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Manish Kayal\My Drive (manish.kayal@homefirstindia.com)\RESEARCH\Home First Finance\Q2FY23\Website\Final\"/>
    </mc:Choice>
  </mc:AlternateContent>
  <xr:revisionPtr revIDLastSave="0" documentId="8_{92028C3B-7F46-491C-8FD2-EA9161E9CD96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Reco MK" sheetId="13" state="hidden" r:id="rId1"/>
    <sheet name="Factsheet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123Graph_A" hidden="1">[1]chem_Prices!#REF!</definedName>
    <definedName name="__123Graph_ACAD" hidden="1">#N/A</definedName>
    <definedName name="__123Graph_ACAD1" hidden="1">#N/A</definedName>
    <definedName name="__123Graph_ACAD2" hidden="1">#N/A</definedName>
    <definedName name="__123Graph_ACOL" hidden="1">'[2]Earnings model'!#REF!</definedName>
    <definedName name="__123Graph_ACOL2" hidden="1">'[2]Earnings model'!#REF!</definedName>
    <definedName name="__123Graph_ACOL3" hidden="1">'[2]Earnings model'!#REF!</definedName>
    <definedName name="__123Graph_AMM" hidden="1">#REF!</definedName>
    <definedName name="__123Graph_B" hidden="1">[1]chem_Prices!#REF!</definedName>
    <definedName name="__123Graph_BCAD" hidden="1">#N/A</definedName>
    <definedName name="__123Graph_BCAD1" hidden="1">#N/A</definedName>
    <definedName name="__123Graph_BCAD2" hidden="1">#N/A</definedName>
    <definedName name="__123Graph_BCOL" hidden="1">'[2]Earnings model'!#REF!</definedName>
    <definedName name="__123Graph_BCOL2" hidden="1">'[2]Earnings model'!#REF!</definedName>
    <definedName name="__123Graph_BCOL3" hidden="1">'[2]Earnings model'!#REF!</definedName>
    <definedName name="__123Graph_BMM" hidden="1">#REF!</definedName>
    <definedName name="__123Graph_C" hidden="1">[3]Financials!$D$20:$D$209</definedName>
    <definedName name="__123Graph_CCAD" hidden="1">#N/A</definedName>
    <definedName name="__123Graph_CCAD1" hidden="1">#N/A</definedName>
    <definedName name="__123Graph_CCAD2" hidden="1">#N/A</definedName>
    <definedName name="__123Graph_CCOL" hidden="1">'[2]Earnings model'!#REF!</definedName>
    <definedName name="__123Graph_CCOL2" hidden="1">'[2]Earnings model'!#REF!</definedName>
    <definedName name="__123Graph_CCOL3" hidden="1">'[2]Earnings model'!#REF!</definedName>
    <definedName name="__123Graph_D" hidden="1">[3]Financials!$E$20:$E$209</definedName>
    <definedName name="__123Graph_DCAD" hidden="1">#N/A</definedName>
    <definedName name="__123Graph_DCAD1" hidden="1">#N/A</definedName>
    <definedName name="__123Graph_DCAD2" hidden="1">#N/A</definedName>
    <definedName name="__123Graph_DCOL" hidden="1">'[2]Earnings model'!#REF!</definedName>
    <definedName name="__123Graph_DCOL2" hidden="1">'[2]Earnings model'!#REF!</definedName>
    <definedName name="__123Graph_DCOL3" hidden="1">'[2]Earnings model'!#REF!</definedName>
    <definedName name="__123Graph_E" hidden="1">[3]Financials!$F$20:$F$209</definedName>
    <definedName name="__123Graph_ECAD" hidden="1">#N/A</definedName>
    <definedName name="__123Graph_ECAD1" hidden="1">#N/A</definedName>
    <definedName name="__123Graph_ECAD2" hidden="1">#N/A</definedName>
    <definedName name="__123Graph_ECOL" hidden="1">'[2]Earnings model'!#REF!</definedName>
    <definedName name="__123Graph_ECOL2" hidden="1">'[2]Earnings model'!#REF!</definedName>
    <definedName name="__123Graph_ECOL3" hidden="1">'[2]Earnings model'!#REF!</definedName>
    <definedName name="__123Graph_F" hidden="1">[3]Financials!$G$20:$G$209</definedName>
    <definedName name="__123Graph_FCAD2" hidden="1">#N/A</definedName>
    <definedName name="__123Graph_FCOL3" hidden="1">'[2]Earnings model'!#REF!</definedName>
    <definedName name="__123Graph_X" hidden="1">[1]chem_Prices!#REF!</definedName>
    <definedName name="__123Graph_XCAD" hidden="1">#N/A</definedName>
    <definedName name="__123Graph_XCAD1" hidden="1">#N/A</definedName>
    <definedName name="__123Graph_XCAD2" hidden="1">#N/A</definedName>
    <definedName name="__123Graph_XCOL" hidden="1">'[2]Earnings model'!#REF!</definedName>
    <definedName name="__123Graph_XCOL2" hidden="1">'[2]Earnings model'!#REF!</definedName>
    <definedName name="__123Graph_XCOL3" hidden="1">'[2]Earnings model'!#REF!</definedName>
    <definedName name="__123Graph_XMM" hidden="1">#REF!</definedName>
    <definedName name="_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FDS_HYPERLINK_TOGGLE_STATE__" hidden="1">"ON"</definedName>
    <definedName name="__key1" hidden="1">[4]sheet6!#REF!</definedName>
    <definedName name="_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_wrn2" hidden="1">{#N/A,#N/A,FALSE,"INPUTS";#N/A,#N/A,FALSE,"PROFORMA BSHEET";#N/A,#N/A,FALSE,"COMBINED";#N/A,#N/A,FALSE,"HIGH YIELD";#N/A,#N/A,FALSE,"COMB_GRAPHS"}</definedName>
    <definedName name="__wrn3" hidden="1">{#N/A,#N/A,FALSE,"ACQ_GRAPHS";#N/A,#N/A,FALSE,"T_1 GRAPHS";#N/A,#N/A,FALSE,"T_2 GRAPHS";#N/A,#N/A,FALSE,"COMB_GRAPHS"}</definedName>
    <definedName name="__wrn4" hidden="1">{"vi1",#N/A,FALSE,"Financial Statements";"vi2",#N/A,FALSE,"Financial Statements";#N/A,#N/A,FALSE,"DCF"}</definedName>
    <definedName name="__wrn5" hidden="1">{#N/A,#N/A,FALSE,"Valuation Assumptions";#N/A,#N/A,FALSE,"Summary";#N/A,#N/A,FALSE,"DCF";#N/A,#N/A,FALSE,"Valuation";#N/A,#N/A,FALSE,"WACC";#N/A,#N/A,FALSE,"UBVH";#N/A,#N/A,FALSE,"Free Cash Flow"}</definedName>
    <definedName name="_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_1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9"}</definedName>
    <definedName name="_390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20"}</definedName>
    <definedName name="_391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19"}</definedName>
    <definedName name="_392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18"}</definedName>
    <definedName name="_393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17"}</definedName>
    <definedName name="_39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16"}</definedName>
    <definedName name="_39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15"}</definedName>
    <definedName name="_39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14"}</definedName>
    <definedName name="_39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13"}</definedName>
    <definedName name="_39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12"}</definedName>
    <definedName name="_39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11"}</definedName>
    <definedName name="_40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10"}</definedName>
    <definedName name="_402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8"}</definedName>
    <definedName name="_403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7"}</definedName>
    <definedName name="_40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6"}</definedName>
    <definedName name="_40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5"}</definedName>
    <definedName name="_40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4"}</definedName>
    <definedName name="_40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3"}</definedName>
    <definedName name="_40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2"}</definedName>
    <definedName name="_40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"}</definedName>
    <definedName name="_41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0"}</definedName>
    <definedName name="_bdm.004C37995C09483C93DF718B10CFA763.edm" hidden="1">#REF!</definedName>
    <definedName name="_bdm.04FE7CAABE2F4D88BECA7632B82B7208.edm" hidden="1">'[5]Financial Summary'!$A:$IV</definedName>
    <definedName name="_bdm.094C58458A2B44BBAC4D252CE7067B11.edm" hidden="1">[6]F3Q06!$A:$IV</definedName>
    <definedName name="_bdm.096912D6BD894341950BB3101731246C.edm" hidden="1">'[7]Support sheet'!$A:$IV</definedName>
    <definedName name="_bdm.0C83AB56634B42438F5E7763F8625CFF.edm" hidden="1">'[8]Qtrly Summary'!$A:$IV</definedName>
    <definedName name="_bdm.115C4E396E6E4986A6AB96FA735EF3B2.edm" hidden="1">'[9]Qtrly-Consol (2)'!$A:$IV</definedName>
    <definedName name="_bdm.1206A226E66E47F48C1DA11DA7E6C9AD.edm" hidden="1">'[5]Support Data'!$A:$IV</definedName>
    <definedName name="_bdm.14413902628545EB8AFC3F7F2181B764.edm" hidden="1">#REF!</definedName>
    <definedName name="_bdm.17D1EB2C73074A13862FCAF47C85EB31.edm" hidden="1">'[5]2Q08'!$A:$IV</definedName>
    <definedName name="_bdm.197C6204AA8942268C0EAA0EA2F9DA9E.edm" hidden="1">[7]Qtrly!$A:$IV</definedName>
    <definedName name="_bdm.1D9C7D98F6F94A09A1E682D64612B397.edm" hidden="1">[10]F2Q08!$A:$IV</definedName>
    <definedName name="_bdm.1DB1BB9ADC124613A7BDADF9D9740674.edm" hidden="1">'[11]Empl-Branches'!$A:$IV</definedName>
    <definedName name="_bdm.1EC21F20C31441509DA78C719696571F.edm" hidden="1">[5]F1Q08!$A:$IV</definedName>
    <definedName name="_bdm.1ED5C95DA1CC499098EC981D3614D8A6.edm" hidden="1">'[9]Kotak Bank'!$A:$IV</definedName>
    <definedName name="_bdm.237F2B71A7AA4C7B8C3357360CC28066.edm" hidden="1">'[12]EM-Standalone'!$A:$IV</definedName>
    <definedName name="_bdm.2380E8637B9E434D8B3C71222DA542DF.edm" hidden="1">#REF!</definedName>
    <definedName name="_bdm.248518D4F01A4944B12F1963E33255FB.edm" hidden="1">'[9]KM Private eq'!$A:$IV</definedName>
    <definedName name="_bdm.25C4AECD5A4340F19CFF94B5552FAF39.edm" hidden="1">'[5]RESIDUAL INCOME'!$A:$IV</definedName>
    <definedName name="_bdm.272F4669749D4D4DB46C48EC819CF07B.edm" hidden="1">'[9]KM International'!$A:$IV</definedName>
    <definedName name="_bdm.28E190D2D4BE4463946049BF6356BCA1.edm" hidden="1">'[13]Loan Mix'!$A:$IV</definedName>
    <definedName name="_bdm.2D773FA9607D45698A83FA6035BD5612.edm" hidden="1">[13]Bonds!$A:$IV</definedName>
    <definedName name="_bdm.2F71B169FDA74723A30E4D2B202673CB.edm" hidden="1">[7]SBT!$A:$IV</definedName>
    <definedName name="_bdm.32DF418D4CB2495FBA377B50D9101449.edm" hidden="1">#REF!</definedName>
    <definedName name="_bdm.3C7477B1D05747289EFF3AB428964716.edm" hidden="1">'[14]Financial Summary'!$A:$IV</definedName>
    <definedName name="_bdm.3FF0F8FB237249B89F89D81DC16CE898.edm" hidden="1">#REF!</definedName>
    <definedName name="_bdm.401EF00DDAC24165A07ED35C95B9C8BD.edm" hidden="1">'[9]KM Capital'!$A:$IV</definedName>
    <definedName name="_bdm.4088DBDDD2B6492EAABEB673F849FA0A.edm" hidden="1">[13]Exhibits!$A:$IV</definedName>
    <definedName name="_bdm.41B03FA0EB6D4C69B62849495D0FC036.edm" hidden="1">'[9]Qtrly-Bank (2)'!$A:$IV</definedName>
    <definedName name="_bdm.46E526C90DFB481BB5AB7B9DA5285F84.edm" hidden="1">'[6]IFCI impact'!$A:$IV</definedName>
    <definedName name="_bdm.4757E68B90D64135837CDCA4F9388AA5.edm" hidden="1">#REF!</definedName>
    <definedName name="_bdm.4C80DF51192D4A51864D101CAB4803E1.edm" hidden="1">'[9]KM AMC'!$A:$IV</definedName>
    <definedName name="_bdm.4E3EB43BC12B40868FE6B962E849D303.edm" hidden="1">'[9]KM Consol'!$A:$IV</definedName>
    <definedName name="_bdm.4E413215FF1348B6B26CC3C6AD895ED3.edm" hidden="1">'[9]KM Sec'!$A:$IV</definedName>
    <definedName name="_bdm.4F84A905B0804D84839FAA4E5A4B4912.edm" hidden="1">[14]Modelware!$A:$IV</definedName>
    <definedName name="_bdm.4FF51D33FFB745A781375A27BAE7BC79.edm" hidden="1">'[7]RESIDUAL INCOME'!$A:$IV</definedName>
    <definedName name="_bdm.53C14BB25F5F41B48872C76AEDB26B46.edm" hidden="1">'[9]Kotak Securities'!$A:$IV</definedName>
    <definedName name="_bdm.5514D1CD1B8349F2A93F9BCDE8D9402B.edm" hidden="1">'[9]KM Trustee'!$A:$IV</definedName>
    <definedName name="_bdm.55A2A61B8A4A40939580CC24AB65D00C.edm" hidden="1">#REF!</definedName>
    <definedName name="_bdm.570CD1977E874E7BADDBF4C15305BA41.edm" hidden="1">'[9] KM Inc'!$A:$IV</definedName>
    <definedName name="_bdm.5A30CEA5EF8E4B8EA325B48F239DF35B.edm" hidden="1">'[9]Fin sheet-Bank'!$A:$IV</definedName>
    <definedName name="_bdm.5DB187C83DDD4BD1AF5F244EA97A7826.edm" hidden="1">'[7]conso-ind gaap'!$A:$IV</definedName>
    <definedName name="_bdm.617755FC7788473289E4844C88F114E9.edm" hidden="1">'[12]EM-StanC'!$A:$IV</definedName>
    <definedName name="_bdm.617B424A191A4599931AE3D9BE0E4CCF.edm" hidden="1">'[6]Charts&amp;Tables'!$A:$IV</definedName>
    <definedName name="_bdm.618FCAC4F84D47169FF6325C4FCEF545.edm" hidden="1">#REF!</definedName>
    <definedName name="_bdm.6D94842FD7CD484F857BE0CC99F451FC.edm" hidden="1">[14]Charts!$A:$IV</definedName>
    <definedName name="_bdm.6FB1281A5FD3406798B205BF3C27DC93.edm" hidden="1">[5]Charts!$A:$IV</definedName>
    <definedName name="_bdm.709E638E6B5D4E3BABE3B688055F6417.edm" hidden="1">'[9]Target Price'!$A:$IV</definedName>
    <definedName name="_bdm.74B0B65D0F9E423FB22A0A9940E0C127.edm" hidden="1">'[5]Charts &amp; Tables'!$A:$IV</definedName>
    <definedName name="_bdm.754EE4ED8344469DBE03F187CEE64448.edm" hidden="1">[12]Mkts!$A:$IV</definedName>
    <definedName name="_bdm.7B248FE2BDC141ACA00F5AB922DC5AF9.edm" hidden="1">[14]em!$A:$IV</definedName>
    <definedName name="_bdm.83BB4F8756504B11AEA4DFCBAEEA6007.edm" hidden="1">#REF!</definedName>
    <definedName name="_bdm.84F67F0222AF43EDA7A9ADE23B3BFFFE.edm" hidden="1">'[9]Life Ins.'!$A:$IV</definedName>
    <definedName name="_bdm.8680FD4C75CE4B9286E868CE59BC5ED1.edm" hidden="1">'[7]Reported Q'!$A:$IV</definedName>
    <definedName name="_bdm.87D591145D654873914814CFADEBF27D.edm" hidden="1">[5]Sheet2!$A:$IV</definedName>
    <definedName name="_bdm.896B36DED41C4C4D91EB7A2AE65F3E07.edm" hidden="1">'[13]Mkt Share'!$A:$IV</definedName>
    <definedName name="_bdm.8D3F59769C5E43ACB600D0E84EA0312F.edm" hidden="1">[5]Capital!$A:$IV</definedName>
    <definedName name="_bdm.8E60147029764675857088454938EC2F.edm" hidden="1">#REF!</definedName>
    <definedName name="_bdm.91BCF8C300E74A81AD9747A1874491A2.edm" hidden="1">'[9]Kotak Life'!$A:$IV</definedName>
    <definedName name="_bdm.947884CDC5B84CB184BCAAA5FEA42022.edm" hidden="1">'[9]RESIDUAL INCOME'!$A:$IV</definedName>
    <definedName name="_bdm.9ED738274CB4422C816E555F77634EE2.edm" hidden="1">[5]Qtrly!$A:$IV</definedName>
    <definedName name="_bdm.A81274EE14D84B88942C8E15B43F4376.edm" hidden="1">[5]Consol!$A:$IV</definedName>
    <definedName name="_bdm.AB834BB070074ECFBC3F82FA818E37CC.edm" hidden="1">'[9]KM Investments'!$A:$IV</definedName>
    <definedName name="_bdm.B0330AE92155488CA3840228EBBC9B05.edm" hidden="1">'[6]Support-Data'!$A:$IV</definedName>
    <definedName name="_bdm.B0C9ADDA90F045F6A324BA318A090FA7.edm" hidden="1">'[14]Support Data'!$A:$IV</definedName>
    <definedName name="_bdm.B2A136BC457147EF9DBAE7DC60DFD371.edm" hidden="1">'[9]KM Primus'!$A:$IV</definedName>
    <definedName name="_bdm.B3F8F39DE23547089BD753BBAC4AF3D9.edm" hidden="1">[7]F4Q07!$A:$IV</definedName>
    <definedName name="_bdm.B48B3E3A128A4300A77807B649B92AAF.edm" hidden="1">'[7]4Q99'!$A:$IV</definedName>
    <definedName name="_bdm.B49C8F14C59C432E9E4F145EF3AD028C.edm" hidden="1">[15]Tables!$A:$IV</definedName>
    <definedName name="_bdm.B85720D0A1794C7E9E00E1C459C03E6F.edm" hidden="1">[12]SOP!$A:$IV</definedName>
    <definedName name="_bdm.B951913390C8437A826B737C880DE1D3.edm" hidden="1">'[9]Fin Sheet-Consol'!$A:$IV</definedName>
    <definedName name="_bdm.BAB6CC588D6E42A583D569BFE589CD2A.edm" hidden="1">[9]Turnover!$A:$IV</definedName>
    <definedName name="_bdm.BE773D81C0FA40ADB4EE6A9A1CC69DF2.edm" hidden="1">'[15]Charts&amp;Tables'!$A:$IV</definedName>
    <definedName name="_bdm.BF951CD2EF7B4858BB7476B6AA59B1B0.edm" hidden="1">[10]Sheet2!$A:$IV</definedName>
    <definedName name="_bdm.C7C41C6C2C4840F682AB6E60A85719CC.edm" hidden="1">#REF!</definedName>
    <definedName name="_bdm.CA86E567E9324357A81A245C6209222F.edm" hidden="1">[7]Modelware!$A:$IV</definedName>
    <definedName name="_bdm.CB3BA92759294697A7BB92CA49E9C740.edm" hidden="1">[9]Modelware!$A:$IV</definedName>
    <definedName name="_bdm.D08870F915694DCF902DDABE0FCAD4B6.edm" hidden="1">[9]Charts!$A:$IV</definedName>
    <definedName name="_bdm.D2BBF11026BE46D18C9F0C6849591DDA.edm" hidden="1">[16]Sheet2!$A:$IV</definedName>
    <definedName name="_bdm.DA03203532C44C1BA88107398EF2F961.edm" hidden="1">[13]Sheet1!$A:$IV</definedName>
    <definedName name="_bdm.DAD268461B8549FB9F0FFF34957E85C9.edm" hidden="1">#REF!</definedName>
    <definedName name="_bdm.DBFF79F632244FFE9E51203F27F24246.edm" hidden="1">[7]SBBJ!$A:$IV</definedName>
    <definedName name="_bdm.DD70081A7D4A4463B992E77B49606857.edm" hidden="1">[12]Money!$A:$IV</definedName>
    <definedName name="_bdm.DF43E43ADBA04D20B7A0B969C16D94FC.edm" hidden="1">#REF!</definedName>
    <definedName name="_bdm.E2ED25315AA74616A7C7C0A22B1FB77C.edm" hidden="1">'[6]Financial Sheet'!$A:$IV</definedName>
    <definedName name="_bdm.E4583B38A97944C9BC1BDDC997BE68A7.edm" hidden="1">[10]Qtrly!$A:$IV</definedName>
    <definedName name="_bdm.E48A75FE24CF49BF8258282CA82B711A.edm" hidden="1">#REF!</definedName>
    <definedName name="_bdm.E6ECACEC3C5546F9B3315BFB34E5E26D.edm" hidden="1">'[14]Financial Sheet'!$A:$IV</definedName>
    <definedName name="_bdm.EA0DAB7B2B234A23B8DB6582C2C761D5.edm" hidden="1">[5]Sheet1!$A:$IV</definedName>
    <definedName name="_bdm.EBA4BA7EE8C0474E94AC0653142BC02A.edm" hidden="1">[7]SBM!$A:$IV</definedName>
    <definedName name="_bdm.EBE7F104F8754B84BD1ACA434F5088A3.edm" hidden="1">[12]Exhibits!$A:$IV</definedName>
    <definedName name="_bdm.ED38562AC7DA42E1ACF9E99B5275CA81.edm" hidden="1">'[6]Qtly Summary'!$A:$IV</definedName>
    <definedName name="_bdm.EFAD9DBE0FE343A382B052CDFD24D20F.edm" hidden="1">'[12]AMC-MKt'!$A:$IV</definedName>
    <definedName name="_bdm.F45E491D355B4540B42C91191161AC69.edm" hidden="1">'[9]Kotak Forex'!$A:$IV</definedName>
    <definedName name="_bdm.F4CEF2EAF50E4394921FFDFA9B2C5AAF.edm" hidden="1">'[7]Financial Sheet'!$A:$IV</definedName>
    <definedName name="_bdm.F5C0DC37D86C45DB85ADA6C6D2EB5EDB.edm" hidden="1">#REF!</definedName>
    <definedName name="_bdm.FD7D08E2695F4E9E95FF63A2A1D44E16.edm" hidden="1">[6]em!$A:$IV</definedName>
    <definedName name="_bdm.FEDFD2DD4DEC4479B9ADB903CA2DB288.edm" hidden="1">#REF!</definedName>
    <definedName name="_bdm.FF2AEFF3C99147C29EA5C75AB7EA2E27.edm" hidden="1">#REF!</definedName>
    <definedName name="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Dist_Values" hidden="1">#REF!</definedName>
    <definedName name="_Fill" hidden="1">#REF!</definedName>
    <definedName name="_xlnm._FilterDatabase" localSheetId="1" hidden="1">Factsheet!$A$1:$AA$283</definedName>
    <definedName name="_xlnm._FilterDatabase" hidden="1">#REF!</definedName>
    <definedName name="_Key2" hidden="1">#REF!</definedName>
    <definedName name="_MatInverse_In" hidden="1">#N/A</definedName>
    <definedName name="_MatInverse_Out" hidden="1">[17]finstats!#REF!</definedName>
    <definedName name="_Order1" hidden="1">255</definedName>
    <definedName name="_Order2" hidden="1">255</definedName>
    <definedName name="_Parse_Out" hidden="1">#REF!</definedName>
    <definedName name="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Regression_Int" hidden="1">1</definedName>
    <definedName name="_Regression_Out" hidden="1">[18]Sheet2!#REF!</definedName>
    <definedName name="_Regression_X" hidden="1">[19]Hi_low!$E$132:$E$246</definedName>
    <definedName name="_Regression_Y" hidden="1">[19]Hi_low!$D$132:$D$246</definedName>
    <definedName name="_Table1_In1" hidden="1">#REF!</definedName>
    <definedName name="_Table1_Out" hidden="1">'[20]Earnings model'!#REF!</definedName>
    <definedName name="_Table2_In1" hidden="1">#REF!</definedName>
    <definedName name="_Table2_In2" hidden="1">#REF!</definedName>
    <definedName name="_Table2_Out" hidden="1">#REF!</definedName>
    <definedName name="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wrn2" hidden="1">{#N/A,#N/A,FALSE,"INPUTS";#N/A,#N/A,FALSE,"PROFORMA BSHEET";#N/A,#N/A,FALSE,"COMBINED";#N/A,#N/A,FALSE,"HIGH YIELD";#N/A,#N/A,FALSE,"COMB_GRAPHS"}</definedName>
    <definedName name="_wrn3" hidden="1">{#N/A,#N/A,FALSE,"ACQ_GRAPHS";#N/A,#N/A,FALSE,"T_1 GRAPHS";#N/A,#N/A,FALSE,"T_2 GRAPHS";#N/A,#N/A,FALSE,"COMB_GRAPHS"}</definedName>
    <definedName name="_wrn4" hidden="1">{"vi1",#N/A,FALSE,"Financial Statements";"vi2",#N/A,FALSE,"Financial Statements";#N/A,#N/A,FALSE,"DCF"}</definedName>
    <definedName name="_wrn5" hidden="1">{#N/A,#N/A,FALSE,"Valuation Assumptions";#N/A,#N/A,FALSE,"Summary";#N/A,#N/A,FALSE,"DCF";#N/A,#N/A,FALSE,"Valuation";#N/A,#N/A,FALSE,"WACC";#N/A,#N/A,FALSE,"UBVH";#N/A,#N/A,FALSE,"Free Cash Flow"}</definedName>
    <definedName name="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a" hidden="1">[1]chem_Prices!#REF!</definedName>
    <definedName name="AAA" hidden="1">[21]Earning_Assum!#REF!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c" hidden="1">{#N/A,#N/A,FALSE,"Status of Projects";#N/A,#N/A,FALSE,"CEA-TEC";#N/A,#N/A,FALSE,"U-Constr.";#N/A,#N/A,FALSE,"summary";#N/A,#N/A,FALSE,"PPP-3 yrs"}</definedName>
    <definedName name="AccessDatabase" hidden="1">"D:\MIS\TALLY  31.09.04 sep\AS PER TALLY 31.09.04.mdb"</definedName>
    <definedName name="AdmExpSer" hidden="1">[22]Profile!$AX$5:$AX$12</definedName>
    <definedName name="afgdfgfd" hidden="1">[23]Input!$K$162:$Y$162,[23]Input!$K$180:$Y$180,[23]Input!$K$198:$Y$198,[23]Input!$K$216:$Y$216,[23]Input!$K$234:$Y$234,[23]Input!$K$252:$Y$252,[23]Input!$K$270:$Y$270,[23]Input!$K$288:$Y$288</definedName>
    <definedName name="anscount" hidden="1">1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hidden="1">{"Print Summary",#N/A,FALSE,"Bal_Graphs";"Print Summary",#N/A,FALSE,"DCF";"Print Summary",#N/A,FALSE,"Graphs";"Print Summary",#N/A,FALSE,"Summary"}</definedName>
    <definedName name="AvgSellPr" hidden="1">[24]Input!$K$162:$Y$162,[24]Input!$K$180:$Y$180,[24]Input!$K$198:$Y$198,[24]Input!$K$216:$Y$216,[24]Input!$K$234:$Y$234,[24]Input!$K$252:$Y$252,[24]Input!$K$270:$Y$270,[24]Input!$K$288:$Y$288</definedName>
    <definedName name="BB_TICKER">'[25]Calc Data'!$B$1</definedName>
    <definedName name="BG_Del" hidden="1">15</definedName>
    <definedName name="BG_Ins" hidden="1">4</definedName>
    <definedName name="BG_Mod" hidden="1">6</definedName>
    <definedName name="BLPH1" hidden="1">[26]Sheet3!#REF!</definedName>
    <definedName name="BLPH10" hidden="1">[27]Sheet1!$AW$3</definedName>
    <definedName name="BLPH100" hidden="1">[27]Sheet2!$BU$3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[27]Sheet1!$BC$3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[27]Sheet1!$BI$3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[27]Sheet1!$BO$3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[27]Sheet1!$BU$3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[27]Sheet1!$CA$3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[27]Sheet1!$CG$3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[27]Sheet1!$CM$3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[27]Sheet1!$CS$3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[27]Sheet1!$CY$3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[26]Sheet3!#REF!</definedName>
    <definedName name="BLPH20" hidden="1">[27]Sheet1!$DE$3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[27]Sheet1!$DK$3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[27]Sheet1!$DQ$3</definedName>
    <definedName name="BLPH23" hidden="1">[27]Sheet1!$DW$3</definedName>
    <definedName name="BLPH24" hidden="1">[27]Sheet1!$EC$3</definedName>
    <definedName name="BLPH25" hidden="1">[27]Sheet1!$EI$3</definedName>
    <definedName name="BLPH26" hidden="1">[27]Sheet1!$EO$3</definedName>
    <definedName name="BLPH27" hidden="1">[27]Sheet1!$EU$3</definedName>
    <definedName name="BLPH28" hidden="1">[27]Sheet1!$FA$3</definedName>
    <definedName name="BLPH29" hidden="1">[27]Sheet1!$FG$3</definedName>
    <definedName name="BLPH3" hidden="1">[27]Sheet1!$G$3</definedName>
    <definedName name="BLPH30" hidden="1">[27]Sheet1!$FM$3</definedName>
    <definedName name="BLPH31" hidden="1">[27]Sheet1!$FS$3</definedName>
    <definedName name="BLPH32" hidden="1">[27]Sheet1!$FY$3</definedName>
    <definedName name="BLPH33" hidden="1">[27]Sheet1!$GE$3</definedName>
    <definedName name="BLPH34" hidden="1">[27]Sheet1!$GK$3</definedName>
    <definedName name="BLPH35" hidden="1">[27]Sheet1!$GQ$3</definedName>
    <definedName name="BLPH36" hidden="1">[27]Sheet1!$GW$3</definedName>
    <definedName name="BLPH37" hidden="1">[27]Sheet1!$HC$3</definedName>
    <definedName name="BLPH38" hidden="1">[27]Sheet1!$HI$3</definedName>
    <definedName name="BLPH39" hidden="1">[27]Sheet1!$HO$3</definedName>
    <definedName name="BLPH4" hidden="1">[27]Sheet1!$M$3</definedName>
    <definedName name="BLPH40" hidden="1">[27]Sheet1!$HU$3</definedName>
    <definedName name="BLPH41" hidden="1">[27]Sheet1!$IA$3</definedName>
    <definedName name="BLPH42" hidden="1">[27]Sheet1!$IG$3</definedName>
    <definedName name="BLPH43" hidden="1">[27]Sheet1!$IM$3</definedName>
    <definedName name="BLPH44" hidden="1">[27]Sheet1!$IS$3</definedName>
    <definedName name="BLPH45" hidden="1">[27]Sheet2!#REF!</definedName>
    <definedName name="BLPH46" hidden="1">[27]Sheet2!#REF!</definedName>
    <definedName name="BLPH47" hidden="1">[27]Sheet2!#REF!</definedName>
    <definedName name="BLPH48" hidden="1">[27]Sheet2!#REF!</definedName>
    <definedName name="BLPH49" hidden="1">[27]Sheet2!#REF!</definedName>
    <definedName name="BLPH5" hidden="1">[27]Sheet1!$S$3</definedName>
    <definedName name="BLPH50" hidden="1">[27]Sheet2!#REF!</definedName>
    <definedName name="BLPH51" hidden="1">[27]Sheet2!#REF!</definedName>
    <definedName name="BLPH52" hidden="1">[27]Sheet2!#REF!</definedName>
    <definedName name="BLPH53" hidden="1">[27]Sheet2!#REF!</definedName>
    <definedName name="BLPH54" hidden="1">[27]Sheet2!#REF!</definedName>
    <definedName name="BLPH55" hidden="1">[27]Sheet2!#REF!</definedName>
    <definedName name="BLPH56" hidden="1">[27]Sheet2!#REF!</definedName>
    <definedName name="BLPH57" hidden="1">[27]Sheet2!#REF!</definedName>
    <definedName name="BLPH58" hidden="1">[27]Sheet2!#REF!</definedName>
    <definedName name="BLPH59" hidden="1">[27]Sheet2!#REF!</definedName>
    <definedName name="BLPH6" hidden="1">[27]Sheet1!$Y$3</definedName>
    <definedName name="BLPH60" hidden="1">[27]Sheet2!#REF!</definedName>
    <definedName name="BLPH61" hidden="1">[27]Sheet2!#REF!</definedName>
    <definedName name="BLPH62" hidden="1">[27]Sheet2!#REF!</definedName>
    <definedName name="BLPH63" hidden="1">[27]Sheet2!#REF!</definedName>
    <definedName name="BLPH64" hidden="1">[27]Sheet2!#REF!</definedName>
    <definedName name="BLPH65" hidden="1">[27]Sheet2!#REF!</definedName>
    <definedName name="BLPH66" hidden="1">[27]Sheet2!#REF!</definedName>
    <definedName name="BLPH67" hidden="1">[27]Sheet2!#REF!</definedName>
    <definedName name="BLPH68" hidden="1">[27]Sheet2!#REF!</definedName>
    <definedName name="BLPH69" hidden="1">[27]Sheet2!#REF!</definedName>
    <definedName name="BLPH7" hidden="1">[27]Sheet1!$AE$3</definedName>
    <definedName name="BLPH70" hidden="1">[27]Sheet2!#REF!</definedName>
    <definedName name="BLPH71" hidden="1">[27]Sheet2!#REF!</definedName>
    <definedName name="BLPH72" hidden="1">[27]Sheet2!#REF!</definedName>
    <definedName name="BLPH73" hidden="1">[27]Sheet2!#REF!</definedName>
    <definedName name="BLPH74" hidden="1">[27]Sheet2!#REF!</definedName>
    <definedName name="BLPH75" hidden="1">[27]Sheet2!#REF!</definedName>
    <definedName name="BLPH76" hidden="1">[27]Sheet2!#REF!</definedName>
    <definedName name="BLPH77" hidden="1">[27]Sheet2!#REF!</definedName>
    <definedName name="BLPH78" hidden="1">[27]Sheet2!#REF!</definedName>
    <definedName name="BLPH79" hidden="1">[27]Sheet2!#REF!</definedName>
    <definedName name="BLPH8" hidden="1">[27]Sheet1!$AK$3</definedName>
    <definedName name="BLPH80" hidden="1">[27]Sheet2!#REF!</definedName>
    <definedName name="BLPH81" hidden="1">[27]Sheet2!#REF!</definedName>
    <definedName name="BLPH82" hidden="1">[27]Sheet2!#REF!</definedName>
    <definedName name="BLPH83" hidden="1">[27]Sheet2!#REF!</definedName>
    <definedName name="BLPH84" hidden="1">[27]Sheet2!#REF!</definedName>
    <definedName name="BLPH85" hidden="1">[27]Sheet2!#REF!</definedName>
    <definedName name="BLPH86" hidden="1">[27]Sheet2!#REF!</definedName>
    <definedName name="BLPH87" hidden="1">[27]Sheet2!#REF!</definedName>
    <definedName name="BLPH88" hidden="1">[27]Sheet2!$A$3</definedName>
    <definedName name="BLPH89" hidden="1">[27]Sheet2!$G$3</definedName>
    <definedName name="BLPH9" hidden="1">[27]Sheet1!$AQ$3</definedName>
    <definedName name="BLPH90" hidden="1">[27]Sheet2!$M$3</definedName>
    <definedName name="BLPH91" hidden="1">[27]Sheet2!$S$3</definedName>
    <definedName name="BLPH92" hidden="1">[27]Sheet2!$Y$3</definedName>
    <definedName name="BLPH93" hidden="1">[27]Sheet2!$AE$3</definedName>
    <definedName name="BLPH94" hidden="1">[27]Sheet2!$AK$3</definedName>
    <definedName name="BLPH95" hidden="1">[27]Sheet2!$AQ$3</definedName>
    <definedName name="BLPH96" hidden="1">[27]Sheet2!$AW$3</definedName>
    <definedName name="BLPH97" hidden="1">[27]Sheet2!$BC$3</definedName>
    <definedName name="BLPH98" hidden="1">[27]Sheet2!$BI$3</definedName>
    <definedName name="BLPH99" hidden="1">[27]Sheet2!$BO$3</definedName>
    <definedName name="bncbvnbm" hidden="1">#N/A</definedName>
    <definedName name="bngjd" hidden="1">#N/A</definedName>
    <definedName name="bnm" hidden="1">{"'PS-SOTM'!$A$1","'PS-SOTM'!$A$2:$M$30","'PS-SOTM'!$A$31:$A$38"}</definedName>
    <definedName name="bnxnb" hidden="1">#N/A</definedName>
    <definedName name="cem" hidden="1">{#N/A,#N/A,FALSE,"Status of Projects";#N/A,#N/A,FALSE,"CEA-TEC";#N/A,#N/A,FALSE,"U-Constr.";#N/A,#N/A,FALSE,"summary";#N/A,#N/A,FALSE,"PPP-3 yrs"}</definedName>
    <definedName name="c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heck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oName" hidden="1">[22]Profile!$D$4</definedName>
    <definedName name="conso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u102.ShareScalingFactor" hidden="1">1000000</definedName>
    <definedName name="cu103.EmployeeScalingFactor" hidden="1">1000</definedName>
    <definedName name="cu107.DPSSymbol" hidden="1">"Rs"</definedName>
    <definedName name="cu107.EPSSymbol" hidden="1">"Rs"</definedName>
    <definedName name="cu71.ScalingFactor" hidden="1">1000000</definedName>
    <definedName name="Data1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ata2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fdf" hidden="1">#REF!</definedName>
    <definedName name="dfg" hidden="1">#N/A</definedName>
    <definedName name="dfgg" hidden="1">[28]Charts!#REF!</definedName>
    <definedName name="dfvfgdf" hidden="1">#N/A</definedName>
    <definedName name="dgdasfg" hidden="1">#N/A</definedName>
    <definedName name="dgdfg" hidden="1">#REF!</definedName>
    <definedName name="DispFmt" hidden="1">[22]Input!#REF!</definedName>
    <definedName name="dvzxcv" hidden="1">#N/A</definedName>
    <definedName name="dw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effd" hidden="1">#REF!</definedName>
    <definedName name="efrf" hidden="1">#REF!</definedName>
    <definedName name="EnEsMode" hidden="1">[22]Profile!$K$9</definedName>
    <definedName name="EnYrRng" hidden="1">[22]Profile!$L$11:$AE$11</definedName>
    <definedName name="EqMult" hidden="1">[22]Capital!$K$18:$AE$18</definedName>
    <definedName name="ere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esnrc100c1_values" hidden="1">{"FTSE100","COMPANIES",TRUE}</definedName>
    <definedName name="esnrc33c1_values" hidden="1">{"EUMOT","COMPANIES",TRUE}</definedName>
    <definedName name="esnrc56c1_values" hidden="1">{"ASCONGRP","COMPANIES",TRUE}</definedName>
    <definedName name="esnrc63c1_values" hidden="1">{"EUUTIGRP","COMPANIES",TRUE}</definedName>
    <definedName name="esnrc91c1_values" hidden="1">{"EUUTI","COMPANIES",TRUE}</definedName>
    <definedName name="EstRef" hidden="1">[22]Profile!$K$13:$AE$13</definedName>
    <definedName name="EsYrRng" hidden="1">[22]Profile!$L$12:$AE$12</definedName>
    <definedName name="ExpMfgDmy" hidden="1">[22]Input!$A$496:$IV$499</definedName>
    <definedName name="ExpPerDmy" hidden="1">[22]Input!$A$530:$IV$530</definedName>
    <definedName name="ExpSaleDmy" hidden="1">[22]Input!$A$514:$IV$514</definedName>
    <definedName name="FaceVal" hidden="1">[22]Profile!$K$15:$AE$15</definedName>
    <definedName name="FASer" hidden="1">[22]Profile!$BX$5:$BX$12</definedName>
    <definedName name="fbcbv" hidden="1">#N/A</definedName>
    <definedName name="fdf" hidden="1">#N/A</definedName>
    <definedName name="fdfe" hidden="1">#REF!</definedName>
    <definedName name="fdv" hidden="1">{"quarterly",#N/A,FALSE,"Income Statement";#N/A,#N/A,FALSE,"print segment";#N/A,#N/A,FALSE,"Balance Sheet";#N/A,#N/A,FALSE,"Annl Inc";#N/A,#N/A,FALSE,"Cash Flow"}</definedName>
    <definedName name="fffffffffffffffffffffffffffffffffff" hidden="1">{#N/A,#N/A,FALSE,"Status of Projects";#N/A,#N/A,FALSE,"CEA-TEC";#N/A,#N/A,FALSE,"U-Constr.";#N/A,#N/A,FALSE,"summary";#N/A,#N/A,FALSE,"PPP-3 yrs"}</definedName>
    <definedName name="fgdfgd" hidden="1">[29]Internet!#REF!</definedName>
    <definedName name="fgfgfry" hidden="1">#REF!</definedName>
    <definedName name="fghgh" hidden="1">#N/A</definedName>
    <definedName name="fgyjg" hidden="1">{"'PS-SOTM'!$A$1","'PS-SOTM'!$A$2:$M$30","'PS-SOTM'!$A$31:$A$38"}</definedName>
    <definedName name="fhgfg" hidden="1">#REF!</definedName>
    <definedName name="fill" hidden="1">'[30]Sheet3 (2)'!$A$60:$A$76</definedName>
    <definedName name="flash" hidden="1">'[31]Earnings model'!#REF!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g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gn" hidden="1">#N/A</definedName>
    <definedName name="gg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hb" hidden="1">#N/A</definedName>
    <definedName name="ghgh" hidden="1">#N/A</definedName>
    <definedName name="Good" hidden="1">{"FTSE100","COMPANIES",TRUE}</definedName>
    <definedName name="g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yh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gghfgh" hidden="1">#N/A</definedName>
    <definedName name="hggj" hidden="1">#REF!</definedName>
    <definedName name="hgty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TML_CodePage" hidden="1">1252</definedName>
    <definedName name="HTML_Control" hidden="1">{"'PS-SOTM'!$A$1","'PS-SOTM'!$A$2:$M$30","'PS-SOTM'!$A$31:$A$38"}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PathTemplate" hidden="1">"C:\infac\pricewth\Aug99\Page06e.htm"</definedName>
    <definedName name="HTML_Title" hidden="1">""</definedName>
    <definedName name="InstCap" hidden="1">[24]Input!$K$149:$Y$149,[24]Input!$K$167:$Y$167,[24]Input!$K$185:$Y$185,[24]Input!$K$203:$Y$203,[24]Input!$K$221:$Y$221,[24]Input!$K$239:$Y$239,[24]Input!$K$257:$Y$257,[24]Input!$K$275:$Y$275</definedName>
    <definedName name="InvChg" hidden="1">[22]Input!$K$99:$AE$99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38987.6875462963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jbfcvf" hidden="1">[1]chem_Prices!#REF!</definedName>
    <definedName name="jbgcvc" hidden="1">[1]chem_Prices!#REF!</definedName>
    <definedName name="jkkk" hidden="1">#N/A</definedName>
    <definedName name="jsadjgadf" hidden="1">{#N/A,#N/A,FALSE,"Status of Projects";#N/A,#N/A,FALSE,"CEA-TEC";#N/A,#N/A,FALSE,"U-Constr.";#N/A,#N/A,FALSE,"summary";#N/A,#N/A,FALSE,"PPP-3 yrs"}</definedName>
    <definedName name="kfjbg" hidden="1">[27]Sheet1!$CG$3</definedName>
    <definedName name="kjbfdsf" hidden="1">[1]chem_Prices!#REF!</definedName>
    <definedName name="kjiiop" hidden="1">#N/A</definedName>
    <definedName name="limcount" hidden="1">1</definedName>
    <definedName name="lkjhbv" hidden="1">[17]finstats!#REF!</definedName>
    <definedName name="LtDebtChg" hidden="1">[22]Debt!$K$257:$AE$257</definedName>
    <definedName name="LtDebtDmy" hidden="1">[24]Debt!$A$46:$IV$46,[24]Debt!$A$92:$IV$92,[24]Debt!$A$138:$IV$138,[24]Debt!$A$187:$IV$187,[24]Debt!$A$231:$IV$231</definedName>
    <definedName name="LTDebtSer" hidden="1">[22]Profile!$BI$5:$BI$35</definedName>
    <definedName name="M_PlaceofPath" hidden="1">"\\SNYCEQT0100\HOME\LZURLO\DATA\TELMEX\Models\tmx_vdf.xls"</definedName>
    <definedName name="MfgExpSer" hidden="1">[22]Profile!$AU$5:$AU$12</definedName>
    <definedName name="mjj" hidden="1">#N/A</definedName>
    <definedName name="mm" hidden="1">{#N/A,#N/A,FALSE,"Status of Projects";#N/A,#N/A,FALSE,"CEA-TEC";#N/A,#N/A,FALSE,"U-Constr.";#N/A,#N/A,FALSE,"summary";#N/A,#N/A,FALSE,"PPP-3 yrs"}</definedName>
    <definedName name="mnbg" hidden="1">{#N/A,#N/A,FALSE,"Status of Projects";#N/A,#N/A,FALSE,"CEA-TEC";#N/A,#N/A,FALSE,"U-Constr.";#N/A,#N/A,FALSE,"summary";#N/A,#N/A,FALSE,"PPP-3 yrs"}</definedName>
    <definedName name="NetCAChg" hidden="1">[22]Input!$K$100:$AE$100</definedName>
    <definedName name="NetDebtChg" hidden="1">[22]Formats!$K$109:$AE$109</definedName>
    <definedName name="NetEqChg" hidden="1">[22]Input!$K$45:$AE$45</definedName>
    <definedName name="new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NFAChg" hidden="1">[22]CapEx!$K$111:$AE$111</definedName>
    <definedName name="Nitin" hidden="1">'[32]Sheet3 (2)'!$A$60:$A$76</definedName>
    <definedName name="nitu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nn" hidden="1">{#N/A,#N/A,FALSE,"Status of Projects";#N/A,#N/A,FALSE,"CEA-TEC";#N/A,#N/A,FALSE,"U-Constr.";#N/A,#N/A,FALSE,"summary";#N/A,#N/A,FALSE,"PPP-3 yrs"}</definedName>
    <definedName name="nnnnnnnnnn" hidden="1">{#N/A,#N/A,FALSE,"Status of Projects";#N/A,#N/A,FALSE,"CEA-TEC";#N/A,#N/A,FALSE,"U-Constr.";#N/A,#N/A,FALSE,"summary";#N/A,#N/A,FALSE,"PPP-3 yrs"}</definedName>
    <definedName name="NtnlPr" hidden="1">[22]Capital!$K$77:$AE$77</definedName>
    <definedName name="onsolidat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OpIncDmy" hidden="1">[22]Input!$A$114:$IV$114</definedName>
    <definedName name="OpIncSer" hidden="1">[22]Profile!$BT$5:$BT$12</definedName>
    <definedName name="parse" hidden="1">#REF!</definedName>
    <definedName name="PrfDmy" hidden="1">[22]Input!$A$26:$IV$26</definedName>
    <definedName name="PrfShSer" hidden="1">[22]Profile!$BB$5:$BB$12</definedName>
    <definedName name="ProdDmy" hidden="1">[22]Input!$A$273:$AI$290</definedName>
    <definedName name="Product" hidden="1">[22]Profile!$AI$5:$AI$12</definedName>
    <definedName name="ProdUnit" hidden="1">[22]Profile!$AJ$5:$AJ$12</definedName>
    <definedName name="PrsExpSer" hidden="1">[22]Profile!$AW$5:$AW$12</definedName>
    <definedName name="PrYears" hidden="1">[22]Profile!$K$5:$AE$5</definedName>
    <definedName name="PUB_FileID" hidden="1">"L10003649.xls"</definedName>
    <definedName name="PUB_UserID" hidden="1">"MAYERX"</definedName>
    <definedName name="q" hidden="1">{"Qtr Op Mgd Q2",#N/A,FALSE,"Qtr-Op (Mng)";"Qtr Op Rpt Q2",#N/A,FALSE,"Qtr-Op (Rpt)";"Operating Vs Reported",#N/A,FALSE,"Rpt-Op Inc"}</definedName>
    <definedName name="ranj" hidden="1">{"'PS-SOTM'!$A$1","'PS-SOTM'!$A$2:$M$30","'PS-SOTM'!$A$31:$A$38"}</definedName>
    <definedName name="ranja" hidden="1">{#N/A,#N/A,FALSE,"Status of Projects";#N/A,#N/A,FALSE,"CEA-TEC";#N/A,#N/A,FALSE,"U-Constr.";#N/A,#N/A,FALSE,"summary";#N/A,#N/A,FALSE,"PPP-3 yrs"}</definedName>
    <definedName name="ranjan" hidden="1">{"'PS-SOTM'!$A$1","'PS-SOTM'!$A$2:$M$30","'PS-SOTM'!$A$31:$A$38"}</definedName>
    <definedName name="RawMat" hidden="1">[22]Profile!$AO$5:$AO$12</definedName>
    <definedName name="redo" hidden="1">{#N/A,#N/A,FALSE,"ACQ_GRAPHS";#N/A,#N/A,FALSE,"T_1 GRAPHS";#N/A,#N/A,FALSE,"T_2 GRAPHS";#N/A,#N/A,FALSE,"COMB_GRAPHS"}</definedName>
    <definedName name="redo1" hidden="1">{#N/A,#N/A,FALSE,"ACQ_GRAPHS";#N/A,#N/A,FALSE,"T_1 GRAPHS";#N/A,#N/A,FALSE,"T_2 GRAPHS";#N/A,#N/A,FALSE,"COMB_GRAPHS"}</definedName>
    <definedName name="redo2" hidden="1">{#N/A,#N/A,FALSE,"ACQ_GRAPHS";#N/A,#N/A,FALSE,"T_1 GRAPHS";#N/A,#N/A,FALSE,"T_2 GRAPHS";#N/A,#N/A,FALSE,"COMB_GRAPHS"}</definedName>
    <definedName name="rep" hidden="1">{#N/A,#N/A,FALSE,"COVER";#N/A,#N/A,FALSE,"VALUATION";#N/A,#N/A,FALSE,"FORECAST";#N/A,#N/A,FALSE,"FY ANALYSIS ";#N/A,#N/A,FALSE," HY ANALYSIS"}</definedName>
    <definedName name="rere" hidden="1">#REF!</definedName>
    <definedName name="rerwer" hidden="1">[27]Sheet1!$CA$3</definedName>
    <definedName name="RMDmy" hidden="1">[22]Input!$A$423:$AJ$437</definedName>
    <definedName name="RMUnit" hidden="1">[22]Profile!$AP$5:$AP$12</definedName>
    <definedName name="roads_July04" hidden="1">#N/A</definedName>
    <definedName name="rrt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rtghbgfkj" hidden="1">#REF!</definedName>
    <definedName name="rtr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t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yr" hidden="1">#N/A</definedName>
    <definedName name="SaleUnit" hidden="1">[24]Input!$K$156:$Y$156,[24]Input!$K$174:$Y$174,[24]Input!$K$192:$Y$192,[24]Input!$K$210:$Y$210,[24]Input!$K$228:$Y$228,[24]Input!$K$246:$Y$246,[24]Input!$K$264:$Y$264,[24]Input!$K$282:$Y$282</definedName>
    <definedName name="SaleValue" hidden="1">[24]Input!$K$159:$Y$159,[24]Input!$K$177:$Y$177,[24]Input!$K$195:$Y$195,[24]Input!$K$213:$Y$213,[24]Input!$K$231:$Y$231,[24]Input!$K$249:$Y$249,[24]Input!$K$267:$Y$267,[24]Input!$K$285:$Y$285</definedName>
    <definedName name="SBBJ1" hidden="1">{"Qtr Op Mgd Q3",#N/A,FALSE,"Qtr-Op (Mng)";"Qtr Op Rpt Q3",#N/A,FALSE,"Qtr-Op (Rpt)";"Operating Vs Reported",#N/A,FALSE,"Rpt-Op Inc"}</definedName>
    <definedName name="SB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sdcasc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ds" hidden="1">{"Print Summary",#N/A,FALSE,"Bal_Graphs";"Print Summary",#N/A,FALSE,"DCF";"Print Summary",#N/A,FALSE,"Graphs";"Print Summary",#N/A,FALSE,"Summary"}</definedName>
    <definedName name="sed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f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elExpSer" hidden="1">[22]Profile!$AV$5:$AV$12</definedName>
    <definedName name="sencount" hidden="1">1</definedName>
    <definedName name="sert" hidden="1">{#N/A,#N/A,FALSE,"Status of Projects";#N/A,#N/A,FALSE,"CEA-TEC";#N/A,#N/A,FALSE,"U-Constr.";#N/A,#N/A,FALSE,"summary";#N/A,#N/A,FALSE,"PPP-3 yrs"}</definedName>
    <definedName name="sfdsdf" hidden="1">#N/A</definedName>
    <definedName name="sfsd" hidden="1">[33]finstats!#REF!</definedName>
    <definedName name="SGCInvChg" hidden="1">[22]Input!$K$98:$AE$98</definedName>
    <definedName name="ShPrmChg" hidden="1">[22]Input!$K$46:$AE$46</definedName>
    <definedName name="sin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olver_adj" hidden="1">[19]Hi_low!#REF!</definedName>
    <definedName name="solver_lhs10" hidden="1">#REF!</definedName>
    <definedName name="solver_lhs11" hidden="1">#REF!</definedName>
    <definedName name="solver_lhs12" hidden="1">#REF!</definedName>
    <definedName name="solver_lhs13" hidden="1">#REF!</definedName>
    <definedName name="solver_lhs14" hidden="1">#REF!</definedName>
    <definedName name="solver_lhs15" hidden="1">#REF!</definedName>
    <definedName name="solver_lhs16" hidden="1">#REF!</definedName>
    <definedName name="solver_lhs17" hidden="1">#REF!</definedName>
    <definedName name="solver_lhs18" hidden="1">#REF!</definedName>
    <definedName name="solver_lhs19" hidden="1">#REF!</definedName>
    <definedName name="solver_lhs20" hidden="1">#REF!</definedName>
    <definedName name="solver_lhs21" hidden="1">#REF!</definedName>
    <definedName name="solver_lhs22" hidden="1">#REF!</definedName>
    <definedName name="solver_lhs23" hidden="1">#REF!</definedName>
    <definedName name="solver_lhs24" hidden="1">#REF!</definedName>
    <definedName name="solver_lhs25" hidden="1">#REF!</definedName>
    <definedName name="solver_lhs26" hidden="1">#REF!</definedName>
    <definedName name="solver_lhs27" hidden="1">#REF!</definedName>
    <definedName name="solver_lhs6" hidden="1">#REF!</definedName>
    <definedName name="solver_lhs7" hidden="1">#REF!</definedName>
    <definedName name="solver_lhs8" hidden="1">#REF!</definedName>
    <definedName name="solver_lhs9" hidden="1">#REF!</definedName>
    <definedName name="solver_lin" hidden="1">0</definedName>
    <definedName name="solver_num" hidden="1">0</definedName>
    <definedName name="solver_opt" hidden="1">[19]Hi_low!#REF!</definedName>
    <definedName name="solver_rel10" hidden="1">3</definedName>
    <definedName name="solver_rel11" hidden="1">3</definedName>
    <definedName name="solver_rel12" hidden="1">3</definedName>
    <definedName name="solver_rel13" hidden="1">3</definedName>
    <definedName name="solver_rel14" hidden="1">3</definedName>
    <definedName name="solver_rel15" hidden="1">2</definedName>
    <definedName name="solver_rel16" hidden="1">3</definedName>
    <definedName name="solver_rel17" hidden="1">3</definedName>
    <definedName name="solver_rel18" hidden="1">3</definedName>
    <definedName name="solver_rel19" hidden="1">3</definedName>
    <definedName name="solver_rel20" hidden="1">3</definedName>
    <definedName name="solver_rel21" hidden="1">3</definedName>
    <definedName name="solver_rel22" hidden="1">2</definedName>
    <definedName name="solver_rel23" hidden="1">2</definedName>
    <definedName name="solver_rel24" hidden="1">3</definedName>
    <definedName name="solver_rel25" hidden="1">3</definedName>
    <definedName name="solver_rel26" hidden="1">1</definedName>
    <definedName name="solver_rel27" hidden="1">3</definedName>
    <definedName name="solver_rel6" hidden="1">3</definedName>
    <definedName name="solver_rel7" hidden="1">3</definedName>
    <definedName name="solver_rel8" hidden="1">3</definedName>
    <definedName name="solver_rel9" hidden="1">3</definedName>
    <definedName name="solver_rhs10" hidden="1">270</definedName>
    <definedName name="solver_rhs11" hidden="1">10</definedName>
    <definedName name="solver_rhs12" hidden="1">40</definedName>
    <definedName name="solver_rhs13" hidden="1">30</definedName>
    <definedName name="solver_rhs14" hidden="1">20</definedName>
    <definedName name="solver_rhs15" hidden="1">100</definedName>
    <definedName name="solver_rhs16" hidden="1">15</definedName>
    <definedName name="solver_rhs17" hidden="1">10</definedName>
    <definedName name="solver_rhs18" hidden="1">5</definedName>
    <definedName name="solver_rhs19" hidden="1">1</definedName>
    <definedName name="solver_rhs20" hidden="1">1</definedName>
    <definedName name="solver_rhs21" hidden="1">15</definedName>
    <definedName name="solver_rhs22" hidden="1">0</definedName>
    <definedName name="solver_rhs23" hidden="1">0</definedName>
    <definedName name="solver_rhs24" hidden="1">4</definedName>
    <definedName name="solver_rhs25" hidden="1">5</definedName>
    <definedName name="solver_rhs26" hidden="1">3</definedName>
    <definedName name="solver_rhs27" hidden="1">10</definedName>
    <definedName name="solver_rhs6" hidden="1">8.5</definedName>
    <definedName name="solver_rhs7" hidden="1">25</definedName>
    <definedName name="solver_rhs8" hidden="1">110</definedName>
    <definedName name="solver_rhs9" hidden="1">40</definedName>
    <definedName name="solver_typ" hidden="1">3</definedName>
    <definedName name="solver_val" hidden="1">0.1076</definedName>
    <definedName name="StDebtChg" hidden="1">[22]Debt!$K$258:$AE$258</definedName>
    <definedName name="StDebtDmy" hidden="1">[24]Debt!$A$57:$IV$57,[24]Debt!$A$103:$IV$103,[24]Debt!$A$149:$IV$149,[24]Debt!$A$197:$IV$197,[24]Debt!$A$242:$IV$242</definedName>
    <definedName name="STDebtSer" hidden="1">[22]Profile!$BO$5:$BO$12</definedName>
    <definedName name="Sterlin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dhi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mmary_stn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test2" hidden="1">{"FTSE100","COMPANIES",TRUE}</definedName>
    <definedName name="test3" hidden="1">{"EUMOT","COMPANIES",TRUE}</definedName>
    <definedName name="test4" hidden="1">{"ASCONGRP","COMPANIES",TRUE}</definedName>
    <definedName name="test5" hidden="1">{"EUUTIGRP","COMPANIES",TRUE}</definedName>
    <definedName name="test6" hidden="1">{"EUUTI","COMPANIES",TRUE}</definedName>
    <definedName name="tggg" hidden="1">[1]chem_Prices!#REF!</definedName>
    <definedName name="thh" hidden="1">#REF!</definedName>
    <definedName name="trgdfgr" hidden="1">#REF!</definedName>
    <definedName name="trtgrtg" hidden="1">#REF!</definedName>
    <definedName name="trytrhgr" hidden="1">#REF!</definedName>
    <definedName name="tytht" hidden="1">#REF!</definedName>
    <definedName name="tyui" hidden="1">{#N/A,#N/A,FALSE,"Status of Projects";#N/A,#N/A,FALSE,"CEA-TEC";#N/A,#N/A,FALSE,"U-Constr.";#N/A,#N/A,FALSE,"summary";#N/A,#N/A,FALSE,"PPP-3 yrs"}</definedName>
    <definedName name="uijhkg" hidden="1">#N/A</definedName>
    <definedName name="uio" hidden="1">#N/A</definedName>
    <definedName name="UtilCap" hidden="1">[24]Input!$K$153:$Y$153,[24]Input!$K$171:$Y$171,[24]Input!$K$189:$Y$189,[24]Input!$K$207:$Y$207,[24]Input!$K$225:$Y$225,[24]Input!$K$243:$Y$243,[24]Input!$K$261:$Y$261,[24]Input!$K$279:$Y$279</definedName>
    <definedName name="UtilProd" hidden="1">[24]Input!$K$152:$Y$152,[24]Input!$K$170:$Y$170,[24]Input!$K$188:$Y$188,[24]Input!$K$206:$Y$206,[24]Input!$K$224:$Y$224,[24]Input!$K$242:$Y$242,[24]Input!$K$260:$Y$260,[24]Input!$K$278:$Y$278</definedName>
    <definedName name="v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" hidden="1">{"quarterly",#N/A,FALSE,"Income Statement";#N/A,#N/A,FALSE,"print segment";#N/A,#N/A,FALSE,"Balance Sheet";#N/A,#N/A,FALSE,"Annl Inc";#N/A,#N/A,FALSE,"Cash Flow"}</definedName>
    <definedName name="wdfwd" hidden="1">#N/A</definedName>
    <definedName name="wrn" hidden="1">{#N/A,#N/A,FALSE,"Status of Projects";#N/A,#N/A,FALSE,"CEA-TEC";#N/A,#N/A,FALSE,"U-Constr.";#N/A,#N/A,FALSE,"summary";#N/A,#N/A,FALSE,"PPP-3 yrs"}</definedName>
    <definedName name="wrn.1." hidden="1">{#N/A,#N/A,FALSE,"Scenario Summary"}</definedName>
    <definedName name="wrn.a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ochanges." hidden="1">{"valn",#N/A,FALSE,"COVER SHEET";"Interims",#N/A,FALSE,"News_Notes_Interims";"notesNews",#N/A,FALSE,"News_Notes_Interims"}</definedName>
    <definedName name="wrn.COMBINED." hidden="1">{#N/A,#N/A,FALSE,"INPUTS";#N/A,#N/A,FALSE,"PROFORMA BSHEET";#N/A,#N/A,FALSE,"COMBINED";#N/A,#N/A,FALSE,"HIGH YIELD";#N/A,#N/A,FALSE,"COMB_GRAPHS"}</definedName>
    <definedName name="wrn.Complete._.Repo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1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" hidden="1">{#N/A,#N/A,FALSE,"Contribution Analysis"}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2." hidden="1">{#N/A,#N/A,FALSE,"ORIX CSC"}</definedName>
    <definedName name="wrn.cvintl." hidden="1">{"cover",#N/A,FALSE,"COVER SHEET";#N/A,#N/A,FALSE,"TARGET PRICE";#N/A,#N/A,FALSE,"DFCF"}</definedName>
    <definedName name="wrn.datapak" hidden="1">{#N/A,#N/A,FALSE,"Status of Projects";#N/A,#N/A,FALSE,"CEA-TEC";#N/A,#N/A,FALSE,"U-Constr.";#N/A,#N/A,FALSE,"summary";#N/A,#N/A,FALSE,"PPP-3 yrs"}</definedName>
    <definedName name="wrn.datapak." hidden="1">{#N/A,#N/A,FALSE,"Status of Projects";#N/A,#N/A,FALSE,"CEA-TEC";#N/A,#N/A,FALSE,"U-Constr.";#N/A,#N/A,FALSE,"summary";#N/A,#N/A,FALSE,"PPP-3 yrs"}</definedName>
    <definedName name="wrn.datapak.1" hidden="1">{#N/A,#N/A,FALSE,"Status of Projects";#N/A,#N/A,FALSE,"CEA-TEC";#N/A,#N/A,FALSE,"U-Constr.";#N/A,#N/A,FALSE,"summary";#N/A,#N/A,FALSE,"PPP-3 yrs"}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ur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ull._.Financials." hidden="1">{#N/A,#N/A,TRUE,"Financials";#N/A,#N/A,TRUE,"Operating Statistics";#N/A,#N/A,TRUE,"Capex &amp; Depreciation";#N/A,#N/A,TRUE,"Debt"}</definedName>
    <definedName name="wrn.GRAPHS." hidden="1">{#N/A,#N/A,FALSE,"ACQ_GRAPHS";#N/A,#N/A,FALSE,"T_1 GRAPHS";#N/A,#N/A,FALSE,"T_2 GRAPHS";#N/A,#N/A,FALSE,"COMB_GRAPHS"}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onthly._.Report." hidden="1">{#N/A,#N/A,FALSE,"Monthly";#N/A,#N/A,FALSE,"Hong Kong";#N/A,#N/A,FALSE,"New York";#N/A,#N/A,FALSE,"London";#N/A,#N/A,FALSE,"Singapore";#N/A,#N/A,FALSE,"Australia";#N/A,#N/A,FALSE,"Korea"}</definedName>
    <definedName name="wrn.One._.Pager._.plus._.Technicals." hidden="1">{#N/A,#N/A,FALSE,"One Pager";#N/A,#N/A,FALSE,"Technical"}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olymwe.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repot.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Summary." hidden="1">{"Print Summary",#N/A,FALSE,"Bal_Graphs";"Print Summary",#N/A,FALSE,"DCF";"Print Summary",#N/A,FALSE,"Graphs";"Print Summary",#N/A,FALSE,"Summary"}</definedName>
    <definedName name="wrn.test." hidden="1">{"test2",#N/A,TRUE,"Prices"}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hidden="1">{"Variance Q4",#N/A,FALSE,"Var"}</definedName>
    <definedName name="wrn1.repo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xls" hidden="1">{"Print Summary",#N/A,FALSE,"Bal_Graphs";"Print Summary",#N/A,FALSE,"DCF";"Print Summary",#N/A,FALSE,"Graphs";"Print Summary",#N/A,FALSE,"Summary"}</definedName>
    <definedName name="xvxv" hidden="1">#N/A</definedName>
    <definedName name="yihjh" hidden="1">#N/A</definedName>
    <definedName name="YrRange" hidden="1">[22]Profile!$K$10:$AE$10</definedName>
    <definedName name="yrty" hidden="1">#REF!</definedName>
    <definedName name="zaq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zzz" hidden="1">#N/A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5" i="11" l="1"/>
  <c r="G214" i="11"/>
  <c r="G213" i="11"/>
  <c r="L218" i="11"/>
  <c r="M215" i="11"/>
  <c r="L215" i="11"/>
  <c r="M213" i="11"/>
  <c r="L213" i="11"/>
  <c r="M209" i="11"/>
  <c r="P212" i="11"/>
  <c r="Q209" i="11"/>
  <c r="R219" i="11"/>
  <c r="R213" i="11"/>
  <c r="R212" i="11"/>
  <c r="T218" i="11"/>
  <c r="T217" i="11"/>
  <c r="T216" i="11"/>
  <c r="T213" i="11"/>
  <c r="T212" i="11"/>
  <c r="T209" i="11"/>
  <c r="G207" i="11"/>
  <c r="G212" i="11" s="1"/>
  <c r="F207" i="11"/>
  <c r="F218" i="11" s="1"/>
  <c r="E207" i="11"/>
  <c r="E215" i="11" s="1"/>
  <c r="D207" i="11"/>
  <c r="D217" i="11" s="1"/>
  <c r="C207" i="11"/>
  <c r="C214" i="11" s="1"/>
  <c r="B207" i="11"/>
  <c r="B214" i="11" s="1"/>
  <c r="T207" i="11"/>
  <c r="T215" i="11" s="1"/>
  <c r="R207" i="11"/>
  <c r="R218" i="11" s="1"/>
  <c r="Q207" i="11"/>
  <c r="Q214" i="11" s="1"/>
  <c r="P207" i="11"/>
  <c r="P219" i="11" s="1"/>
  <c r="N207" i="11"/>
  <c r="N213" i="11" s="1"/>
  <c r="M207" i="11"/>
  <c r="M218" i="11" s="1"/>
  <c r="L207" i="11"/>
  <c r="L212" i="11" s="1"/>
  <c r="U207" i="11"/>
  <c r="U218" i="11" s="1"/>
  <c r="U213" i="11" l="1"/>
  <c r="B211" i="11"/>
  <c r="U214" i="11"/>
  <c r="P213" i="11"/>
  <c r="L219" i="11"/>
  <c r="E212" i="11"/>
  <c r="U215" i="11"/>
  <c r="T214" i="11"/>
  <c r="R214" i="11"/>
  <c r="L209" i="11"/>
  <c r="L214" i="11"/>
  <c r="M219" i="11"/>
  <c r="F212" i="11"/>
  <c r="U216" i="11"/>
  <c r="B216" i="11"/>
  <c r="Q215" i="11"/>
  <c r="L216" i="11"/>
  <c r="E217" i="11"/>
  <c r="U211" i="11"/>
  <c r="T210" i="11"/>
  <c r="T219" i="11"/>
  <c r="Q216" i="11"/>
  <c r="M211" i="11"/>
  <c r="L217" i="11"/>
  <c r="G216" i="11"/>
  <c r="F217" i="11"/>
  <c r="U219" i="11"/>
  <c r="L210" i="11"/>
  <c r="L211" i="11"/>
  <c r="G215" i="11"/>
  <c r="U212" i="11"/>
  <c r="T211" i="11"/>
  <c r="T220" i="11" s="1"/>
  <c r="R211" i="11"/>
  <c r="Q217" i="11"/>
  <c r="M217" i="11"/>
  <c r="F210" i="11"/>
  <c r="B219" i="11"/>
  <c r="C209" i="11"/>
  <c r="P214" i="11"/>
  <c r="N211" i="11"/>
  <c r="N217" i="11"/>
  <c r="C211" i="11"/>
  <c r="E214" i="11"/>
  <c r="Q210" i="11"/>
  <c r="P215" i="11"/>
  <c r="F209" i="11"/>
  <c r="D211" i="11"/>
  <c r="C213" i="11"/>
  <c r="F214" i="11"/>
  <c r="D216" i="11"/>
  <c r="B218" i="11"/>
  <c r="E219" i="11"/>
  <c r="R215" i="11"/>
  <c r="Q211" i="11"/>
  <c r="Q219" i="11"/>
  <c r="P216" i="11"/>
  <c r="G209" i="11"/>
  <c r="G217" i="11"/>
  <c r="B210" i="11"/>
  <c r="E211" i="11"/>
  <c r="D213" i="11"/>
  <c r="B215" i="11"/>
  <c r="E216" i="11"/>
  <c r="C218" i="11"/>
  <c r="F219" i="11"/>
  <c r="U209" i="11"/>
  <c r="U217" i="11"/>
  <c r="R216" i="11"/>
  <c r="Q212" i="11"/>
  <c r="P209" i="11"/>
  <c r="P217" i="11"/>
  <c r="M210" i="11"/>
  <c r="M212" i="11"/>
  <c r="M214" i="11"/>
  <c r="M216" i="11"/>
  <c r="G210" i="11"/>
  <c r="G218" i="11"/>
  <c r="C210" i="11"/>
  <c r="F211" i="11"/>
  <c r="E213" i="11"/>
  <c r="C215" i="11"/>
  <c r="F216" i="11"/>
  <c r="D218" i="11"/>
  <c r="U210" i="11"/>
  <c r="R209" i="11"/>
  <c r="R217" i="11"/>
  <c r="Q213" i="11"/>
  <c r="P210" i="11"/>
  <c r="P218" i="11"/>
  <c r="N210" i="11"/>
  <c r="N212" i="11"/>
  <c r="N214" i="11"/>
  <c r="N216" i="11"/>
  <c r="N218" i="11"/>
  <c r="G211" i="11"/>
  <c r="G219" i="11"/>
  <c r="D210" i="11"/>
  <c r="B212" i="11"/>
  <c r="F213" i="11"/>
  <c r="D215" i="11"/>
  <c r="B217" i="11"/>
  <c r="E218" i="11"/>
  <c r="D209" i="11"/>
  <c r="D214" i="11"/>
  <c r="C219" i="11"/>
  <c r="N209" i="11"/>
  <c r="N215" i="11"/>
  <c r="N219" i="11"/>
  <c r="E209" i="11"/>
  <c r="C216" i="11"/>
  <c r="D219" i="11"/>
  <c r="Q218" i="11"/>
  <c r="R210" i="11"/>
  <c r="P211" i="11"/>
  <c r="B209" i="11"/>
  <c r="E210" i="11"/>
  <c r="C212" i="11"/>
  <c r="C217" i="11"/>
  <c r="D212" i="11"/>
  <c r="U193" i="11"/>
  <c r="N220" i="11" l="1"/>
  <c r="L220" i="11"/>
  <c r="Q220" i="11"/>
  <c r="M220" i="11"/>
  <c r="P220" i="11"/>
  <c r="D220" i="11"/>
  <c r="C220" i="11"/>
  <c r="E220" i="11"/>
  <c r="G220" i="11"/>
  <c r="F220" i="11"/>
  <c r="R220" i="11"/>
  <c r="B220" i="11"/>
  <c r="U41" i="11"/>
  <c r="W93" i="11" l="1"/>
  <c r="V93" i="11"/>
  <c r="U76" i="11" l="1"/>
  <c r="U48" i="11" l="1"/>
  <c r="U101" i="11" l="1"/>
  <c r="U63" i="11"/>
  <c r="U106" i="11"/>
  <c r="U18" i="11"/>
  <c r="U167" i="11" l="1"/>
  <c r="F276" i="11" l="1"/>
  <c r="U129" i="11"/>
  <c r="W74" i="11" l="1"/>
  <c r="U235" i="11" l="1"/>
  <c r="U234" i="11"/>
  <c r="W45" i="11"/>
  <c r="W28" i="11"/>
  <c r="V28" i="11"/>
  <c r="W225" i="11"/>
  <c r="W224" i="11"/>
  <c r="W223" i="11"/>
  <c r="W200" i="11"/>
  <c r="W205" i="11"/>
  <c r="W206" i="11"/>
  <c r="W204" i="11"/>
  <c r="W203" i="11"/>
  <c r="W199" i="11"/>
  <c r="W202" i="11"/>
  <c r="W201" i="11"/>
  <c r="W198" i="11"/>
  <c r="W197" i="11"/>
  <c r="W196" i="11"/>
  <c r="W172" i="11"/>
  <c r="W171" i="11"/>
  <c r="W166" i="11"/>
  <c r="W165" i="11"/>
  <c r="W164" i="11"/>
  <c r="W163" i="11"/>
  <c r="W111" i="11"/>
  <c r="W110" i="11"/>
  <c r="W109" i="11"/>
  <c r="W108" i="11"/>
  <c r="W107" i="11"/>
  <c r="W100" i="11"/>
  <c r="W99" i="11"/>
  <c r="W98" i="11"/>
  <c r="W97" i="11"/>
  <c r="W96" i="11"/>
  <c r="W95" i="11"/>
  <c r="W94" i="11"/>
  <c r="W89" i="11"/>
  <c r="W88" i="11"/>
  <c r="W87" i="11"/>
  <c r="W86" i="11"/>
  <c r="W85" i="11"/>
  <c r="W84" i="11"/>
  <c r="W75" i="11"/>
  <c r="W73" i="11"/>
  <c r="W72" i="11"/>
  <c r="W71" i="11"/>
  <c r="W70" i="11"/>
  <c r="W64" i="11"/>
  <c r="W60" i="11"/>
  <c r="W58" i="11"/>
  <c r="W56" i="11"/>
  <c r="W55" i="11"/>
  <c r="W54" i="11"/>
  <c r="W53" i="11"/>
  <c r="W49" i="11"/>
  <c r="W46" i="11"/>
  <c r="W40" i="11"/>
  <c r="W31" i="11"/>
  <c r="W29" i="11"/>
  <c r="W25" i="11"/>
  <c r="W13" i="11"/>
  <c r="W12" i="11"/>
  <c r="W5" i="11"/>
  <c r="W3" i="11"/>
  <c r="V225" i="11"/>
  <c r="V224" i="11"/>
  <c r="V223" i="11"/>
  <c r="V200" i="11"/>
  <c r="V205" i="11"/>
  <c r="V206" i="11"/>
  <c r="V204" i="11"/>
  <c r="V203" i="11"/>
  <c r="V199" i="11"/>
  <c r="V202" i="11"/>
  <c r="V201" i="11"/>
  <c r="V198" i="11"/>
  <c r="V197" i="11"/>
  <c r="V196" i="11"/>
  <c r="V172" i="11"/>
  <c r="V171" i="11"/>
  <c r="V166" i="11"/>
  <c r="V165" i="11"/>
  <c r="V164" i="11"/>
  <c r="V163" i="11"/>
  <c r="V111" i="11"/>
  <c r="V110" i="11"/>
  <c r="V109" i="11"/>
  <c r="V108" i="11"/>
  <c r="V107" i="11"/>
  <c r="V100" i="11"/>
  <c r="V99" i="11"/>
  <c r="V98" i="11"/>
  <c r="V97" i="11"/>
  <c r="V96" i="11"/>
  <c r="V95" i="11"/>
  <c r="V94" i="11"/>
  <c r="V89" i="11"/>
  <c r="V88" i="11"/>
  <c r="V87" i="11"/>
  <c r="V86" i="11"/>
  <c r="V85" i="11"/>
  <c r="V84" i="11"/>
  <c r="V75" i="11"/>
  <c r="V71" i="11"/>
  <c r="V70" i="11"/>
  <c r="V64" i="11"/>
  <c r="V56" i="11"/>
  <c r="V54" i="11"/>
  <c r="V46" i="11"/>
  <c r="V45" i="11"/>
  <c r="V40" i="11"/>
  <c r="V31" i="11"/>
  <c r="V29" i="11"/>
  <c r="V25" i="11"/>
  <c r="V13" i="11"/>
  <c r="V12" i="11"/>
  <c r="V5" i="11"/>
  <c r="V3" i="11"/>
  <c r="U251" i="11"/>
  <c r="U238" i="11"/>
  <c r="U237" i="11"/>
  <c r="U236" i="11"/>
  <c r="U226" i="11"/>
  <c r="U222" i="11"/>
  <c r="U195" i="11"/>
  <c r="U187" i="11"/>
  <c r="U182" i="11"/>
  <c r="U176" i="11"/>
  <c r="U173" i="11"/>
  <c r="U161" i="11"/>
  <c r="U140" i="11"/>
  <c r="U65" i="11" s="1"/>
  <c r="U137" i="11"/>
  <c r="U128" i="11"/>
  <c r="U124" i="11"/>
  <c r="U134" i="11" s="1"/>
  <c r="U123" i="11"/>
  <c r="U105" i="11"/>
  <c r="U138" i="11"/>
  <c r="U90" i="11"/>
  <c r="U82" i="11"/>
  <c r="U52" i="11"/>
  <c r="U50" i="11"/>
  <c r="U43" i="11"/>
  <c r="U37" i="11"/>
  <c r="U35" i="11"/>
  <c r="U34" i="11"/>
  <c r="U32" i="11"/>
  <c r="U30" i="11"/>
  <c r="U26" i="11"/>
  <c r="U22" i="11"/>
  <c r="U38" i="11" l="1"/>
  <c r="U168" i="11"/>
  <c r="V140" i="11"/>
  <c r="U174" i="11"/>
  <c r="U131" i="11"/>
  <c r="V138" i="11"/>
  <c r="U102" i="11"/>
  <c r="U51" i="11"/>
  <c r="U79" i="11"/>
  <c r="G42" i="11"/>
  <c r="T63" i="11"/>
  <c r="W63" i="11" s="1"/>
  <c r="U133" i="11" l="1"/>
  <c r="U57" i="11"/>
  <c r="U59" i="11" s="1"/>
  <c r="U80" i="11"/>
  <c r="U220" i="11"/>
  <c r="T101" i="11"/>
  <c r="W101" i="11" s="1"/>
  <c r="U62" i="11" l="1"/>
  <c r="T140" i="11"/>
  <c r="U141" i="11" l="1"/>
  <c r="W140" i="11"/>
  <c r="U66" i="11"/>
  <c r="T251" i="11"/>
  <c r="T238" i="11"/>
  <c r="T237" i="11"/>
  <c r="T236" i="11"/>
  <c r="T235" i="11"/>
  <c r="T234" i="11"/>
  <c r="T226" i="11"/>
  <c r="W226" i="11" s="1"/>
  <c r="T222" i="11"/>
  <c r="T195" i="11"/>
  <c r="T193" i="11"/>
  <c r="T187" i="11"/>
  <c r="W207" i="11" s="1"/>
  <c r="T182" i="11"/>
  <c r="T176" i="11"/>
  <c r="W176" i="11" s="1"/>
  <c r="T173" i="11"/>
  <c r="T167" i="11"/>
  <c r="T161" i="11"/>
  <c r="T137" i="11"/>
  <c r="T128" i="11"/>
  <c r="T124" i="11"/>
  <c r="T134" i="11" s="1"/>
  <c r="T123" i="11"/>
  <c r="T112" i="11"/>
  <c r="T105" i="11"/>
  <c r="T90" i="11"/>
  <c r="W90" i="11" s="1"/>
  <c r="T82" i="11"/>
  <c r="T76" i="11"/>
  <c r="T65" i="11"/>
  <c r="W65" i="11" s="1"/>
  <c r="T52" i="11"/>
  <c r="W52" i="11" s="1"/>
  <c r="T50" i="11"/>
  <c r="W50" i="11" s="1"/>
  <c r="T43" i="11"/>
  <c r="T41" i="11"/>
  <c r="T37" i="11"/>
  <c r="T35" i="11"/>
  <c r="W35" i="11" s="1"/>
  <c r="T34" i="11"/>
  <c r="W34" i="11" s="1"/>
  <c r="T32" i="11"/>
  <c r="W32" i="11" s="1"/>
  <c r="T30" i="11"/>
  <c r="W30" i="11" s="1"/>
  <c r="T26" i="11"/>
  <c r="T22" i="11"/>
  <c r="T18" i="11"/>
  <c r="T6" i="11"/>
  <c r="Q60" i="11"/>
  <c r="V60" i="11" s="1"/>
  <c r="U159" i="11" l="1"/>
  <c r="T168" i="11"/>
  <c r="W167" i="11"/>
  <c r="T174" i="11"/>
  <c r="W173" i="11"/>
  <c r="T47" i="11"/>
  <c r="W47" i="11" s="1"/>
  <c r="W76" i="11"/>
  <c r="T38" i="11"/>
  <c r="T102" i="11"/>
  <c r="T138" i="11"/>
  <c r="T106" i="11"/>
  <c r="W106" i="11" s="1"/>
  <c r="B69" i="11"/>
  <c r="T48" i="11" l="1"/>
  <c r="W48" i="11" s="1"/>
  <c r="U139" i="11"/>
  <c r="U151" i="11" s="1"/>
  <c r="W138" i="11"/>
  <c r="T131" i="11"/>
  <c r="T113" i="11"/>
  <c r="T51" i="11"/>
  <c r="W51" i="11" s="1"/>
  <c r="N238" i="11"/>
  <c r="M238" i="11"/>
  <c r="N237" i="11"/>
  <c r="M237" i="11"/>
  <c r="N236" i="11"/>
  <c r="M236" i="11"/>
  <c r="N235" i="11"/>
  <c r="M235" i="11"/>
  <c r="T79" i="11" l="1"/>
  <c r="U153" i="11"/>
  <c r="U150" i="11"/>
  <c r="U152" i="11" s="1"/>
  <c r="U154" i="11"/>
  <c r="U149" i="11"/>
  <c r="U156" i="11"/>
  <c r="U146" i="11"/>
  <c r="U144" i="11"/>
  <c r="U158" i="11"/>
  <c r="U145" i="11"/>
  <c r="U142" i="11"/>
  <c r="U132" i="11"/>
  <c r="W131" i="11"/>
  <c r="U143" i="11"/>
  <c r="T133" i="11"/>
  <c r="T57" i="11"/>
  <c r="W57" i="11" s="1"/>
  <c r="T80" i="11"/>
  <c r="T120" i="11"/>
  <c r="T118" i="11"/>
  <c r="T116" i="11"/>
  <c r="T121" i="11"/>
  <c r="T117" i="11"/>
  <c r="T119" i="11"/>
  <c r="L238" i="11"/>
  <c r="L237" i="11"/>
  <c r="L236" i="11"/>
  <c r="L235" i="11"/>
  <c r="N234" i="11"/>
  <c r="M234" i="11"/>
  <c r="L234" i="11"/>
  <c r="U155" i="11" l="1"/>
  <c r="U157" i="11" s="1"/>
  <c r="U148" i="11"/>
  <c r="U147" i="11"/>
  <c r="U135" i="11"/>
  <c r="T59" i="11"/>
  <c r="W59" i="11" s="1"/>
  <c r="R238" i="11"/>
  <c r="Q238" i="11"/>
  <c r="S238" i="11"/>
  <c r="S236" i="11"/>
  <c r="R236" i="11"/>
  <c r="Q236" i="11"/>
  <c r="T62" i="11" l="1"/>
  <c r="W62" i="11" s="1"/>
  <c r="G58" i="11"/>
  <c r="S40" i="11"/>
  <c r="T66" i="11" l="1"/>
  <c r="W66" i="11" s="1"/>
  <c r="Q237" i="11"/>
  <c r="R237" i="11"/>
  <c r="S237" i="11"/>
  <c r="Q235" i="11"/>
  <c r="R235" i="11"/>
  <c r="S235" i="11"/>
  <c r="S234" i="11"/>
  <c r="R234" i="11"/>
  <c r="Q234" i="11"/>
  <c r="P234" i="11"/>
  <c r="O233" i="11"/>
  <c r="O232" i="11"/>
  <c r="O234" i="11" l="1"/>
  <c r="O236" i="11"/>
  <c r="P236" i="11"/>
  <c r="P237" i="11"/>
  <c r="O238" i="11"/>
  <c r="P238" i="11"/>
  <c r="O235" i="11"/>
  <c r="P235" i="11"/>
  <c r="O237" i="11"/>
  <c r="D236" i="11"/>
  <c r="E236" i="11"/>
  <c r="F236" i="11"/>
  <c r="C236" i="11"/>
  <c r="D235" i="11"/>
  <c r="E235" i="11"/>
  <c r="F235" i="11"/>
  <c r="C235" i="11"/>
  <c r="D237" i="11"/>
  <c r="E237" i="11"/>
  <c r="F237" i="11"/>
  <c r="C237" i="11"/>
  <c r="D238" i="11"/>
  <c r="E238" i="11"/>
  <c r="F238" i="11"/>
  <c r="C238" i="11"/>
  <c r="O46" i="11" l="1"/>
  <c r="S46" i="11"/>
  <c r="S229" i="11"/>
  <c r="S228" i="11"/>
  <c r="S224" i="11"/>
  <c r="S225" i="11"/>
  <c r="S223" i="11"/>
  <c r="S197" i="11"/>
  <c r="S198" i="11"/>
  <c r="S201" i="11"/>
  <c r="S202" i="11"/>
  <c r="S199" i="11"/>
  <c r="S203" i="11"/>
  <c r="S204" i="11"/>
  <c r="S206" i="11"/>
  <c r="S205" i="11"/>
  <c r="S200" i="11"/>
  <c r="S196" i="11"/>
  <c r="G193" i="11"/>
  <c r="S189" i="11"/>
  <c r="S190" i="11"/>
  <c r="S191" i="11"/>
  <c r="S192" i="11"/>
  <c r="S188" i="11"/>
  <c r="S184" i="11"/>
  <c r="S185" i="11"/>
  <c r="S183" i="11"/>
  <c r="S178" i="11"/>
  <c r="S179" i="11"/>
  <c r="S180" i="11"/>
  <c r="S177" i="11"/>
  <c r="S172" i="11"/>
  <c r="S171" i="11"/>
  <c r="S164" i="11"/>
  <c r="S165" i="11"/>
  <c r="S166" i="11"/>
  <c r="S163" i="11"/>
  <c r="S126" i="11"/>
  <c r="S125" i="11"/>
  <c r="S108" i="11"/>
  <c r="S109" i="11"/>
  <c r="S110" i="11"/>
  <c r="S111" i="11"/>
  <c r="S107" i="11"/>
  <c r="S94" i="11"/>
  <c r="S95" i="11"/>
  <c r="S96" i="11"/>
  <c r="S97" i="11"/>
  <c r="S98" i="11"/>
  <c r="S99" i="11"/>
  <c r="S100" i="11"/>
  <c r="S93" i="11"/>
  <c r="S85" i="11"/>
  <c r="S86" i="11"/>
  <c r="S87" i="11"/>
  <c r="S88" i="11"/>
  <c r="S89" i="11"/>
  <c r="S84" i="11"/>
  <c r="G63" i="11"/>
  <c r="S63" i="11" s="1"/>
  <c r="G31" i="11"/>
  <c r="G29" i="11"/>
  <c r="G28" i="11"/>
  <c r="G25" i="11"/>
  <c r="G23" i="11"/>
  <c r="S207" i="11" l="1"/>
  <c r="S216" i="11" s="1"/>
  <c r="S209" i="11"/>
  <c r="G13" i="11"/>
  <c r="G12" i="11"/>
  <c r="G10" i="11"/>
  <c r="G8" i="11"/>
  <c r="G4" i="11"/>
  <c r="G5" i="11"/>
  <c r="G3" i="11"/>
  <c r="S218" i="11" l="1"/>
  <c r="S210" i="11"/>
  <c r="S220" i="11" s="1"/>
  <c r="S219" i="11"/>
  <c r="S212" i="11"/>
  <c r="S215" i="11"/>
  <c r="S217" i="11"/>
  <c r="S211" i="11"/>
  <c r="S213" i="11"/>
  <c r="S214" i="11"/>
  <c r="G237" i="11"/>
  <c r="G235" i="11"/>
  <c r="G238" i="11"/>
  <c r="G236" i="11"/>
  <c r="S193" i="11"/>
  <c r="R141" i="11"/>
  <c r="S112" i="11"/>
  <c r="R226" i="11"/>
  <c r="R222" i="11"/>
  <c r="R195" i="11"/>
  <c r="R193" i="11"/>
  <c r="R187" i="11"/>
  <c r="R182" i="11"/>
  <c r="R176" i="11"/>
  <c r="R173" i="11"/>
  <c r="R174" i="11" s="1"/>
  <c r="R167" i="11"/>
  <c r="R168" i="11" s="1"/>
  <c r="R161" i="11"/>
  <c r="R137" i="11"/>
  <c r="R129" i="11"/>
  <c r="R128" i="11"/>
  <c r="R124" i="11"/>
  <c r="R134" i="11" s="1"/>
  <c r="R123" i="11"/>
  <c r="R112" i="11"/>
  <c r="R106" i="11"/>
  <c r="R131" i="11" s="1"/>
  <c r="R105" i="11"/>
  <c r="R101" i="11"/>
  <c r="R138" i="11" s="1"/>
  <c r="R139" i="11" s="1"/>
  <c r="R90" i="11"/>
  <c r="R82" i="11"/>
  <c r="R73" i="11"/>
  <c r="R76" i="11" s="1"/>
  <c r="R47" i="11" s="1"/>
  <c r="R63" i="11"/>
  <c r="R65" i="11" s="1"/>
  <c r="R52" i="11"/>
  <c r="R50" i="11"/>
  <c r="R43" i="11"/>
  <c r="R41" i="11"/>
  <c r="R37" i="11"/>
  <c r="R35" i="11"/>
  <c r="R34" i="11"/>
  <c r="R32" i="11"/>
  <c r="R30" i="11"/>
  <c r="R26" i="11"/>
  <c r="R22" i="11"/>
  <c r="R18" i="11"/>
  <c r="R6" i="11"/>
  <c r="H107" i="11"/>
  <c r="H108" i="11"/>
  <c r="H109" i="11"/>
  <c r="H110" i="11"/>
  <c r="H111" i="11"/>
  <c r="H46" i="11"/>
  <c r="H49" i="11"/>
  <c r="H53" i="11"/>
  <c r="H54" i="11"/>
  <c r="H55" i="11"/>
  <c r="H56" i="11"/>
  <c r="H58" i="11"/>
  <c r="H60" i="11"/>
  <c r="H63" i="11"/>
  <c r="H64" i="11"/>
  <c r="H45" i="11"/>
  <c r="H13" i="11"/>
  <c r="H12" i="11"/>
  <c r="H10" i="11"/>
  <c r="H8" i="11"/>
  <c r="H4" i="11"/>
  <c r="H5" i="11"/>
  <c r="H3" i="11"/>
  <c r="G52" i="11"/>
  <c r="G249" i="11"/>
  <c r="G240" i="11"/>
  <c r="G234" i="11"/>
  <c r="G231" i="11"/>
  <c r="G226" i="11"/>
  <c r="G222" i="11"/>
  <c r="G195" i="11"/>
  <c r="G187" i="11"/>
  <c r="G182" i="11"/>
  <c r="G176" i="11"/>
  <c r="G173" i="11"/>
  <c r="G174" i="11" s="1"/>
  <c r="G167" i="11"/>
  <c r="G162" i="11"/>
  <c r="G161" i="11"/>
  <c r="G140" i="11"/>
  <c r="S140" i="11" s="1"/>
  <c r="G137" i="11"/>
  <c r="G128" i="11"/>
  <c r="G124" i="11"/>
  <c r="G134" i="11" s="1"/>
  <c r="G123" i="11"/>
  <c r="G112" i="11"/>
  <c r="G106" i="11"/>
  <c r="G131" i="11" s="1"/>
  <c r="G105" i="11"/>
  <c r="G101" i="11"/>
  <c r="G90" i="11"/>
  <c r="G138" i="11" s="1"/>
  <c r="G82" i="11"/>
  <c r="G76" i="11"/>
  <c r="G47" i="11" s="1"/>
  <c r="G48" i="11" s="1"/>
  <c r="G51" i="11" s="1"/>
  <c r="G50" i="11"/>
  <c r="G43" i="11"/>
  <c r="G37" i="11"/>
  <c r="G35" i="11"/>
  <c r="G34" i="11"/>
  <c r="G32" i="11"/>
  <c r="G30" i="11"/>
  <c r="G26" i="11"/>
  <c r="G22" i="11"/>
  <c r="G18" i="11"/>
  <c r="G6" i="11"/>
  <c r="T141" i="11" l="1"/>
  <c r="W141" i="11" s="1"/>
  <c r="R38" i="11"/>
  <c r="G168" i="11"/>
  <c r="R102" i="11"/>
  <c r="S141" i="11"/>
  <c r="R113" i="11"/>
  <c r="R121" i="11" s="1"/>
  <c r="R153" i="11"/>
  <c r="R151" i="11"/>
  <c r="R143" i="11"/>
  <c r="R142" i="11"/>
  <c r="R146" i="11"/>
  <c r="R154" i="11"/>
  <c r="R156" i="11"/>
  <c r="R133" i="11"/>
  <c r="R144" i="11"/>
  <c r="R48" i="11"/>
  <c r="R79" i="11" s="1"/>
  <c r="R149" i="11"/>
  <c r="G65" i="11"/>
  <c r="G133" i="11"/>
  <c r="G102" i="11"/>
  <c r="G80" i="11"/>
  <c r="G79" i="11"/>
  <c r="G38" i="11"/>
  <c r="G57" i="11"/>
  <c r="G113" i="11"/>
  <c r="T159" i="11" l="1"/>
  <c r="R119" i="11"/>
  <c r="R118" i="11"/>
  <c r="R116" i="11"/>
  <c r="R120" i="11"/>
  <c r="R117" i="11"/>
  <c r="R145" i="11"/>
  <c r="R148" i="11" s="1"/>
  <c r="R51" i="11"/>
  <c r="R147" i="11"/>
  <c r="G120" i="11"/>
  <c r="G119" i="11"/>
  <c r="G118" i="11"/>
  <c r="G117" i="11"/>
  <c r="G116" i="11"/>
  <c r="G121" i="11"/>
  <c r="G59" i="11"/>
  <c r="G62" i="11" s="1"/>
  <c r="Q141" i="11"/>
  <c r="V141" i="11" s="1"/>
  <c r="P141" i="11"/>
  <c r="O141" i="11"/>
  <c r="N141" i="11"/>
  <c r="M141" i="11"/>
  <c r="N139" i="11"/>
  <c r="O139" i="11"/>
  <c r="P139" i="11"/>
  <c r="Q139" i="11"/>
  <c r="V139" i="11" s="1"/>
  <c r="M139" i="11"/>
  <c r="N63" i="11"/>
  <c r="N73" i="11"/>
  <c r="G66" i="11" l="1"/>
  <c r="R80" i="11"/>
  <c r="R57" i="11"/>
  <c r="S65" i="11"/>
  <c r="N176" i="11"/>
  <c r="Q154" i="11"/>
  <c r="R150" i="11" l="1"/>
  <c r="R152" i="11" s="1"/>
  <c r="R155" i="11" s="1"/>
  <c r="R157" i="11" s="1"/>
  <c r="R59" i="11"/>
  <c r="F240" i="11"/>
  <c r="E240" i="11"/>
  <c r="D240" i="11"/>
  <c r="C240" i="11"/>
  <c r="B240" i="11"/>
  <c r="F231" i="11"/>
  <c r="E231" i="11"/>
  <c r="D231" i="11"/>
  <c r="C231" i="11"/>
  <c r="B231" i="11"/>
  <c r="W222" i="11"/>
  <c r="V222" i="11"/>
  <c r="S222" i="11"/>
  <c r="Q222" i="11"/>
  <c r="P222" i="11"/>
  <c r="O222" i="11"/>
  <c r="N222" i="11"/>
  <c r="M222" i="11"/>
  <c r="L222" i="11"/>
  <c r="F222" i="11"/>
  <c r="E222" i="11"/>
  <c r="D222" i="11"/>
  <c r="C222" i="11"/>
  <c r="B222" i="11"/>
  <c r="W195" i="11"/>
  <c r="V195" i="11"/>
  <c r="S195" i="11"/>
  <c r="Q195" i="11"/>
  <c r="P195" i="11"/>
  <c r="O195" i="11"/>
  <c r="N195" i="11"/>
  <c r="M195" i="11"/>
  <c r="L195" i="11"/>
  <c r="F195" i="11"/>
  <c r="E195" i="11"/>
  <c r="D195" i="11"/>
  <c r="C195" i="11"/>
  <c r="B195" i="11"/>
  <c r="S187" i="11"/>
  <c r="Q187" i="11"/>
  <c r="P187" i="11"/>
  <c r="O187" i="11"/>
  <c r="N187" i="11"/>
  <c r="M187" i="11"/>
  <c r="L187" i="11"/>
  <c r="F187" i="11"/>
  <c r="E187" i="11"/>
  <c r="D187" i="11"/>
  <c r="C187" i="11"/>
  <c r="B187" i="11"/>
  <c r="S182" i="11"/>
  <c r="Q182" i="11"/>
  <c r="P182" i="11"/>
  <c r="O182" i="11"/>
  <c r="N182" i="11"/>
  <c r="M182" i="11"/>
  <c r="L182" i="11"/>
  <c r="F182" i="11"/>
  <c r="E182" i="11"/>
  <c r="D182" i="11"/>
  <c r="C182" i="11"/>
  <c r="B182" i="11"/>
  <c r="W161" i="11"/>
  <c r="V161" i="11"/>
  <c r="S161" i="11"/>
  <c r="Q161" i="11"/>
  <c r="P161" i="11"/>
  <c r="O161" i="11"/>
  <c r="N161" i="11"/>
  <c r="M161" i="11"/>
  <c r="L161" i="11"/>
  <c r="F161" i="11"/>
  <c r="E161" i="11"/>
  <c r="D161" i="11"/>
  <c r="C161" i="11"/>
  <c r="B161" i="11"/>
  <c r="W137" i="11"/>
  <c r="V137" i="11"/>
  <c r="S137" i="11"/>
  <c r="Q137" i="11"/>
  <c r="P137" i="11"/>
  <c r="O137" i="11"/>
  <c r="N137" i="11"/>
  <c r="M137" i="11"/>
  <c r="L137" i="11"/>
  <c r="F137" i="11"/>
  <c r="E137" i="11"/>
  <c r="D137" i="11"/>
  <c r="C137" i="11"/>
  <c r="B137" i="11"/>
  <c r="W128" i="11"/>
  <c r="V128" i="11"/>
  <c r="S128" i="11"/>
  <c r="Q128" i="11"/>
  <c r="P128" i="11"/>
  <c r="O128" i="11"/>
  <c r="N128" i="11"/>
  <c r="M128" i="11"/>
  <c r="L128" i="11"/>
  <c r="H128" i="11"/>
  <c r="F128" i="11"/>
  <c r="E128" i="11"/>
  <c r="D128" i="11"/>
  <c r="C128" i="11"/>
  <c r="B128" i="11"/>
  <c r="S123" i="11"/>
  <c r="Q123" i="11"/>
  <c r="P123" i="11"/>
  <c r="O123" i="11"/>
  <c r="N123" i="11"/>
  <c r="M123" i="11"/>
  <c r="L123" i="11"/>
  <c r="H123" i="11"/>
  <c r="F123" i="11"/>
  <c r="E123" i="11"/>
  <c r="D123" i="11"/>
  <c r="C123" i="11"/>
  <c r="B123" i="11"/>
  <c r="W105" i="11"/>
  <c r="V105" i="11"/>
  <c r="S105" i="11"/>
  <c r="Q105" i="11"/>
  <c r="P105" i="11"/>
  <c r="O105" i="11"/>
  <c r="N105" i="11"/>
  <c r="M105" i="11"/>
  <c r="L105" i="11"/>
  <c r="H105" i="11"/>
  <c r="F105" i="11"/>
  <c r="E105" i="11"/>
  <c r="D105" i="11"/>
  <c r="C105" i="11"/>
  <c r="B105" i="11"/>
  <c r="F82" i="11"/>
  <c r="E82" i="11"/>
  <c r="D82" i="11"/>
  <c r="C82" i="11"/>
  <c r="B82" i="11"/>
  <c r="H82" i="11"/>
  <c r="P82" i="11"/>
  <c r="O82" i="11"/>
  <c r="N82" i="11"/>
  <c r="M82" i="11"/>
  <c r="L82" i="11"/>
  <c r="S82" i="11"/>
  <c r="V82" i="11"/>
  <c r="W82" i="11"/>
  <c r="Q82" i="11"/>
  <c r="W43" i="11"/>
  <c r="V43" i="11"/>
  <c r="S43" i="11"/>
  <c r="Q43" i="11"/>
  <c r="W22" i="11"/>
  <c r="V22" i="11"/>
  <c r="R62" i="11" l="1"/>
  <c r="R66" i="11" s="1"/>
  <c r="H43" i="11"/>
  <c r="N52" i="11"/>
  <c r="N6" i="11"/>
  <c r="N18" i="11"/>
  <c r="N106" i="11"/>
  <c r="N131" i="11" s="1"/>
  <c r="N112" i="11"/>
  <c r="N124" i="11"/>
  <c r="N134" i="11" s="1"/>
  <c r="N129" i="11"/>
  <c r="N43" i="11"/>
  <c r="N50" i="11"/>
  <c r="N65" i="11"/>
  <c r="N76" i="11"/>
  <c r="N47" i="11" s="1"/>
  <c r="N48" i="11" s="1"/>
  <c r="N22" i="11"/>
  <c r="N26" i="11"/>
  <c r="N30" i="11"/>
  <c r="N32" i="11"/>
  <c r="N34" i="11"/>
  <c r="N35" i="11"/>
  <c r="N37" i="11"/>
  <c r="N41" i="11"/>
  <c r="N42" i="11" s="1"/>
  <c r="N142" i="11"/>
  <c r="N193" i="11"/>
  <c r="N167" i="11"/>
  <c r="N168" i="11" s="1"/>
  <c r="N173" i="11"/>
  <c r="N174" i="11" s="1"/>
  <c r="N226" i="11"/>
  <c r="N90" i="11"/>
  <c r="N101" i="11"/>
  <c r="S6" i="11"/>
  <c r="S18" i="11"/>
  <c r="S106" i="11"/>
  <c r="S124" i="11"/>
  <c r="S134" i="11" s="1"/>
  <c r="S22" i="11"/>
  <c r="S26" i="11"/>
  <c r="S30" i="11"/>
  <c r="S32" i="11"/>
  <c r="S34" i="11"/>
  <c r="S35" i="11"/>
  <c r="S37" i="11"/>
  <c r="S176" i="11"/>
  <c r="S167" i="11"/>
  <c r="S173" i="11"/>
  <c r="S226" i="11"/>
  <c r="S90" i="11"/>
  <c r="S101" i="11"/>
  <c r="E6" i="11"/>
  <c r="E17" i="11"/>
  <c r="E18" i="11" s="1"/>
  <c r="E106" i="11"/>
  <c r="E131" i="11" s="1"/>
  <c r="E112" i="11"/>
  <c r="E124" i="11"/>
  <c r="E134" i="11" s="1"/>
  <c r="E43" i="11"/>
  <c r="E48" i="11"/>
  <c r="E51" i="11" s="1"/>
  <c r="E50" i="11"/>
  <c r="E52" i="11"/>
  <c r="E76" i="11"/>
  <c r="E22" i="11"/>
  <c r="E26" i="11"/>
  <c r="E30" i="11"/>
  <c r="E32" i="11"/>
  <c r="E34" i="11"/>
  <c r="E35" i="11"/>
  <c r="E37" i="11"/>
  <c r="E41" i="11"/>
  <c r="E42" i="11" s="1"/>
  <c r="E140" i="11"/>
  <c r="E176" i="11"/>
  <c r="E193" i="11"/>
  <c r="E162" i="11"/>
  <c r="E167" i="11"/>
  <c r="E168" i="11" s="1"/>
  <c r="E173" i="11"/>
  <c r="E174" i="11" s="1"/>
  <c r="E226" i="11"/>
  <c r="E90" i="11"/>
  <c r="E138" i="11" s="1"/>
  <c r="E101" i="11"/>
  <c r="E234" i="11"/>
  <c r="E249" i="11"/>
  <c r="S138" i="11" l="1"/>
  <c r="E65" i="11"/>
  <c r="E57" i="11"/>
  <c r="S168" i="11"/>
  <c r="S174" i="11"/>
  <c r="S131" i="11"/>
  <c r="E102" i="11"/>
  <c r="S102" i="11"/>
  <c r="S113" i="11"/>
  <c r="S38" i="11"/>
  <c r="E133" i="11"/>
  <c r="N102" i="11"/>
  <c r="N113" i="11"/>
  <c r="N119" i="11" s="1"/>
  <c r="N133" i="11"/>
  <c r="N144" i="11"/>
  <c r="N38" i="11"/>
  <c r="N146" i="11"/>
  <c r="N147" i="11" s="1"/>
  <c r="N151" i="11"/>
  <c r="N149" i="11"/>
  <c r="N79" i="11"/>
  <c r="N51" i="11"/>
  <c r="N145" i="11"/>
  <c r="N154" i="11"/>
  <c r="N156" i="11"/>
  <c r="N153" i="11"/>
  <c r="N143" i="11"/>
  <c r="E38" i="11"/>
  <c r="E80" i="11"/>
  <c r="E113" i="11"/>
  <c r="E121" i="11" s="1"/>
  <c r="E79" i="11"/>
  <c r="T132" i="11" l="1"/>
  <c r="W132" i="11" s="1"/>
  <c r="T139" i="11"/>
  <c r="W139" i="11" s="1"/>
  <c r="S133" i="11"/>
  <c r="S132" i="11"/>
  <c r="S139" i="11"/>
  <c r="E59" i="11"/>
  <c r="E62" i="11" s="1"/>
  <c r="N57" i="11"/>
  <c r="S118" i="11"/>
  <c r="S121" i="11"/>
  <c r="S120" i="11"/>
  <c r="S117" i="11"/>
  <c r="S116" i="11"/>
  <c r="S119" i="11"/>
  <c r="N118" i="11"/>
  <c r="N120" i="11"/>
  <c r="N116" i="11"/>
  <c r="N121" i="11"/>
  <c r="N117" i="11"/>
  <c r="E116" i="11"/>
  <c r="E118" i="11"/>
  <c r="E120" i="11"/>
  <c r="E117" i="11"/>
  <c r="E119" i="11"/>
  <c r="N148" i="11"/>
  <c r="N80" i="11"/>
  <c r="T135" i="11" l="1"/>
  <c r="T143" i="11"/>
  <c r="T142" i="11"/>
  <c r="T144" i="11"/>
  <c r="T146" i="11"/>
  <c r="T145" i="11"/>
  <c r="T151" i="11"/>
  <c r="T156" i="11"/>
  <c r="T153" i="11"/>
  <c r="T154" i="11"/>
  <c r="T149" i="11"/>
  <c r="T150" i="11"/>
  <c r="T158" i="11"/>
  <c r="S156" i="11"/>
  <c r="S142" i="11"/>
  <c r="S154" i="11"/>
  <c r="S143" i="11"/>
  <c r="N59" i="11"/>
  <c r="N62" i="11" s="1"/>
  <c r="N150" i="11"/>
  <c r="N152" i="11" s="1"/>
  <c r="N155" i="11" s="1"/>
  <c r="N157" i="11" s="1"/>
  <c r="E12" i="13"/>
  <c r="T147" i="11" l="1"/>
  <c r="T148" i="11"/>
  <c r="T152" i="11"/>
  <c r="T155" i="11" s="1"/>
  <c r="T157" i="11" s="1"/>
  <c r="I6" i="13"/>
  <c r="I3" i="13"/>
  <c r="D11" i="13"/>
  <c r="E2" i="13"/>
  <c r="G6" i="13"/>
  <c r="G16" i="13" s="1"/>
  <c r="F6" i="13"/>
  <c r="F16" i="13" s="1"/>
  <c r="E6" i="13"/>
  <c r="E16" i="13" s="1"/>
  <c r="C6" i="13"/>
  <c r="C16" i="13" s="1"/>
  <c r="B6" i="13"/>
  <c r="B16" i="13" s="1"/>
  <c r="C3" i="13"/>
  <c r="C13" i="13" s="1"/>
  <c r="E3" i="13"/>
  <c r="E13" i="13" s="1"/>
  <c r="F3" i="13"/>
  <c r="F13" i="13" s="1"/>
  <c r="F15" i="13" s="1"/>
  <c r="G3" i="13"/>
  <c r="G13" i="13" s="1"/>
  <c r="G15" i="13" s="1"/>
  <c r="B3" i="13"/>
  <c r="B13" i="13" s="1"/>
  <c r="B15" i="13" s="1"/>
  <c r="G4" i="13"/>
  <c r="F4" i="13"/>
  <c r="G2" i="13" s="1"/>
  <c r="E4" i="13"/>
  <c r="F2" i="13" s="1"/>
  <c r="C4" i="13"/>
  <c r="D2" i="13" s="1"/>
  <c r="B4" i="13"/>
  <c r="C2" i="13" s="1"/>
  <c r="G1" i="13"/>
  <c r="G11" i="13" s="1"/>
  <c r="F1" i="13"/>
  <c r="F11" i="13" s="1"/>
  <c r="E1" i="13"/>
  <c r="E11" i="13" s="1"/>
  <c r="C1" i="13"/>
  <c r="C11" i="13" s="1"/>
  <c r="B1" i="13"/>
  <c r="B11" i="13" s="1"/>
  <c r="S153" i="11" l="1"/>
  <c r="D6" i="13"/>
  <c r="D16" i="13" s="1"/>
  <c r="B5" i="13"/>
  <c r="B7" i="13" s="1"/>
  <c r="B8" i="13" s="1"/>
  <c r="B9" i="13" s="1"/>
  <c r="G17" i="13"/>
  <c r="G18" i="13" s="1"/>
  <c r="G19" i="13" s="1"/>
  <c r="D13" i="13"/>
  <c r="D15" i="13" s="1"/>
  <c r="F17" i="13"/>
  <c r="F18" i="13" s="1"/>
  <c r="F19" i="13" s="1"/>
  <c r="G5" i="13"/>
  <c r="G7" i="13" s="1"/>
  <c r="G8" i="13" s="1"/>
  <c r="G9" i="13" s="1"/>
  <c r="C5" i="13"/>
  <c r="C7" i="13" s="1"/>
  <c r="C8" i="13" s="1"/>
  <c r="C9" i="13" s="1"/>
  <c r="D5" i="13"/>
  <c r="E15" i="13"/>
  <c r="E17" i="13" s="1"/>
  <c r="E18" i="13" s="1"/>
  <c r="E19" i="13" s="1"/>
  <c r="B17" i="13"/>
  <c r="B18" i="13" s="1"/>
  <c r="B19" i="13" s="1"/>
  <c r="C15" i="13"/>
  <c r="C17" i="13" s="1"/>
  <c r="C18" i="13" s="1"/>
  <c r="C19" i="13" s="1"/>
  <c r="E5" i="13"/>
  <c r="E7" i="13" s="1"/>
  <c r="E8" i="13" s="1"/>
  <c r="E9" i="13" s="1"/>
  <c r="F5" i="13"/>
  <c r="F7" i="13" s="1"/>
  <c r="F8" i="13" s="1"/>
  <c r="F9" i="13" s="1"/>
  <c r="P124" i="11"/>
  <c r="D7" i="13" l="1"/>
  <c r="D8" i="13" s="1"/>
  <c r="D9" i="13" s="1"/>
  <c r="D17" i="13"/>
  <c r="D18" i="13" s="1"/>
  <c r="D19" i="13" s="1"/>
  <c r="O154" i="11"/>
  <c r="B154" i="11"/>
  <c r="P76" i="11"/>
  <c r="O76" i="11"/>
  <c r="O47" i="11" s="1"/>
  <c r="L76" i="11"/>
  <c r="L47" i="11" s="1"/>
  <c r="M72" i="11"/>
  <c r="Q72" i="11"/>
  <c r="V72" i="11" s="1"/>
  <c r="Q74" i="11"/>
  <c r="V74" i="11" s="1"/>
  <c r="M73" i="11"/>
  <c r="Q73" i="11"/>
  <c r="B76" i="11"/>
  <c r="C76" i="11"/>
  <c r="D76" i="11"/>
  <c r="F76" i="11"/>
  <c r="S73" i="11" l="1"/>
  <c r="V73" i="11"/>
  <c r="S74" i="11"/>
  <c r="P47" i="11"/>
  <c r="F47" i="11"/>
  <c r="M76" i="11"/>
  <c r="M47" i="11" s="1"/>
  <c r="Q76" i="11"/>
  <c r="M154" i="11"/>
  <c r="P154" i="11"/>
  <c r="M60" i="11"/>
  <c r="O60" i="11" s="1"/>
  <c r="M58" i="11"/>
  <c r="O58" i="11" s="1"/>
  <c r="Q58" i="11"/>
  <c r="V58" i="11" s="1"/>
  <c r="M49" i="11"/>
  <c r="Q49" i="11"/>
  <c r="M55" i="11"/>
  <c r="O55" i="11" s="1"/>
  <c r="M53" i="11"/>
  <c r="O53" i="11" s="1"/>
  <c r="Q55" i="11"/>
  <c r="Q53" i="11"/>
  <c r="M63" i="11"/>
  <c r="Q47" i="11" l="1"/>
  <c r="V47" i="11" s="1"/>
  <c r="V76" i="11"/>
  <c r="S49" i="11"/>
  <c r="S146" i="11" s="1"/>
  <c r="S147" i="11" s="1"/>
  <c r="V49" i="11"/>
  <c r="S53" i="11"/>
  <c r="V53" i="11"/>
  <c r="S55" i="11"/>
  <c r="V55" i="11"/>
  <c r="H47" i="11"/>
  <c r="S76" i="11"/>
  <c r="S151" i="11"/>
  <c r="Q63" i="11"/>
  <c r="V63" i="11" s="1"/>
  <c r="S50" i="11" l="1"/>
  <c r="S47" i="11"/>
  <c r="S52" i="11"/>
  <c r="O189" i="11"/>
  <c r="O190" i="11"/>
  <c r="O191" i="11"/>
  <c r="O192" i="11"/>
  <c r="F193" i="11"/>
  <c r="D193" i="11"/>
  <c r="L193" i="11"/>
  <c r="M193" i="11"/>
  <c r="P193" i="11"/>
  <c r="Q193" i="11"/>
  <c r="B193" i="11"/>
  <c r="C193" i="11"/>
  <c r="S144" i="11" l="1"/>
  <c r="S48" i="11"/>
  <c r="S149" i="11"/>
  <c r="M37" i="11"/>
  <c r="Q124" i="11"/>
  <c r="Q134" i="11" s="1"/>
  <c r="M43" i="11"/>
  <c r="M101" i="11"/>
  <c r="M90" i="11"/>
  <c r="M226" i="11"/>
  <c r="M173" i="11"/>
  <c r="M174" i="11" s="1"/>
  <c r="M167" i="11"/>
  <c r="M168" i="11" s="1"/>
  <c r="M156" i="11"/>
  <c r="M153" i="11"/>
  <c r="M151" i="11"/>
  <c r="M146" i="11"/>
  <c r="M144" i="11"/>
  <c r="M143" i="11"/>
  <c r="M142" i="11"/>
  <c r="M41" i="11"/>
  <c r="M42" i="11" s="1"/>
  <c r="M35" i="11"/>
  <c r="M30" i="11"/>
  <c r="M22" i="11"/>
  <c r="M65" i="11"/>
  <c r="M52" i="11"/>
  <c r="M50" i="11"/>
  <c r="M48" i="11"/>
  <c r="M51" i="11" s="1"/>
  <c r="M129" i="11"/>
  <c r="M124" i="11"/>
  <c r="M134" i="11" s="1"/>
  <c r="M112" i="11"/>
  <c r="M106" i="11"/>
  <c r="M18" i="11"/>
  <c r="M6" i="11"/>
  <c r="Q101" i="11"/>
  <c r="V101" i="11" s="1"/>
  <c r="Q90" i="11"/>
  <c r="V90" i="11" s="1"/>
  <c r="Q226" i="11"/>
  <c r="V226" i="11" s="1"/>
  <c r="V207" i="11"/>
  <c r="Q173" i="11"/>
  <c r="V173" i="11" s="1"/>
  <c r="Q167" i="11"/>
  <c r="V167" i="11" s="1"/>
  <c r="Q176" i="11"/>
  <c r="V176" i="11" s="1"/>
  <c r="Q156" i="11"/>
  <c r="Q153" i="11"/>
  <c r="Q151" i="11"/>
  <c r="Q146" i="11"/>
  <c r="Q144" i="11"/>
  <c r="Q143" i="11"/>
  <c r="Q142" i="11"/>
  <c r="Q41" i="11"/>
  <c r="Q42" i="11" s="1"/>
  <c r="Q37" i="11"/>
  <c r="Q35" i="11"/>
  <c r="V35" i="11" s="1"/>
  <c r="Q34" i="11"/>
  <c r="V34" i="11" s="1"/>
  <c r="Q32" i="11"/>
  <c r="V32" i="11" s="1"/>
  <c r="Q30" i="11"/>
  <c r="V30" i="11" s="1"/>
  <c r="Q26" i="11"/>
  <c r="Q22" i="11"/>
  <c r="Q65" i="11"/>
  <c r="V65" i="11" s="1"/>
  <c r="Q52" i="11"/>
  <c r="V52" i="11" s="1"/>
  <c r="Q50" i="11"/>
  <c r="V50" i="11" s="1"/>
  <c r="Q48" i="11"/>
  <c r="V48" i="11" s="1"/>
  <c r="Q129" i="11"/>
  <c r="Q112" i="11"/>
  <c r="Q106" i="11"/>
  <c r="V106" i="11" s="1"/>
  <c r="Q18" i="11"/>
  <c r="Q6" i="11"/>
  <c r="M57" i="11" l="1"/>
  <c r="M59" i="11" s="1"/>
  <c r="M62" i="11" s="1"/>
  <c r="S51" i="11"/>
  <c r="S145" i="11"/>
  <c r="S148" i="11" s="1"/>
  <c r="S79" i="11"/>
  <c r="Q174" i="11"/>
  <c r="Q168" i="11"/>
  <c r="Q149" i="11"/>
  <c r="Q51" i="11"/>
  <c r="V51" i="11" s="1"/>
  <c r="M149" i="11"/>
  <c r="Q113" i="11"/>
  <c r="M102" i="11"/>
  <c r="M32" i="11"/>
  <c r="M38" i="11" s="1"/>
  <c r="M34" i="11"/>
  <c r="M26" i="11"/>
  <c r="Q102" i="11"/>
  <c r="M145" i="11"/>
  <c r="M148" i="11" s="1"/>
  <c r="M113" i="11"/>
  <c r="M118" i="11" s="1"/>
  <c r="M147" i="11"/>
  <c r="M131" i="11"/>
  <c r="N132" i="11" s="1"/>
  <c r="N135" i="11" s="1"/>
  <c r="M79" i="11"/>
  <c r="M80" i="11"/>
  <c r="Q145" i="11"/>
  <c r="Q148" i="11" s="1"/>
  <c r="Q131" i="11"/>
  <c r="Q147" i="11"/>
  <c r="Q38" i="11"/>
  <c r="Q79" i="11"/>
  <c r="P151" i="11"/>
  <c r="O153" i="11"/>
  <c r="P153" i="11"/>
  <c r="O151" i="11"/>
  <c r="O143" i="11"/>
  <c r="O144" i="11"/>
  <c r="O146" i="11"/>
  <c r="O142" i="11"/>
  <c r="P143" i="11"/>
  <c r="P144" i="11"/>
  <c r="P146" i="11"/>
  <c r="P142" i="11"/>
  <c r="O156" i="11"/>
  <c r="P156" i="11"/>
  <c r="D249" i="11"/>
  <c r="F249" i="11"/>
  <c r="B234" i="11"/>
  <c r="C234" i="11"/>
  <c r="D234" i="11"/>
  <c r="F234" i="11"/>
  <c r="L101" i="11"/>
  <c r="P101" i="11"/>
  <c r="C101" i="11"/>
  <c r="D101" i="11"/>
  <c r="F101" i="11"/>
  <c r="O100" i="11"/>
  <c r="O99" i="11"/>
  <c r="B99" i="11"/>
  <c r="O98" i="11"/>
  <c r="O97" i="11"/>
  <c r="O96" i="11"/>
  <c r="O95" i="11"/>
  <c r="O94" i="11"/>
  <c r="O93" i="11"/>
  <c r="B93" i="11"/>
  <c r="L90" i="11"/>
  <c r="P90" i="11"/>
  <c r="C90" i="11"/>
  <c r="C138" i="11" s="1"/>
  <c r="D90" i="11"/>
  <c r="D138" i="11" s="1"/>
  <c r="E139" i="11" s="1"/>
  <c r="L139" i="11"/>
  <c r="L154" i="11" s="1"/>
  <c r="F90" i="11"/>
  <c r="F138" i="11" s="1"/>
  <c r="O89" i="11"/>
  <c r="B89" i="11"/>
  <c r="O88" i="11"/>
  <c r="O87" i="11"/>
  <c r="O86" i="11"/>
  <c r="O85" i="11"/>
  <c r="O84" i="11"/>
  <c r="B84" i="11"/>
  <c r="O229" i="11"/>
  <c r="O228" i="11"/>
  <c r="L226" i="11"/>
  <c r="P226" i="11"/>
  <c r="B226" i="11"/>
  <c r="C226" i="11"/>
  <c r="D226" i="11"/>
  <c r="F226" i="11"/>
  <c r="O225" i="11"/>
  <c r="O224" i="11"/>
  <c r="O223" i="11"/>
  <c r="O200" i="11"/>
  <c r="O205" i="11"/>
  <c r="O206" i="11"/>
  <c r="O204" i="11"/>
  <c r="O203" i="11"/>
  <c r="O199" i="11"/>
  <c r="O202" i="11"/>
  <c r="O201" i="11"/>
  <c r="O198" i="11"/>
  <c r="O197" i="11"/>
  <c r="O196" i="11"/>
  <c r="L173" i="11"/>
  <c r="L174" i="11" s="1"/>
  <c r="P173" i="11"/>
  <c r="B173" i="11"/>
  <c r="B174" i="11" s="1"/>
  <c r="C173" i="11"/>
  <c r="C174" i="11" s="1"/>
  <c r="D173" i="11"/>
  <c r="D174" i="11" s="1"/>
  <c r="F173" i="11"/>
  <c r="F174" i="11" s="1"/>
  <c r="O172" i="11"/>
  <c r="O171" i="11"/>
  <c r="L167" i="11"/>
  <c r="L168" i="11" s="1"/>
  <c r="P167" i="11"/>
  <c r="B167" i="11"/>
  <c r="B168" i="11" s="1"/>
  <c r="C167" i="11"/>
  <c r="C168" i="11" s="1"/>
  <c r="D167" i="11"/>
  <c r="D168" i="11" s="1"/>
  <c r="F167" i="11"/>
  <c r="F168" i="11" s="1"/>
  <c r="O166" i="11"/>
  <c r="O165" i="11"/>
  <c r="O164" i="11"/>
  <c r="O163" i="11"/>
  <c r="B162" i="11"/>
  <c r="C162" i="11"/>
  <c r="D162" i="11"/>
  <c r="F162" i="11"/>
  <c r="O188" i="11"/>
  <c r="O193" i="11" s="1"/>
  <c r="O185" i="11"/>
  <c r="O184" i="11"/>
  <c r="O183" i="11"/>
  <c r="O180" i="11"/>
  <c r="O179" i="11"/>
  <c r="O178" i="11"/>
  <c r="O177" i="11"/>
  <c r="P176" i="11"/>
  <c r="B176" i="11"/>
  <c r="C176" i="11"/>
  <c r="D176" i="11"/>
  <c r="F176" i="11"/>
  <c r="O176" i="11" s="1"/>
  <c r="B156" i="11"/>
  <c r="B153" i="11"/>
  <c r="B151" i="11"/>
  <c r="B146" i="11"/>
  <c r="B143" i="11"/>
  <c r="B142" i="11"/>
  <c r="B140" i="11"/>
  <c r="C140" i="11"/>
  <c r="D140" i="11"/>
  <c r="E141" i="11" s="1"/>
  <c r="L141" i="11"/>
  <c r="F140" i="11"/>
  <c r="L41" i="11"/>
  <c r="L42" i="11" s="1"/>
  <c r="P41" i="11"/>
  <c r="P42" i="11" s="1"/>
  <c r="B41" i="11"/>
  <c r="B42" i="11" s="1"/>
  <c r="C41" i="11"/>
  <c r="C42" i="11" s="1"/>
  <c r="D41" i="11"/>
  <c r="D42" i="11" s="1"/>
  <c r="F41" i="11"/>
  <c r="F42" i="11" s="1"/>
  <c r="O40" i="11"/>
  <c r="L37" i="11"/>
  <c r="O37" i="11"/>
  <c r="P37" i="11"/>
  <c r="B37" i="11"/>
  <c r="C37" i="11"/>
  <c r="D37" i="11"/>
  <c r="F37" i="11"/>
  <c r="L35" i="11"/>
  <c r="P35" i="11"/>
  <c r="B35" i="11"/>
  <c r="C35" i="11"/>
  <c r="D35" i="11"/>
  <c r="F35" i="11"/>
  <c r="L34" i="11"/>
  <c r="P34" i="11"/>
  <c r="B34" i="11"/>
  <c r="C34" i="11"/>
  <c r="D34" i="11"/>
  <c r="F34" i="11"/>
  <c r="L32" i="11"/>
  <c r="P32" i="11"/>
  <c r="B32" i="11"/>
  <c r="C32" i="11"/>
  <c r="D32" i="11"/>
  <c r="F32" i="11"/>
  <c r="O31" i="11"/>
  <c r="L30" i="11"/>
  <c r="O30" i="11"/>
  <c r="P30" i="11"/>
  <c r="B30" i="11"/>
  <c r="C30" i="11"/>
  <c r="D30" i="11"/>
  <c r="F30" i="11"/>
  <c r="L26" i="11"/>
  <c r="P26" i="11"/>
  <c r="B26" i="11"/>
  <c r="C26" i="11"/>
  <c r="D26" i="11"/>
  <c r="F26" i="11"/>
  <c r="O25" i="11"/>
  <c r="L22" i="11"/>
  <c r="O22" i="11"/>
  <c r="P22" i="11"/>
  <c r="B22" i="11"/>
  <c r="C22" i="11"/>
  <c r="D22" i="11"/>
  <c r="F22" i="11"/>
  <c r="B144" i="11"/>
  <c r="C48" i="11"/>
  <c r="D48" i="11"/>
  <c r="L63" i="11"/>
  <c r="L65" i="11" s="1"/>
  <c r="O63" i="11"/>
  <c r="P63" i="11"/>
  <c r="L52" i="11"/>
  <c r="O52" i="11"/>
  <c r="P52" i="11"/>
  <c r="B52" i="11"/>
  <c r="C52" i="11"/>
  <c r="D52" i="11"/>
  <c r="F52" i="11"/>
  <c r="H52" i="11" s="1"/>
  <c r="L50" i="11"/>
  <c r="O50" i="11"/>
  <c r="P50" i="11"/>
  <c r="B50" i="11"/>
  <c r="C50" i="11"/>
  <c r="D50" i="11"/>
  <c r="F50" i="11"/>
  <c r="H50" i="11" s="1"/>
  <c r="L48" i="11"/>
  <c r="L51" i="11" s="1"/>
  <c r="O48" i="11"/>
  <c r="O51" i="11" s="1"/>
  <c r="P48" i="11"/>
  <c r="B43" i="11"/>
  <c r="C43" i="11"/>
  <c r="D43" i="11"/>
  <c r="F43" i="11"/>
  <c r="B135" i="11"/>
  <c r="P134" i="11"/>
  <c r="L129" i="11"/>
  <c r="O129" i="11"/>
  <c r="P129" i="11"/>
  <c r="O126" i="11"/>
  <c r="O125" i="11"/>
  <c r="L124" i="11"/>
  <c r="L134" i="11" s="1"/>
  <c r="B124" i="11"/>
  <c r="B134" i="11" s="1"/>
  <c r="C124" i="11"/>
  <c r="C134" i="11" s="1"/>
  <c r="D124" i="11"/>
  <c r="D134" i="11" s="1"/>
  <c r="F124" i="11"/>
  <c r="F134" i="11" s="1"/>
  <c r="L112" i="11"/>
  <c r="P112" i="11"/>
  <c r="B112" i="11"/>
  <c r="C112" i="11"/>
  <c r="D112" i="11"/>
  <c r="F112" i="11"/>
  <c r="H112" i="11" s="1"/>
  <c r="O111" i="11"/>
  <c r="O110" i="11"/>
  <c r="O109" i="11"/>
  <c r="O108" i="11"/>
  <c r="O107" i="11"/>
  <c r="L106" i="11"/>
  <c r="L131" i="11" s="1"/>
  <c r="P106" i="11"/>
  <c r="B106" i="11"/>
  <c r="C106" i="11"/>
  <c r="D106" i="11"/>
  <c r="D131" i="11" s="1"/>
  <c r="E132" i="11" s="1"/>
  <c r="F106" i="11"/>
  <c r="H106" i="11" s="1"/>
  <c r="L18" i="11"/>
  <c r="O18" i="11"/>
  <c r="P18" i="11"/>
  <c r="B17" i="11"/>
  <c r="B18" i="11" s="1"/>
  <c r="C17" i="11"/>
  <c r="C18" i="11" s="1"/>
  <c r="D17" i="11"/>
  <c r="D18" i="11" s="1"/>
  <c r="F17" i="11"/>
  <c r="F18" i="11" s="1"/>
  <c r="O13" i="11"/>
  <c r="O8" i="11"/>
  <c r="L6" i="11"/>
  <c r="P6" i="11"/>
  <c r="B6" i="11"/>
  <c r="C6" i="11"/>
  <c r="D6" i="11"/>
  <c r="F6" i="11"/>
  <c r="O4" i="11"/>
  <c r="O212" i="11" l="1"/>
  <c r="O207" i="11"/>
  <c r="O211" i="11" s="1"/>
  <c r="O209" i="11"/>
  <c r="R132" i="11"/>
  <c r="V131" i="11"/>
  <c r="P51" i="11"/>
  <c r="P168" i="11"/>
  <c r="P174" i="11"/>
  <c r="S80" i="11"/>
  <c r="P149" i="11"/>
  <c r="E135" i="11"/>
  <c r="M150" i="11"/>
  <c r="M152" i="11" s="1"/>
  <c r="O35" i="11"/>
  <c r="R135" i="11"/>
  <c r="O6" i="11"/>
  <c r="O65" i="11"/>
  <c r="O32" i="11"/>
  <c r="O149" i="11"/>
  <c r="S57" i="11"/>
  <c r="D139" i="11"/>
  <c r="B65" i="11"/>
  <c r="C141" i="11"/>
  <c r="G141" i="11"/>
  <c r="G159" i="11" s="1"/>
  <c r="F141" i="11"/>
  <c r="E142" i="11"/>
  <c r="E151" i="11"/>
  <c r="E153" i="11"/>
  <c r="E154" i="11"/>
  <c r="E143" i="11"/>
  <c r="E144" i="11"/>
  <c r="E149" i="11"/>
  <c r="E156" i="11"/>
  <c r="E146" i="11"/>
  <c r="E145" i="11"/>
  <c r="E150" i="11"/>
  <c r="G139" i="11"/>
  <c r="G158" i="11" s="1"/>
  <c r="F139" i="11"/>
  <c r="C65" i="11"/>
  <c r="D141" i="11"/>
  <c r="L57" i="11"/>
  <c r="O57" i="11"/>
  <c r="Q57" i="11"/>
  <c r="M132" i="11"/>
  <c r="M135" i="11" s="1"/>
  <c r="P65" i="11"/>
  <c r="Q120" i="11"/>
  <c r="F131" i="11"/>
  <c r="L151" i="11"/>
  <c r="L156" i="11"/>
  <c r="L142" i="11"/>
  <c r="L153" i="11"/>
  <c r="L146" i="11"/>
  <c r="M133" i="11"/>
  <c r="L144" i="11"/>
  <c r="L143" i="11"/>
  <c r="Q80" i="11"/>
  <c r="L149" i="11"/>
  <c r="Q121" i="11"/>
  <c r="Q118" i="11"/>
  <c r="Q119" i="11"/>
  <c r="Q116" i="11"/>
  <c r="Q117" i="11"/>
  <c r="M117" i="11"/>
  <c r="F38" i="11"/>
  <c r="M120" i="11"/>
  <c r="M121" i="11"/>
  <c r="M119" i="11"/>
  <c r="M116" i="11"/>
  <c r="Q133" i="11"/>
  <c r="C113" i="11"/>
  <c r="C38" i="11"/>
  <c r="B113" i="11"/>
  <c r="D38" i="11"/>
  <c r="B101" i="11"/>
  <c r="P38" i="11"/>
  <c r="B38" i="11"/>
  <c r="O226" i="11"/>
  <c r="F102" i="11"/>
  <c r="L38" i="11"/>
  <c r="P102" i="11"/>
  <c r="P145" i="11"/>
  <c r="P148" i="11" s="1"/>
  <c r="D113" i="11"/>
  <c r="O124" i="11"/>
  <c r="O134" i="11" s="1"/>
  <c r="L132" i="11"/>
  <c r="F65" i="11"/>
  <c r="H65" i="11" s="1"/>
  <c r="D133" i="11"/>
  <c r="L102" i="11"/>
  <c r="D102" i="11"/>
  <c r="C102" i="11"/>
  <c r="O106" i="11"/>
  <c r="B48" i="11"/>
  <c r="B51" i="11" s="1"/>
  <c r="B57" i="11" s="1"/>
  <c r="B90" i="11"/>
  <c r="B138" i="11" s="1"/>
  <c r="L145" i="11"/>
  <c r="P113" i="11"/>
  <c r="O101" i="11"/>
  <c r="O112" i="11"/>
  <c r="B147" i="11"/>
  <c r="O90" i="11"/>
  <c r="O145" i="11"/>
  <c r="O148" i="11" s="1"/>
  <c r="P147" i="11"/>
  <c r="O147" i="11"/>
  <c r="O80" i="11"/>
  <c r="L80" i="11"/>
  <c r="C51" i="11"/>
  <c r="C57" i="11" s="1"/>
  <c r="L133" i="11"/>
  <c r="F48" i="11"/>
  <c r="H48" i="11" s="1"/>
  <c r="L113" i="11"/>
  <c r="F113" i="11"/>
  <c r="H113" i="11" s="1"/>
  <c r="D51" i="11"/>
  <c r="D57" i="11" s="1"/>
  <c r="D79" i="11"/>
  <c r="B149" i="11"/>
  <c r="O167" i="11"/>
  <c r="C131" i="11"/>
  <c r="D132" i="11" s="1"/>
  <c r="C79" i="11"/>
  <c r="B131" i="11"/>
  <c r="O173" i="11"/>
  <c r="P131" i="11"/>
  <c r="D65" i="11"/>
  <c r="P79" i="11"/>
  <c r="O41" i="11"/>
  <c r="O42" i="11" s="1"/>
  <c r="O79" i="11"/>
  <c r="L79" i="11"/>
  <c r="O26" i="11"/>
  <c r="O34" i="11"/>
  <c r="O217" i="11" l="1"/>
  <c r="O216" i="11"/>
  <c r="O214" i="11"/>
  <c r="O218" i="11"/>
  <c r="O219" i="11"/>
  <c r="O210" i="11"/>
  <c r="O213" i="11"/>
  <c r="O215" i="11"/>
  <c r="Q150" i="11"/>
  <c r="Q152" i="11" s="1"/>
  <c r="Q155" i="11" s="1"/>
  <c r="Q157" i="11" s="1"/>
  <c r="V57" i="11"/>
  <c r="P80" i="11"/>
  <c r="P57" i="11"/>
  <c r="P117" i="11"/>
  <c r="Q132" i="11"/>
  <c r="O38" i="11"/>
  <c r="O168" i="11"/>
  <c r="E152" i="11"/>
  <c r="E155" i="11" s="1"/>
  <c r="E157" i="11" s="1"/>
  <c r="O174" i="11"/>
  <c r="S150" i="11"/>
  <c r="S152" i="11" s="1"/>
  <c r="S155" i="11" s="1"/>
  <c r="S157" i="11" s="1"/>
  <c r="S59" i="11"/>
  <c r="E148" i="11"/>
  <c r="E147" i="11"/>
  <c r="C139" i="11"/>
  <c r="C154" i="11" s="1"/>
  <c r="F133" i="11"/>
  <c r="H131" i="11"/>
  <c r="G132" i="11"/>
  <c r="G143" i="11"/>
  <c r="G154" i="11"/>
  <c r="G142" i="11"/>
  <c r="G156" i="11"/>
  <c r="G146" i="11"/>
  <c r="G149" i="11"/>
  <c r="G153" i="11"/>
  <c r="G145" i="11"/>
  <c r="G151" i="11"/>
  <c r="G144" i="11"/>
  <c r="G150" i="11"/>
  <c r="C59" i="11"/>
  <c r="C62" i="11" s="1"/>
  <c r="B59" i="11"/>
  <c r="B62" i="11" s="1"/>
  <c r="B150" i="11"/>
  <c r="B152" i="11" s="1"/>
  <c r="D59" i="11"/>
  <c r="D62" i="11" s="1"/>
  <c r="D150" i="11"/>
  <c r="O59" i="11"/>
  <c r="O62" i="11" s="1"/>
  <c r="O66" i="11" s="1"/>
  <c r="O150" i="11"/>
  <c r="O152" i="11" s="1"/>
  <c r="O155" i="11" s="1"/>
  <c r="O157" i="11" s="1"/>
  <c r="P150" i="11"/>
  <c r="P152" i="11" s="1"/>
  <c r="P155" i="11" s="1"/>
  <c r="P157" i="11" s="1"/>
  <c r="L59" i="11"/>
  <c r="L62" i="11" s="1"/>
  <c r="L150" i="11"/>
  <c r="L152" i="11" s="1"/>
  <c r="Q59" i="11"/>
  <c r="S135" i="11"/>
  <c r="D117" i="11"/>
  <c r="D116" i="11"/>
  <c r="D118" i="11"/>
  <c r="D120" i="11"/>
  <c r="D119" i="11"/>
  <c r="C117" i="11"/>
  <c r="C119" i="11"/>
  <c r="C116" i="11"/>
  <c r="C118" i="11"/>
  <c r="C120" i="11"/>
  <c r="D121" i="11"/>
  <c r="B133" i="11"/>
  <c r="C132" i="11"/>
  <c r="C135" i="11" s="1"/>
  <c r="F132" i="11"/>
  <c r="F116" i="11"/>
  <c r="F118" i="11"/>
  <c r="F120" i="11"/>
  <c r="F117" i="11"/>
  <c r="F119" i="11"/>
  <c r="F121" i="11"/>
  <c r="B119" i="11"/>
  <c r="B118" i="11"/>
  <c r="B117" i="11"/>
  <c r="B120" i="11"/>
  <c r="B116" i="11"/>
  <c r="B121" i="11"/>
  <c r="C121" i="11"/>
  <c r="L147" i="11"/>
  <c r="L148" i="11"/>
  <c r="L135" i="11"/>
  <c r="M155" i="11"/>
  <c r="M157" i="11" s="1"/>
  <c r="D149" i="11"/>
  <c r="D154" i="11"/>
  <c r="F151" i="11"/>
  <c r="F154" i="11"/>
  <c r="B80" i="11"/>
  <c r="F143" i="11"/>
  <c r="F153" i="11"/>
  <c r="B102" i="11"/>
  <c r="B145" i="11"/>
  <c r="B148" i="11" s="1"/>
  <c r="B79" i="11"/>
  <c r="F156" i="11"/>
  <c r="F149" i="11"/>
  <c r="F142" i="11"/>
  <c r="F146" i="11"/>
  <c r="D156" i="11"/>
  <c r="F144" i="11"/>
  <c r="O113" i="11"/>
  <c r="D145" i="11"/>
  <c r="D80" i="11"/>
  <c r="C80" i="11"/>
  <c r="D146" i="11"/>
  <c r="D151" i="11"/>
  <c r="P118" i="11"/>
  <c r="D153" i="11"/>
  <c r="P119" i="11"/>
  <c r="O131" i="11"/>
  <c r="P120" i="11"/>
  <c r="P121" i="11"/>
  <c r="D144" i="11"/>
  <c r="P116" i="11"/>
  <c r="D142" i="11"/>
  <c r="O102" i="11"/>
  <c r="D143" i="11"/>
  <c r="P133" i="11"/>
  <c r="F51" i="11"/>
  <c r="H51" i="11" s="1"/>
  <c r="F145" i="11"/>
  <c r="C133" i="11"/>
  <c r="D135" i="11"/>
  <c r="L120" i="11"/>
  <c r="L119" i="11"/>
  <c r="L118" i="11"/>
  <c r="L116" i="11"/>
  <c r="L117" i="11"/>
  <c r="L121" i="11"/>
  <c r="F79" i="11"/>
  <c r="O220" i="11" l="1"/>
  <c r="Q135" i="11"/>
  <c r="V132" i="11"/>
  <c r="Q62" i="11"/>
  <c r="V59" i="11"/>
  <c r="C143" i="11"/>
  <c r="P59" i="11"/>
  <c r="P62" i="11" s="1"/>
  <c r="C150" i="11"/>
  <c r="S62" i="11"/>
  <c r="S66" i="11" s="1"/>
  <c r="C151" i="11"/>
  <c r="C145" i="11"/>
  <c r="C142" i="11"/>
  <c r="C156" i="11"/>
  <c r="C146" i="11"/>
  <c r="C153" i="11"/>
  <c r="C144" i="11"/>
  <c r="C149" i="11"/>
  <c r="O121" i="11"/>
  <c r="G148" i="11"/>
  <c r="H132" i="11"/>
  <c r="G135" i="11"/>
  <c r="G152" i="11"/>
  <c r="G155" i="11" s="1"/>
  <c r="G157" i="11" s="1"/>
  <c r="G147" i="11"/>
  <c r="D152" i="11"/>
  <c r="F57" i="11"/>
  <c r="O133" i="11"/>
  <c r="P132" i="11"/>
  <c r="O132" i="11"/>
  <c r="F135" i="11"/>
  <c r="B155" i="11"/>
  <c r="B157" i="11" s="1"/>
  <c r="L155" i="11"/>
  <c r="L157" i="11" s="1"/>
  <c r="O117" i="11"/>
  <c r="F147" i="11"/>
  <c r="O120" i="11"/>
  <c r="O119" i="11"/>
  <c r="O118" i="11"/>
  <c r="O116" i="11"/>
  <c r="D147" i="11"/>
  <c r="F148" i="11"/>
  <c r="D148" i="11"/>
  <c r="F80" i="11"/>
  <c r="V62" i="11" l="1"/>
  <c r="Q66" i="11"/>
  <c r="C152" i="11"/>
  <c r="P66" i="11"/>
  <c r="C147" i="11"/>
  <c r="C148" i="11"/>
  <c r="S159" i="11"/>
  <c r="S158" i="11"/>
  <c r="O135" i="11"/>
  <c r="F150" i="11"/>
  <c r="F152" i="11" s="1"/>
  <c r="F155" i="11" s="1"/>
  <c r="F157" i="11" s="1"/>
  <c r="H57" i="11"/>
  <c r="F59" i="11"/>
  <c r="F62" i="11" s="1"/>
  <c r="H62" i="11" s="1"/>
  <c r="P135" i="11"/>
  <c r="D155" i="11"/>
  <c r="D157" i="11" s="1"/>
  <c r="C155" i="11"/>
  <c r="C157" i="11" s="1"/>
  <c r="Q159" i="11" l="1"/>
  <c r="Q158" i="11"/>
  <c r="V66" i="11"/>
  <c r="H59" i="11"/>
  <c r="G41" i="11"/>
  <c r="S41" i="11" l="1"/>
  <c r="F66" i="11" l="1"/>
  <c r="H66" i="11" l="1"/>
  <c r="F159" i="11"/>
  <c r="F158" i="11"/>
  <c r="U112" i="11" l="1"/>
  <c r="W4" i="11"/>
  <c r="V4" i="11"/>
  <c r="U6" i="11"/>
  <c r="U113" i="11" l="1"/>
  <c r="W112" i="11"/>
  <c r="V112" i="11"/>
  <c r="U121" i="11" l="1"/>
  <c r="U119" i="11"/>
  <c r="U118" i="11"/>
  <c r="U120" i="11"/>
  <c r="U116" i="11"/>
  <c r="U117" i="11"/>
  <c r="W113" i="11"/>
  <c r="V11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Manish Kayal</author>
  </authors>
  <commentList>
    <comment ref="T10" authorId="0" shapeId="0" xr:uid="{50CBED4B-4B52-4BBD-91B8-4FF50A5073B8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Includes Co-lending</t>
        </r>
      </text>
    </comment>
    <comment ref="U10" authorId="0" shapeId="0" xr:uid="{9F62DE91-5B24-4114-AC4F-0E86D7CD8AFC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Includes Co-lending</t>
        </r>
      </text>
    </comment>
    <comment ref="S28" authorId="0" shapeId="0" xr:uid="{D87B1D5F-4976-477B-81F4-179B0EDBB3BC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Numbers in yellow cells - In line with RBI circular dated 12 Nov 2021.</t>
        </r>
      </text>
    </comment>
    <comment ref="T28" authorId="0" shapeId="0" xr:uid="{19DB2BC4-274B-4917-BC1D-5809321E408F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Numbers in yellow cells - In line with RBI circular dated 12 Nov 2021.</t>
        </r>
      </text>
    </comment>
    <comment ref="U28" authorId="0" shapeId="0" xr:uid="{863A3FAD-0ABA-4228-8574-3B61C6E5D0D4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Numbers in yellow cells - In line with RBI circular dated 12 Nov 2021.</t>
        </r>
      </text>
    </comment>
    <comment ref="S37" authorId="0" shapeId="0" xr:uid="{FC7FEB07-E535-42DF-9A42-4E4CA4D06BE4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Gross Stage 3 (GNPA) prior to such classification is 1.3% for Mar'22 and 1.7% for Dec'21</t>
        </r>
      </text>
    </comment>
    <comment ref="T37" authorId="0" shapeId="0" xr:uid="{7A1BEA28-8C37-4D8D-95C8-ACAA51313798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Gross Stage 3 (GNPA) prior to such classification is 1.2% for Jun'22</t>
        </r>
      </text>
    </comment>
    <comment ref="U37" authorId="0" shapeId="0" xr:uid="{3500C9E2-687D-4C98-86D4-D8048E89277F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Gross Stage 3 (GNPA) prior to such classification is (1.08)% for Sep'22</t>
        </r>
      </text>
    </comment>
    <comment ref="S38" authorId="0" shapeId="0" xr:uid="{800F9C51-B874-4780-98BC-C6A3EAFA637C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Net Stage 3 (NNPA) prior to such classification is 0.9%. for Mar'22 and 1.3% for Dec'21</t>
        </r>
      </text>
    </comment>
    <comment ref="T38" authorId="0" shapeId="0" xr:uid="{8989CEE4-BF5C-40F4-A747-9A7C69C93219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Net Stage 3 (NNPA) prior to such classification is 0.9%. for Jun'22</t>
        </r>
      </text>
    </comment>
    <comment ref="U38" authorId="0" shapeId="0" xr:uid="{4B626E12-52A1-42F6-A49D-F814F491E3DC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Net Stage 3 (NNPA) prior to such classification is (0.72)%. for Sep'22</t>
        </r>
      </text>
    </comment>
    <comment ref="Q61" authorId="0" shapeId="0" xr:uid="{E86CFD3B-5A99-4654-B5FF-C856A0C8384E}">
      <text>
        <r>
          <rPr>
            <b/>
            <sz val="9"/>
            <color indexed="81"/>
            <rFont val="Tahoma"/>
            <family val="2"/>
          </rPr>
          <t>Manish Kayal:</t>
        </r>
        <r>
          <rPr>
            <sz val="9"/>
            <color indexed="81"/>
            <rFont val="Tahoma"/>
            <family val="2"/>
          </rPr>
          <t xml:space="preserve">
Q2FY22:The Company has reversed Rs 17.7 millions of DTL created on the amount transferred to special reserve for the quarter ended Jun'21</t>
        </r>
      </text>
    </comment>
  </commentList>
</comments>
</file>

<file path=xl/sharedStrings.xml><?xml version="1.0" encoding="utf-8"?>
<sst xmlns="http://schemas.openxmlformats.org/spreadsheetml/2006/main" count="337" uniqueCount="245">
  <si>
    <t>Housing Loan</t>
  </si>
  <si>
    <t>Spread</t>
  </si>
  <si>
    <t>Employee per branch</t>
  </si>
  <si>
    <t>Credit Rating</t>
  </si>
  <si>
    <t>Long Term</t>
  </si>
  <si>
    <t>Average Ticket Size (ATS)</t>
  </si>
  <si>
    <t>Developer Finance</t>
  </si>
  <si>
    <t>DPD 30+/POS</t>
  </si>
  <si>
    <t>Pvt Banks</t>
  </si>
  <si>
    <t>Public Banks</t>
  </si>
  <si>
    <t>NBFC</t>
  </si>
  <si>
    <t>NHB Refinance</t>
  </si>
  <si>
    <t>NCD</t>
  </si>
  <si>
    <t>Loan to Value (LTV) based on origination</t>
  </si>
  <si>
    <t>Loan to Value (LTV) based on live book</t>
  </si>
  <si>
    <t xml:space="preserve">                               -   </t>
  </si>
  <si>
    <t xml:space="preserve">                      -   </t>
  </si>
  <si>
    <t xml:space="preserve">                       -   </t>
  </si>
  <si>
    <t>Stage 3/ POS</t>
  </si>
  <si>
    <t>On-Book</t>
  </si>
  <si>
    <t>ICRA</t>
  </si>
  <si>
    <t>CARE</t>
  </si>
  <si>
    <t>Short Term</t>
  </si>
  <si>
    <t>India Ratings</t>
  </si>
  <si>
    <t xml:space="preserve">A1+ </t>
  </si>
  <si>
    <t>Net Interest Income</t>
  </si>
  <si>
    <t>Total Income</t>
  </si>
  <si>
    <t>Employee Benefits</t>
  </si>
  <si>
    <t>Administrative &amp; other Expenses</t>
  </si>
  <si>
    <t>Depreciation</t>
  </si>
  <si>
    <t>BVPS</t>
  </si>
  <si>
    <t>Karnataka</t>
  </si>
  <si>
    <t>Telangana</t>
  </si>
  <si>
    <t>Rajasthan</t>
  </si>
  <si>
    <t>Total assets</t>
  </si>
  <si>
    <t>Total</t>
  </si>
  <si>
    <t>Q3FY20</t>
  </si>
  <si>
    <t>Q4FY20</t>
  </si>
  <si>
    <t>Q1FY21</t>
  </si>
  <si>
    <t>Q2FY21</t>
  </si>
  <si>
    <t>Q3FY21</t>
  </si>
  <si>
    <t>Interest Income on term loans</t>
  </si>
  <si>
    <t>Net gain on DA</t>
  </si>
  <si>
    <t>Non-Interest Income</t>
  </si>
  <si>
    <t>Operating Expenses</t>
  </si>
  <si>
    <t>Credit Cost</t>
  </si>
  <si>
    <t>Profit before tax</t>
  </si>
  <si>
    <t>Tax expense</t>
  </si>
  <si>
    <t>Profit after tax</t>
  </si>
  <si>
    <t>DPD 1+</t>
  </si>
  <si>
    <t>DPD 30+</t>
  </si>
  <si>
    <t>(%)</t>
  </si>
  <si>
    <t>Bounce Rate</t>
  </si>
  <si>
    <t>Q1FY20</t>
  </si>
  <si>
    <t>Q1FY19</t>
  </si>
  <si>
    <t>Q2FY19</t>
  </si>
  <si>
    <t>Q3FY19</t>
  </si>
  <si>
    <t>Q4FY19</t>
  </si>
  <si>
    <t>Q2FY20</t>
  </si>
  <si>
    <t>FY18</t>
  </si>
  <si>
    <t>FY19</t>
  </si>
  <si>
    <t>FY20</t>
  </si>
  <si>
    <t>FY17</t>
  </si>
  <si>
    <t>Gujarat</t>
  </si>
  <si>
    <t>Maharashtra</t>
  </si>
  <si>
    <t>Tamil Nadu</t>
  </si>
  <si>
    <t>Branch</t>
  </si>
  <si>
    <t>Builder Ecosystem</t>
  </si>
  <si>
    <t>Connector</t>
  </si>
  <si>
    <t>Construction Community</t>
  </si>
  <si>
    <t>Digital</t>
  </si>
  <si>
    <t>Micro Connector</t>
  </si>
  <si>
    <t>Strategic Alliances</t>
  </si>
  <si>
    <t>FY21</t>
  </si>
  <si>
    <t>Q4FY21</t>
  </si>
  <si>
    <t>Gross Loan Assets / AUM</t>
  </si>
  <si>
    <t>Loans – Principal Outstanding</t>
  </si>
  <si>
    <t>Disbursements</t>
  </si>
  <si>
    <t>Total Outstanding Loan Accounts (including assigned accounts)</t>
  </si>
  <si>
    <t>P&amp;L</t>
  </si>
  <si>
    <t>Particulars / Rs Mn</t>
  </si>
  <si>
    <t>Operating Expenses / Total Income</t>
  </si>
  <si>
    <t>Cost to Income Ratio (Operating Expenses / Net Total Income)</t>
  </si>
  <si>
    <t>Assigned Assets/ Gross Loan Assets</t>
  </si>
  <si>
    <t>Stage 3 loan assets (Net)</t>
  </si>
  <si>
    <t>Average cost of incremental borrowings</t>
  </si>
  <si>
    <t>Average total assets</t>
  </si>
  <si>
    <t>Equity</t>
  </si>
  <si>
    <t>Average Equity</t>
  </si>
  <si>
    <t>Credit Cost / Average total assets</t>
  </si>
  <si>
    <t>Leverage (Average total assets/average Equity or average Net-worth)</t>
  </si>
  <si>
    <t>Debt to equity ratio</t>
  </si>
  <si>
    <t>CRAR (%)</t>
  </si>
  <si>
    <t>Average D/E</t>
  </si>
  <si>
    <t>Number of total loan accounts (#)</t>
  </si>
  <si>
    <t>Salaried loan accounts</t>
  </si>
  <si>
    <t>Self-employed loan accounts</t>
  </si>
  <si>
    <t>Have Credit History</t>
  </si>
  <si>
    <t>Product Wise Gross Loan Assets by segment (Retail and corporate)</t>
  </si>
  <si>
    <t>Loans for Purchase of Commercial Property</t>
  </si>
  <si>
    <t>Loans Against Property</t>
  </si>
  <si>
    <t>Gross Loan Assets by Credit History</t>
  </si>
  <si>
    <t>New to Credit</t>
  </si>
  <si>
    <t>With Credit History</t>
  </si>
  <si>
    <t>Gross Loan Assets by States/ Territories</t>
  </si>
  <si>
    <t>Madhya Pradesh</t>
  </si>
  <si>
    <t>Chhattisgarh</t>
  </si>
  <si>
    <t>Andhra Pradesh</t>
  </si>
  <si>
    <t xml:space="preserve">                                 -   </t>
  </si>
  <si>
    <t>DPD</t>
  </si>
  <si>
    <t>Less than 50%</t>
  </si>
  <si>
    <t>50-80%</t>
  </si>
  <si>
    <t>Above 80%</t>
  </si>
  <si>
    <t>Loan to Value (LTV) - Based on Gross Loan Assets</t>
  </si>
  <si>
    <t>CRAR (Total Capital / Total Risk Weighted Assets)</t>
  </si>
  <si>
    <t>CRAR - Tier I Capital</t>
  </si>
  <si>
    <t>CRAR - Tier II Capital</t>
  </si>
  <si>
    <t>Number of Branches</t>
  </si>
  <si>
    <t>Number of Employees</t>
  </si>
  <si>
    <t>Gross Loan Assets / Employee</t>
  </si>
  <si>
    <t>Branch Level Details</t>
  </si>
  <si>
    <t>Marketing</t>
  </si>
  <si>
    <t>Sourcing Channel Split (No of Sanctions)</t>
  </si>
  <si>
    <t>Stage 3 loan assets</t>
  </si>
  <si>
    <t>Impairment loss allowance on stage 3 loans</t>
  </si>
  <si>
    <t>Debt</t>
  </si>
  <si>
    <t>Gross Loan Assets / Branch</t>
  </si>
  <si>
    <t>ROA</t>
  </si>
  <si>
    <t>ROE</t>
  </si>
  <si>
    <t>Interest on borrowings and commercial papers</t>
  </si>
  <si>
    <t>Operating Expenses / Average total assets</t>
  </si>
  <si>
    <t>ROE Tree</t>
  </si>
  <si>
    <t>Interest Income on term loans/ Average total assets</t>
  </si>
  <si>
    <t>Interest on borrowings and Interest on debt securities / Average total assets</t>
  </si>
  <si>
    <t>Net Interest Income / Average total assets</t>
  </si>
  <si>
    <t>Profit before tax / Average total assets</t>
  </si>
  <si>
    <t>Tax expense/ Average total assets</t>
  </si>
  <si>
    <t>Assigned Assets</t>
  </si>
  <si>
    <t>Delinquency Detail</t>
  </si>
  <si>
    <t>Housing Loan / Total</t>
  </si>
  <si>
    <t>New to Credit % of total</t>
  </si>
  <si>
    <t>Capital Adequacy</t>
  </si>
  <si>
    <t>Impairment loss allowance (Total)</t>
  </si>
  <si>
    <t>Loan Book Details</t>
  </si>
  <si>
    <t>Portfolio Yield (IGAAP)</t>
  </si>
  <si>
    <t>Yield</t>
  </si>
  <si>
    <t>Borrowings Details</t>
  </si>
  <si>
    <t>No. of Shares</t>
  </si>
  <si>
    <t>New to Credit loan accounts</t>
  </si>
  <si>
    <t>Cost of Borrowings (Weighted) as per IGAAP</t>
  </si>
  <si>
    <t>Total Borrowings</t>
  </si>
  <si>
    <t>Borrowings Mix</t>
  </si>
  <si>
    <t>Direct Assignment</t>
  </si>
  <si>
    <t>Net gain on DA/ Average total assets</t>
  </si>
  <si>
    <t>Total Income/ Average total assets</t>
  </si>
  <si>
    <t>Others - bank and financial charges</t>
  </si>
  <si>
    <t>Loans - Principal Outstanding (net)</t>
  </si>
  <si>
    <t>Provision for Loan Commitments</t>
  </si>
  <si>
    <t>Non-Interest Income/ Average total assets</t>
  </si>
  <si>
    <t>Stage 3 (net)/net POS</t>
  </si>
  <si>
    <t>AUM by Occupation</t>
  </si>
  <si>
    <t>Salaried</t>
  </si>
  <si>
    <t>Self Employed</t>
  </si>
  <si>
    <t>Corporate</t>
  </si>
  <si>
    <t>AUM by Ticket Size (Rs Mn)</t>
  </si>
  <si>
    <t>Upto 0.5Mn</t>
  </si>
  <si>
    <t>0.5-1.0Mn</t>
  </si>
  <si>
    <t>1-1.5Mn</t>
  </si>
  <si>
    <t>Above 2.5Mn</t>
  </si>
  <si>
    <t>Balance Sheet</t>
  </si>
  <si>
    <t>Assets</t>
  </si>
  <si>
    <t>Cash &amp; cash equivalents and Other bank balance</t>
  </si>
  <si>
    <t>Loans</t>
  </si>
  <si>
    <t>Investments</t>
  </si>
  <si>
    <t>Other financial assets</t>
  </si>
  <si>
    <t>Non-financial assets other than PPE</t>
  </si>
  <si>
    <t>Liabilities</t>
  </si>
  <si>
    <t>Payables</t>
  </si>
  <si>
    <t>Debt Securities</t>
  </si>
  <si>
    <t>Borrowings</t>
  </si>
  <si>
    <t>Other financial liabilities</t>
  </si>
  <si>
    <t>Provisions</t>
  </si>
  <si>
    <t>Deferred Tax Liabilities (Net)</t>
  </si>
  <si>
    <t>Other non-financial liabilities</t>
  </si>
  <si>
    <t xml:space="preserve">     -   </t>
  </si>
  <si>
    <t>Check</t>
  </si>
  <si>
    <t>Average Debt</t>
  </si>
  <si>
    <t>Net Total Income</t>
  </si>
  <si>
    <t>Reported Basic EPS</t>
  </si>
  <si>
    <t>Stage 1 loan assets</t>
  </si>
  <si>
    <t>Stage 2 loan assets</t>
  </si>
  <si>
    <t>Q1FY22</t>
  </si>
  <si>
    <t>Uttar Pradesh &amp; Uttarakhand</t>
  </si>
  <si>
    <t>Haryana &amp; NCR</t>
  </si>
  <si>
    <t>Direct Assignment drawn-down during the period</t>
  </si>
  <si>
    <t>Operational Details</t>
  </si>
  <si>
    <t>Net Total Income/ Average total assets</t>
  </si>
  <si>
    <t>Q2FY22</t>
  </si>
  <si>
    <t>1.5-2.0Mn</t>
  </si>
  <si>
    <t>2.0-2.5Mn</t>
  </si>
  <si>
    <t>Property, plant and Equipment and Right to use building</t>
  </si>
  <si>
    <t>Fees Income</t>
  </si>
  <si>
    <t>Other Operating Income</t>
  </si>
  <si>
    <t>Interest on bank deposits (Treasury Income)</t>
  </si>
  <si>
    <t>Income on MF (Treasury Income)</t>
  </si>
  <si>
    <t>Other non- operating Income</t>
  </si>
  <si>
    <t>Other interest income</t>
  </si>
  <si>
    <t>One-time tax adjustment</t>
  </si>
  <si>
    <t>One-time tax adjustment/Average Total Assets</t>
  </si>
  <si>
    <t>DA</t>
  </si>
  <si>
    <t>q-o-q</t>
  </si>
  <si>
    <t>y-o-y</t>
  </si>
  <si>
    <t>Opening</t>
  </si>
  <si>
    <t>Closing</t>
  </si>
  <si>
    <t>Ex DA Run-Offs</t>
  </si>
  <si>
    <t>% of opening</t>
  </si>
  <si>
    <t>Annualised</t>
  </si>
  <si>
    <t>Run-Offs (Rs Crs)</t>
  </si>
  <si>
    <t>AUM Run-off</t>
  </si>
  <si>
    <t>POS Run-off</t>
  </si>
  <si>
    <t>Will need your help in filling the yellow highlight and check the orange cells</t>
  </si>
  <si>
    <t>Q3FY22</t>
  </si>
  <si>
    <t>Yoy%</t>
  </si>
  <si>
    <t>PPOP</t>
  </si>
  <si>
    <t>Adjusted PAT</t>
  </si>
  <si>
    <t>Adjusted ROA</t>
  </si>
  <si>
    <t>Adjusted ROE</t>
  </si>
  <si>
    <t>PPOP/Average total assets</t>
  </si>
  <si>
    <t>FY22</t>
  </si>
  <si>
    <t>Q4FY22</t>
  </si>
  <si>
    <t>AA- Stable</t>
  </si>
  <si>
    <t>Disbursement / Branch (annualised)</t>
  </si>
  <si>
    <t>Disbursement / Employee (annualised)</t>
  </si>
  <si>
    <t>Processing fees on closed loans</t>
  </si>
  <si>
    <t xml:space="preserve"> Processing fees on CLSS reclassed</t>
  </si>
  <si>
    <t>Processing fees on CLSS reclassed</t>
  </si>
  <si>
    <t>Interest Income on loans</t>
  </si>
  <si>
    <t xml:space="preserve">Reclassification of gains on MF Investments </t>
  </si>
  <si>
    <t>Reclassification Items included under line items as below</t>
  </si>
  <si>
    <t>Break-Up of Other Non-Interest Income (Regrouping and reclassification is mentioned in row no 282)</t>
  </si>
  <si>
    <t>Q1FY23</t>
  </si>
  <si>
    <t>Off-Book: Direct Assignment &amp; Co-lending</t>
  </si>
  <si>
    <t>Total Provision Coverage Ratio</t>
  </si>
  <si>
    <t>Total Provision Coverage Ratio (Pre RBI Circular)</t>
  </si>
  <si>
    <t>Q2FY23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</si>
</sst>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 * #,##0.00_ ;_ * \-#,##0.00_ ;_ * &quot;-&quot;??_ ;_ @_ "/>
    <numFmt numFmtId="164" formatCode="_(* #,##0.00_);_(* \(#,##0.00\);_(* &quot;-&quot;??_);_(@_)"/>
    <numFmt numFmtId="165" formatCode="0.0%"/>
    <numFmt numFmtId="166" formatCode="_(* #,##0.0_);_(* \(#,##0.0\);_(* &quot;-&quot;??_);_(@_)"/>
    <numFmt numFmtId="167" formatCode="_(* #,##0_);_(* \(#,##0\);_(* &quot;-&quot;??_);_(@_)"/>
    <numFmt numFmtId="168" formatCode="0.000%"/>
    <numFmt numFmtId="169" formatCode="_ * #,##0.0_ ;_ * \-#,##0.0_ ;_ * &quot;-&quot;??_ ;_ @_ "/>
    <numFmt numFmtId="170" formatCode="_-* #,##0.00_-;\-* #,##0.00_-;_-* &quot;-&quot;??_-;_-@_-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0"/>
      <color theme="1"/>
      <name val="Trebuchet MS"/>
      <family val="2"/>
    </font>
    <font>
      <i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1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color theme="8"/>
      <name val="Calibri"/>
      <family val="2"/>
      <scheme val="minor"/>
    </font>
    <font>
      <sz val="11"/>
      <color theme="8"/>
      <name val="Calibri Light"/>
      <family val="2"/>
      <scheme val="major"/>
    </font>
    <font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Trebuchet MS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759">
    <xf numFmtId="0" fontId="0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7" fillId="0" borderId="0"/>
    <xf numFmtId="16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1" fillId="0" borderId="0" applyNumberFormat="0" applyFill="0" applyBorder="0" applyAlignment="0" applyProtection="0"/>
    <xf numFmtId="0" fontId="29" fillId="0" borderId="0"/>
    <xf numFmtId="0" fontId="1" fillId="0" borderId="0">
      <alignment vertical="top"/>
    </xf>
    <xf numFmtId="0" fontId="1" fillId="0" borderId="0" applyNumberFormat="0" applyFill="0" applyBorder="0" applyAlignment="0" applyProtection="0"/>
    <xf numFmtId="0" fontId="28" fillId="0" borderId="0"/>
    <xf numFmtId="9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2" fillId="0" borderId="0"/>
    <xf numFmtId="170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0" fontId="2" fillId="0" borderId="0"/>
    <xf numFmtId="43" fontId="27" fillId="0" borderId="0" applyFont="0" applyFill="0" applyBorder="0" applyAlignment="0" applyProtection="0"/>
    <xf numFmtId="0" fontId="2" fillId="0" borderId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0" fontId="2" fillId="0" borderId="0"/>
    <xf numFmtId="43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2" fillId="0" borderId="0"/>
    <xf numFmtId="9" fontId="33" fillId="0" borderId="0" applyFont="0" applyFill="0" applyBorder="0" applyAlignment="0" applyProtection="0"/>
    <xf numFmtId="0" fontId="2" fillId="0" borderId="0"/>
  </cellStyleXfs>
  <cellXfs count="135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67" fontId="2" fillId="0" borderId="0" xfId="1" applyNumberFormat="1" applyFont="1" applyAlignment="1">
      <alignment horizontal="right" vertical="center"/>
    </xf>
    <xf numFmtId="167" fontId="3" fillId="0" borderId="0" xfId="1" applyNumberFormat="1" applyFont="1" applyAlignment="1">
      <alignment horizontal="right" vertical="center"/>
    </xf>
    <xf numFmtId="0" fontId="3" fillId="2" borderId="0" xfId="0" applyFont="1" applyFill="1" applyAlignment="1">
      <alignment vertical="center"/>
    </xf>
    <xf numFmtId="167" fontId="3" fillId="2" borderId="0" xfId="1" applyNumberFormat="1" applyFont="1" applyFill="1" applyAlignment="1">
      <alignment horizontal="right" vertical="center"/>
    </xf>
    <xf numFmtId="165" fontId="2" fillId="0" borderId="0" xfId="1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165" fontId="4" fillId="0" borderId="0" xfId="4" applyNumberFormat="1" applyFont="1" applyAlignment="1">
      <alignment horizontal="right" vertical="center"/>
    </xf>
    <xf numFmtId="165" fontId="4" fillId="0" borderId="0" xfId="1" applyNumberFormat="1" applyFont="1" applyAlignment="1">
      <alignment horizontal="right" vertical="center"/>
    </xf>
    <xf numFmtId="165" fontId="2" fillId="0" borderId="0" xfId="4" applyNumberFormat="1" applyFont="1" applyAlignment="1">
      <alignment horizontal="right" vertical="center"/>
    </xf>
    <xf numFmtId="165" fontId="3" fillId="0" borderId="0" xfId="4" applyNumberFormat="1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0" fontId="5" fillId="0" borderId="0" xfId="0" applyFont="1"/>
    <xf numFmtId="0" fontId="6" fillId="0" borderId="0" xfId="0" applyFont="1" applyAlignment="1">
      <alignment vertical="center"/>
    </xf>
    <xf numFmtId="9" fontId="2" fillId="0" borderId="0" xfId="4" applyFont="1" applyAlignment="1">
      <alignment horizontal="right" vertical="center"/>
    </xf>
    <xf numFmtId="165" fontId="3" fillId="0" borderId="0" xfId="4" applyNumberFormat="1" applyFont="1" applyFill="1"/>
    <xf numFmtId="0" fontId="7" fillId="0" borderId="0" xfId="0" applyFont="1"/>
    <xf numFmtId="166" fontId="2" fillId="0" borderId="0" xfId="1" applyNumberFormat="1" applyFont="1" applyAlignment="1">
      <alignment horizontal="right" vertical="center"/>
    </xf>
    <xf numFmtId="0" fontId="0" fillId="0" borderId="0" xfId="0" quotePrefix="1" applyAlignment="1">
      <alignment vertical="center"/>
    </xf>
    <xf numFmtId="0" fontId="8" fillId="2" borderId="0" xfId="0" applyFont="1" applyFill="1" applyAlignment="1">
      <alignment vertical="center"/>
    </xf>
    <xf numFmtId="167" fontId="8" fillId="2" borderId="0" xfId="1" applyNumberFormat="1" applyFont="1" applyFill="1" applyAlignment="1">
      <alignment horizontal="right" vertical="center"/>
    </xf>
    <xf numFmtId="165" fontId="2" fillId="0" borderId="0" xfId="4" applyNumberFormat="1" applyFont="1" applyFill="1" applyAlignment="1">
      <alignment horizontal="right" vertical="center"/>
    </xf>
    <xf numFmtId="167" fontId="3" fillId="0" borderId="0" xfId="1" applyNumberFormat="1" applyFont="1" applyFill="1" applyAlignment="1">
      <alignment horizontal="right" vertical="center"/>
    </xf>
    <xf numFmtId="0" fontId="9" fillId="0" borderId="0" xfId="0" applyFont="1" applyAlignment="1">
      <alignment vertical="center"/>
    </xf>
    <xf numFmtId="167" fontId="10" fillId="0" borderId="0" xfId="1" applyNumberFormat="1" applyFont="1" applyAlignment="1">
      <alignment horizontal="right" vertical="center"/>
    </xf>
    <xf numFmtId="167" fontId="11" fillId="0" borderId="0" xfId="1" applyNumberFormat="1" applyFont="1" applyAlignment="1">
      <alignment horizontal="right" vertical="center"/>
    </xf>
    <xf numFmtId="165" fontId="12" fillId="0" borderId="0" xfId="1" applyNumberFormat="1" applyFont="1" applyAlignment="1">
      <alignment horizontal="right" vertical="center"/>
    </xf>
    <xf numFmtId="164" fontId="10" fillId="0" borderId="0" xfId="1" applyFont="1" applyAlignment="1">
      <alignment horizontal="right" vertical="center"/>
    </xf>
    <xf numFmtId="165" fontId="10" fillId="0" borderId="0" xfId="4" applyNumberFormat="1" applyFont="1" applyAlignment="1">
      <alignment horizontal="right" vertical="center"/>
    </xf>
    <xf numFmtId="165" fontId="11" fillId="0" borderId="0" xfId="4" applyNumberFormat="1" applyFont="1" applyAlignment="1">
      <alignment horizontal="right" vertical="center"/>
    </xf>
    <xf numFmtId="167" fontId="12" fillId="0" borderId="0" xfId="1" applyNumberFormat="1" applyFont="1" applyAlignment="1">
      <alignment horizontal="right" vertical="center"/>
    </xf>
    <xf numFmtId="167" fontId="9" fillId="0" borderId="0" xfId="1" applyNumberFormat="1" applyFont="1" applyAlignment="1">
      <alignment horizontal="right" vertical="center"/>
    </xf>
    <xf numFmtId="164" fontId="3" fillId="0" borderId="0" xfId="1" applyFont="1" applyAlignment="1">
      <alignment horizontal="right" vertical="center"/>
    </xf>
    <xf numFmtId="167" fontId="10" fillId="0" borderId="0" xfId="1" applyNumberFormat="1" applyFont="1" applyFill="1" applyAlignment="1">
      <alignment horizontal="right" vertical="center"/>
    </xf>
    <xf numFmtId="167" fontId="13" fillId="0" borderId="0" xfId="1" applyNumberFormat="1" applyFont="1" applyFill="1" applyAlignment="1">
      <alignment horizontal="right" vertical="center"/>
    </xf>
    <xf numFmtId="165" fontId="12" fillId="0" borderId="0" xfId="4" applyNumberFormat="1" applyFont="1" applyAlignment="1">
      <alignment horizontal="right" vertical="center"/>
    </xf>
    <xf numFmtId="165" fontId="10" fillId="0" borderId="0" xfId="4" applyNumberFormat="1" applyFont="1" applyFill="1" applyAlignment="1">
      <alignment horizontal="right" vertical="center"/>
    </xf>
    <xf numFmtId="164" fontId="2" fillId="0" borderId="0" xfId="1" applyFont="1" applyAlignment="1">
      <alignment horizontal="right" vertical="center"/>
    </xf>
    <xf numFmtId="166" fontId="14" fillId="0" borderId="0" xfId="1" applyNumberFormat="1" applyFont="1"/>
    <xf numFmtId="166" fontId="14" fillId="0" borderId="0" xfId="1" applyNumberFormat="1" applyFont="1" applyFill="1"/>
    <xf numFmtId="164" fontId="2" fillId="0" borderId="0" xfId="1" applyFont="1" applyFill="1" applyAlignment="1">
      <alignment horizontal="right" vertical="center"/>
    </xf>
    <xf numFmtId="164" fontId="3" fillId="0" borderId="0" xfId="1" applyFont="1" applyFill="1" applyAlignment="1">
      <alignment horizontal="right" vertical="center"/>
    </xf>
    <xf numFmtId="165" fontId="0" fillId="0" borderId="0" xfId="0" applyNumberFormat="1"/>
    <xf numFmtId="165" fontId="9" fillId="0" borderId="0" xfId="4" applyNumberFormat="1" applyFont="1" applyAlignment="1">
      <alignment horizontal="right" vertical="center"/>
    </xf>
    <xf numFmtId="164" fontId="10" fillId="0" borderId="0" xfId="1" applyFont="1" applyFill="1" applyAlignment="1">
      <alignment horizontal="right" vertical="center"/>
    </xf>
    <xf numFmtId="167" fontId="2" fillId="0" borderId="0" xfId="1" applyNumberFormat="1" applyFont="1" applyFill="1" applyAlignment="1">
      <alignment horizontal="right" vertical="center"/>
    </xf>
    <xf numFmtId="164" fontId="6" fillId="0" borderId="0" xfId="0" applyNumberFormat="1" applyFont="1" applyAlignment="1">
      <alignment vertical="center"/>
    </xf>
    <xf numFmtId="165" fontId="11" fillId="0" borderId="0" xfId="4" applyNumberFormat="1" applyFont="1" applyFill="1" applyAlignment="1">
      <alignment horizontal="right" vertical="center"/>
    </xf>
    <xf numFmtId="168" fontId="2" fillId="0" borderId="0" xfId="4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7" fontId="15" fillId="0" borderId="0" xfId="1" applyNumberFormat="1" applyFont="1" applyAlignment="1">
      <alignment vertical="center" wrapText="1"/>
    </xf>
    <xf numFmtId="166" fontId="6" fillId="0" borderId="0" xfId="0" applyNumberFormat="1" applyFont="1" applyAlignment="1">
      <alignment vertical="center"/>
    </xf>
    <xf numFmtId="4" fontId="3" fillId="0" borderId="0" xfId="1" applyNumberFormat="1" applyFont="1" applyAlignment="1">
      <alignment horizontal="right" vertical="center"/>
    </xf>
    <xf numFmtId="165" fontId="3" fillId="0" borderId="0" xfId="4" applyNumberFormat="1" applyFont="1" applyFill="1" applyAlignment="1">
      <alignment horizontal="right" vertical="center"/>
    </xf>
    <xf numFmtId="167" fontId="12" fillId="0" borderId="0" xfId="1" applyNumberFormat="1" applyFont="1" applyFill="1" applyAlignment="1">
      <alignment horizontal="right" vertical="center"/>
    </xf>
    <xf numFmtId="4" fontId="2" fillId="0" borderId="0" xfId="1" applyNumberFormat="1" applyFont="1" applyAlignment="1">
      <alignment horizontal="right" vertical="center"/>
    </xf>
    <xf numFmtId="167" fontId="5" fillId="0" borderId="0" xfId="0" applyNumberFormat="1" applyFont="1"/>
    <xf numFmtId="10" fontId="2" fillId="0" borderId="0" xfId="4" applyNumberFormat="1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67" fontId="0" fillId="0" borderId="0" xfId="1" applyNumberFormat="1" applyFont="1" applyAlignment="1">
      <alignment horizontal="right" vertical="center"/>
    </xf>
    <xf numFmtId="167" fontId="0" fillId="2" borderId="0" xfId="1" applyNumberFormat="1" applyFont="1" applyFill="1" applyAlignment="1">
      <alignment horizontal="right" vertical="center"/>
    </xf>
    <xf numFmtId="167" fontId="0" fillId="0" borderId="0" xfId="1" applyNumberFormat="1" applyFont="1" applyFill="1" applyAlignment="1">
      <alignment horizontal="right" vertical="center"/>
    </xf>
    <xf numFmtId="0" fontId="3" fillId="3" borderId="0" xfId="0" applyFont="1" applyFill="1" applyAlignment="1">
      <alignment vertical="center"/>
    </xf>
    <xf numFmtId="165" fontId="3" fillId="3" borderId="0" xfId="4" applyNumberFormat="1" applyFont="1" applyFill="1" applyAlignment="1">
      <alignment horizontal="right" vertical="center"/>
    </xf>
    <xf numFmtId="0" fontId="0" fillId="3" borderId="0" xfId="0" applyFill="1" applyAlignment="1">
      <alignment vertical="center"/>
    </xf>
    <xf numFmtId="165" fontId="0" fillId="3" borderId="0" xfId="4" applyNumberFormat="1" applyFont="1" applyFill="1" applyAlignment="1">
      <alignment horizontal="right" vertical="center"/>
    </xf>
    <xf numFmtId="167" fontId="0" fillId="4" borderId="0" xfId="1" applyNumberFormat="1" applyFont="1" applyFill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167" fontId="0" fillId="0" borderId="0" xfId="1" applyNumberFormat="1" applyFont="1" applyAlignment="1">
      <alignment horizontal="left" vertical="center"/>
    </xf>
    <xf numFmtId="167" fontId="4" fillId="0" borderId="0" xfId="1" applyNumberFormat="1" applyFont="1" applyAlignment="1">
      <alignment horizontal="right" vertical="center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166" fontId="3" fillId="2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 vertical="center"/>
    </xf>
    <xf numFmtId="169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165" fontId="6" fillId="0" borderId="0" xfId="4" applyNumberFormat="1" applyFont="1" applyFill="1" applyAlignment="1">
      <alignment horizontal="right" vertical="center"/>
    </xf>
    <xf numFmtId="0" fontId="18" fillId="2" borderId="0" xfId="0" applyFont="1" applyFill="1" applyAlignment="1">
      <alignment horizontal="right" vertical="center"/>
    </xf>
    <xf numFmtId="0" fontId="19" fillId="0" borderId="0" xfId="0" applyFont="1" applyAlignment="1">
      <alignment horizontal="right" vertical="center"/>
    </xf>
    <xf numFmtId="167" fontId="19" fillId="0" borderId="0" xfId="0" applyNumberFormat="1" applyFont="1" applyAlignment="1">
      <alignment horizontal="right" vertical="center"/>
    </xf>
    <xf numFmtId="165" fontId="19" fillId="0" borderId="0" xfId="4" applyNumberFormat="1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165" fontId="18" fillId="0" borderId="0" xfId="4" applyNumberFormat="1" applyFont="1" applyAlignment="1">
      <alignment horizontal="right" vertical="center"/>
    </xf>
    <xf numFmtId="0" fontId="20" fillId="0" borderId="0" xfId="0" applyFont="1" applyAlignment="1">
      <alignment horizontal="right"/>
    </xf>
    <xf numFmtId="167" fontId="19" fillId="0" borderId="0" xfId="1" applyNumberFormat="1" applyFont="1" applyAlignment="1">
      <alignment horizontal="right" vertical="center"/>
    </xf>
    <xf numFmtId="167" fontId="18" fillId="2" borderId="0" xfId="1" applyNumberFormat="1" applyFont="1" applyFill="1" applyAlignment="1">
      <alignment horizontal="right" vertical="center"/>
    </xf>
    <xf numFmtId="165" fontId="19" fillId="0" borderId="0" xfId="0" applyNumberFormat="1" applyFont="1" applyAlignment="1">
      <alignment horizontal="right" vertical="center"/>
    </xf>
    <xf numFmtId="165" fontId="18" fillId="0" borderId="0" xfId="0" applyNumberFormat="1" applyFont="1" applyAlignment="1">
      <alignment horizontal="right" vertical="center"/>
    </xf>
    <xf numFmtId="10" fontId="2" fillId="0" borderId="0" xfId="4" applyNumberFormat="1" applyFont="1" applyAlignment="1">
      <alignment horizontal="right" vertical="center"/>
    </xf>
    <xf numFmtId="10" fontId="3" fillId="0" borderId="0" xfId="4" applyNumberFormat="1" applyFont="1" applyFill="1" applyAlignment="1">
      <alignment horizontal="right" vertical="center"/>
    </xf>
    <xf numFmtId="10" fontId="19" fillId="0" borderId="0" xfId="0" applyNumberFormat="1" applyFont="1" applyAlignment="1">
      <alignment horizontal="right" vertical="center"/>
    </xf>
    <xf numFmtId="164" fontId="3" fillId="2" borderId="0" xfId="1" applyFont="1" applyFill="1" applyAlignment="1">
      <alignment horizontal="right" vertical="center"/>
    </xf>
    <xf numFmtId="164" fontId="2" fillId="0" borderId="0" xfId="4" applyNumberFormat="1" applyFont="1" applyAlignment="1">
      <alignment horizontal="right" vertical="center"/>
    </xf>
    <xf numFmtId="164" fontId="4" fillId="0" borderId="0" xfId="1" applyFont="1" applyAlignment="1">
      <alignment horizontal="right" vertical="center"/>
    </xf>
    <xf numFmtId="164" fontId="15" fillId="0" borderId="0" xfId="1" applyFont="1" applyAlignment="1">
      <alignment vertical="center" wrapText="1"/>
    </xf>
    <xf numFmtId="164" fontId="5" fillId="0" borderId="0" xfId="0" applyNumberFormat="1" applyFont="1"/>
    <xf numFmtId="164" fontId="4" fillId="0" borderId="0" xfId="4" applyNumberFormat="1" applyFont="1" applyFill="1" applyAlignment="1">
      <alignment horizontal="right" vertical="center"/>
    </xf>
    <xf numFmtId="165" fontId="4" fillId="0" borderId="0" xfId="4" applyNumberFormat="1" applyFont="1" applyFill="1" applyAlignment="1">
      <alignment horizontal="right" vertical="center"/>
    </xf>
    <xf numFmtId="10" fontId="12" fillId="0" borderId="0" xfId="4" applyNumberFormat="1" applyFont="1" applyFill="1" applyAlignment="1">
      <alignment horizontal="right" vertical="center"/>
    </xf>
    <xf numFmtId="10" fontId="12" fillId="0" borderId="0" xfId="4" applyNumberFormat="1" applyFont="1" applyAlignment="1">
      <alignment horizontal="right" vertical="center"/>
    </xf>
    <xf numFmtId="10" fontId="12" fillId="2" borderId="0" xfId="4" applyNumberFormat="1" applyFont="1" applyFill="1" applyAlignment="1">
      <alignment horizontal="right" vertical="center"/>
    </xf>
    <xf numFmtId="9" fontId="9" fillId="0" borderId="0" xfId="4" applyFont="1" applyAlignment="1">
      <alignment horizontal="right" vertical="center"/>
    </xf>
    <xf numFmtId="165" fontId="21" fillId="0" borderId="0" xfId="4" applyNumberFormat="1" applyFont="1" applyAlignment="1">
      <alignment horizontal="right" vertical="center"/>
    </xf>
    <xf numFmtId="10" fontId="4" fillId="0" borderId="0" xfId="4" applyNumberFormat="1" applyFont="1" applyAlignment="1">
      <alignment horizontal="right" vertical="center"/>
    </xf>
    <xf numFmtId="165" fontId="0" fillId="0" borderId="0" xfId="4" applyNumberFormat="1" applyFont="1" applyFill="1"/>
    <xf numFmtId="165" fontId="3" fillId="0" borderId="0" xfId="4" applyNumberFormat="1" applyFont="1" applyAlignment="1">
      <alignment vertical="center"/>
    </xf>
    <xf numFmtId="0" fontId="22" fillId="0" borderId="0" xfId="0" applyFont="1" applyAlignment="1">
      <alignment vertical="center"/>
    </xf>
    <xf numFmtId="165" fontId="21" fillId="0" borderId="0" xfId="4" applyNumberFormat="1" applyFont="1" applyFill="1" applyAlignment="1">
      <alignment horizontal="right" vertical="center"/>
    </xf>
    <xf numFmtId="165" fontId="9" fillId="0" borderId="0" xfId="4" applyNumberFormat="1" applyFont="1" applyFill="1" applyAlignment="1">
      <alignment horizontal="right" vertical="center"/>
    </xf>
    <xf numFmtId="167" fontId="22" fillId="0" borderId="0" xfId="1" applyNumberFormat="1" applyFont="1" applyFill="1" applyAlignment="1">
      <alignment horizontal="right" vertical="center"/>
    </xf>
    <xf numFmtId="43" fontId="23" fillId="0" borderId="0" xfId="0" applyNumberFormat="1" applyFont="1"/>
    <xf numFmtId="167" fontId="3" fillId="0" borderId="0" xfId="0" applyNumberFormat="1" applyFont="1" applyAlignment="1">
      <alignment vertical="center"/>
    </xf>
    <xf numFmtId="167" fontId="11" fillId="0" borderId="0" xfId="1" applyNumberFormat="1" applyFont="1" applyFill="1" applyAlignment="1">
      <alignment horizontal="right" vertical="center"/>
    </xf>
    <xf numFmtId="165" fontId="4" fillId="0" borderId="0" xfId="0" applyNumberFormat="1" applyFont="1" applyAlignment="1">
      <alignment horizontal="right" vertical="center"/>
    </xf>
    <xf numFmtId="10" fontId="12" fillId="0" borderId="0" xfId="1" applyNumberFormat="1" applyFont="1" applyAlignment="1">
      <alignment horizontal="right" vertical="center"/>
    </xf>
    <xf numFmtId="167" fontId="2" fillId="0" borderId="0" xfId="1" applyNumberFormat="1" applyFont="1" applyAlignment="1">
      <alignment horizontal="left" vertical="center"/>
    </xf>
    <xf numFmtId="167" fontId="24" fillId="0" borderId="0" xfId="1" applyNumberFormat="1" applyFont="1" applyAlignment="1">
      <alignment horizontal="left" vertical="center" wrapText="1"/>
    </xf>
    <xf numFmtId="165" fontId="25" fillId="0" borderId="0" xfId="1" applyNumberFormat="1" applyFont="1" applyAlignment="1">
      <alignment horizontal="left" vertical="center" wrapText="1"/>
    </xf>
    <xf numFmtId="167" fontId="25" fillId="0" borderId="0" xfId="1" applyNumberFormat="1" applyFont="1" applyAlignment="1">
      <alignment horizontal="left" vertical="center" wrapText="1"/>
    </xf>
    <xf numFmtId="165" fontId="2" fillId="0" borderId="0" xfId="1" applyNumberFormat="1" applyFont="1" applyAlignment="1">
      <alignment horizontal="left" vertical="center"/>
    </xf>
    <xf numFmtId="167" fontId="26" fillId="0" borderId="0" xfId="1" applyNumberFormat="1" applyFont="1" applyAlignment="1">
      <alignment horizontal="left" vertical="center" wrapText="1"/>
    </xf>
    <xf numFmtId="167" fontId="10" fillId="2" borderId="0" xfId="1" applyNumberFormat="1" applyFont="1" applyFill="1" applyAlignment="1">
      <alignment horizontal="right" vertical="center"/>
    </xf>
    <xf numFmtId="165" fontId="0" fillId="0" borderId="0" xfId="4" applyNumberFormat="1" applyFont="1" applyAlignment="1">
      <alignment vertical="center"/>
    </xf>
    <xf numFmtId="9" fontId="0" fillId="0" borderId="0" xfId="4" applyFont="1" applyAlignment="1">
      <alignment vertical="center"/>
    </xf>
    <xf numFmtId="167" fontId="2" fillId="0" borderId="0" xfId="1" quotePrefix="1" applyNumberFormat="1" applyFont="1" applyAlignment="1">
      <alignment horizontal="right" vertical="center"/>
    </xf>
    <xf numFmtId="167" fontId="0" fillId="0" borderId="0" xfId="0" applyNumberFormat="1" applyAlignment="1">
      <alignment vertical="center"/>
    </xf>
    <xf numFmtId="166" fontId="10" fillId="0" borderId="0" xfId="1" applyNumberFormat="1" applyFont="1" applyAlignment="1">
      <alignment horizontal="right" vertical="center"/>
    </xf>
    <xf numFmtId="10" fontId="0" fillId="0" borderId="0" xfId="4" applyNumberFormat="1" applyFont="1" applyAlignment="1">
      <alignment vertical="center"/>
    </xf>
    <xf numFmtId="167" fontId="3" fillId="2" borderId="0" xfId="1" applyNumberFormat="1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64" fontId="3" fillId="2" borderId="0" xfId="1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</cellXfs>
  <cellStyles count="759">
    <cellStyle name="Comma" xfId="1" builtinId="3"/>
    <cellStyle name="Comma 10" xfId="637" xr:uid="{1D385BE5-EC2B-4BFF-926B-2A2CAFB2DC1D}"/>
    <cellStyle name="Comma 10 2" xfId="717" xr:uid="{39CCA065-3A48-4729-B4E6-734D7BD69737}"/>
    <cellStyle name="Comma 10 7 2" xfId="7" xr:uid="{23994755-1970-47AC-9394-5AB902DEA135}"/>
    <cellStyle name="Comma 11" xfId="2" xr:uid="{00000000-0005-0000-0000-000001000000}"/>
    <cellStyle name="Comma 11 2" xfId="720" xr:uid="{C271F083-A163-4FD8-8489-1B4810C6160E}"/>
    <cellStyle name="Comma 11 3" xfId="640" xr:uid="{CA5F1E59-34C3-425A-8930-B07F7631C32C}"/>
    <cellStyle name="Comma 12" xfId="643" xr:uid="{FEAEC060-733B-4FCD-8554-7E8CA2D25C1C}"/>
    <cellStyle name="Comma 12 2" xfId="723" xr:uid="{A579DE88-A268-43AB-8B39-8C3F440513BF}"/>
    <cellStyle name="Comma 13" xfId="646" xr:uid="{E4F224CF-68B7-4F06-BC22-B3BDF40C82ED}"/>
    <cellStyle name="Comma 13 2" xfId="726" xr:uid="{9B89D7EE-DD24-4C86-A7C9-BC2FA2C3CD17}"/>
    <cellStyle name="Comma 14" xfId="647" xr:uid="{DC242D6F-4687-4E16-A75D-858F65F6536F}"/>
    <cellStyle name="Comma 14 2" xfId="727" xr:uid="{EBBA7873-9EA8-4B28-B06E-0EA328DBF17E}"/>
    <cellStyle name="Comma 15" xfId="655" xr:uid="{6B8BD28B-541D-4C16-BB83-1204672B4597}"/>
    <cellStyle name="Comma 15 2" xfId="734" xr:uid="{10E18C50-68DF-482B-9465-942C73BB9F28}"/>
    <cellStyle name="Comma 16" xfId="659" xr:uid="{31A0618B-5673-4F9C-9AFB-15D2D20FAF91}"/>
    <cellStyle name="Comma 16 2" xfId="738" xr:uid="{105785C0-0562-449F-AA1C-BBF52DE9B787}"/>
    <cellStyle name="Comma 17" xfId="664" xr:uid="{A046F67F-8A71-4739-9774-3D128F94767E}"/>
    <cellStyle name="Comma 17 2" xfId="743" xr:uid="{424223DB-976C-4107-88A5-B2E989C046FB}"/>
    <cellStyle name="Comma 18" xfId="667" xr:uid="{F5CF3EE2-1EE4-40F4-BF1E-9AB26F85BB5A}"/>
    <cellStyle name="Comma 18 2" xfId="746" xr:uid="{E6F1DB31-48B9-452A-8A63-0DA7068C9D1F}"/>
    <cellStyle name="Comma 19" xfId="669" xr:uid="{5FB43D37-D78E-4163-92F8-D316DDC87CE7}"/>
    <cellStyle name="Comma 19 2" xfId="748" xr:uid="{8B3AB895-F13B-4069-B727-E4E509E947E0}"/>
    <cellStyle name="Comma 2" xfId="3" xr:uid="{00000000-0005-0000-0000-000002000000}"/>
    <cellStyle name="Comma 2 10" xfId="650" xr:uid="{EB99FA48-1FD3-461D-9FD0-166DFBC0932E}"/>
    <cellStyle name="Comma 2 10 2" xfId="730" xr:uid="{61B4BD79-0A20-4CB0-8F90-4129BA95A105}"/>
    <cellStyle name="Comma 2 11" xfId="656" xr:uid="{8568CA6D-0161-482D-90FB-E568D3AFF6A2}"/>
    <cellStyle name="Comma 2 11 2" xfId="735" xr:uid="{B2E30FEA-CC78-4E7C-9C99-23D17767CF68}"/>
    <cellStyle name="Comma 2 12" xfId="672" xr:uid="{825360A2-1301-4235-8847-6EE7F555E648}"/>
    <cellStyle name="Comma 2 13" xfId="11" xr:uid="{60AC6C61-087E-4FE7-BA8D-CC4B0B506BFE}"/>
    <cellStyle name="Comma 2 2" xfId="20" xr:uid="{B6B002A4-A905-4F8C-AF5E-B42A1C83604C}"/>
    <cellStyle name="Comma 2 2 10" xfId="36" xr:uid="{4FD23D2E-68A7-4DE9-A4A8-656D7258F163}"/>
    <cellStyle name="Comma 2 2 11" xfId="48" xr:uid="{8BF791E3-5C7F-4B98-B036-55BBC55148FF}"/>
    <cellStyle name="Comma 2 2 12" xfId="50" xr:uid="{7758A90F-101D-44F2-94F3-F41170757751}"/>
    <cellStyle name="Comma 2 2 13" xfId="60" xr:uid="{270B8ED7-0F69-4013-8D3C-8A9C23545FFE}"/>
    <cellStyle name="Comma 2 2 14" xfId="40" xr:uid="{2AD19678-F636-4202-B867-931E47ABB08F}"/>
    <cellStyle name="Comma 2 2 15" xfId="44" xr:uid="{A9A7CA6A-EAFF-459C-AE0A-500308C2997A}"/>
    <cellStyle name="Comma 2 2 16" xfId="64" xr:uid="{4CCE879C-799A-481C-A5C4-3B4095C02F48}"/>
    <cellStyle name="Comma 2 2 17" xfId="70" xr:uid="{C816BFD2-B709-4CBE-B8B8-6DD64CFC7316}"/>
    <cellStyle name="Comma 2 2 18" xfId="76" xr:uid="{1748C1FA-7B28-4E35-A751-0BD7D7DF4F40}"/>
    <cellStyle name="Comma 2 2 19" xfId="82" xr:uid="{E797E682-17D1-44D6-ABCD-D83645299964}"/>
    <cellStyle name="Comma 2 2 2" xfId="37" xr:uid="{D321152B-B0BF-49D6-9A2E-8DC771FCAB80}"/>
    <cellStyle name="Comma 2 2 2 10" xfId="81" xr:uid="{96B85E9C-71D2-45BA-82BC-9772FF7BECA4}"/>
    <cellStyle name="Comma 2 2 2 11" xfId="87" xr:uid="{129DED22-3693-443E-979A-D9EC9B68EB66}"/>
    <cellStyle name="Comma 2 2 2 12" xfId="93" xr:uid="{E12833F1-33D7-49E4-8203-0C61A8077228}"/>
    <cellStyle name="Comma 2 2 2 13" xfId="99" xr:uid="{23CFD216-3C6A-4351-B667-66C0CD5FBD73}"/>
    <cellStyle name="Comma 2 2 2 14" xfId="105" xr:uid="{904E0726-9DD6-4024-A189-E05ABA8E335B}"/>
    <cellStyle name="Comma 2 2 2 15" xfId="111" xr:uid="{567D3384-07FB-4020-9792-02E37216AB8A}"/>
    <cellStyle name="Comma 2 2 2 16" xfId="117" xr:uid="{344E29AF-E93E-4094-9681-CB4C2DADEBF8}"/>
    <cellStyle name="Comma 2 2 2 17" xfId="122" xr:uid="{447A9C6D-C984-4A19-99BD-9D7DA26FD2B7}"/>
    <cellStyle name="Comma 2 2 2 18" xfId="127" xr:uid="{AB4D23A5-B6F8-42F3-BB73-E9F0D0ABA129}"/>
    <cellStyle name="Comma 2 2 2 19" xfId="132" xr:uid="{00ABC439-7681-4717-8FC3-3718BAA5E009}"/>
    <cellStyle name="Comma 2 2 2 2" xfId="38" xr:uid="{4DA93EE6-E8E2-41E0-9A5D-ED5897AE0F8E}"/>
    <cellStyle name="Comma 2 2 2 2 10" xfId="101" xr:uid="{61700380-8197-4A5D-B1E4-54FFD23CF3A2}"/>
    <cellStyle name="Comma 2 2 2 2 11" xfId="107" xr:uid="{8284ACE8-C39F-4246-A01F-919C462A776C}"/>
    <cellStyle name="Comma 2 2 2 2 12" xfId="113" xr:uid="{F7F0543D-47FA-4989-A228-7D1EF755105E}"/>
    <cellStyle name="Comma 2 2 2 2 13" xfId="118" xr:uid="{7522F82A-9E2C-433C-B96C-AEB1DA6C004C}"/>
    <cellStyle name="Comma 2 2 2 2 14" xfId="123" xr:uid="{3F16FD46-81D9-4BC5-BBE3-7D6B1F2F7F04}"/>
    <cellStyle name="Comma 2 2 2 2 15" xfId="128" xr:uid="{0650607D-71A9-4978-A440-49F67B0D09FA}"/>
    <cellStyle name="Comma 2 2 2 2 16" xfId="133" xr:uid="{0E8362E4-0CE5-44FE-9135-0940AF6D65DE}"/>
    <cellStyle name="Comma 2 2 2 2 17" xfId="138" xr:uid="{7CFF3AB8-5881-453F-A1FB-88D8D6ACFEAC}"/>
    <cellStyle name="Comma 2 2 2 2 18" xfId="143" xr:uid="{1976C4F9-9B71-49D2-84FD-21F16C6B025F}"/>
    <cellStyle name="Comma 2 2 2 2 19" xfId="148" xr:uid="{9898C1BE-6B26-4155-8CAC-04E8BD229C52}"/>
    <cellStyle name="Comma 2 2 2 2 2" xfId="55" xr:uid="{9F9A14B0-4582-46DA-805C-89342273E71C}"/>
    <cellStyle name="Comma 2 2 2 2 2 10" xfId="108" xr:uid="{56FB39D2-D2A6-4D1F-B268-10FAF5306166}"/>
    <cellStyle name="Comma 2 2 2 2 2 11" xfId="114" xr:uid="{EFAAA327-AA2E-412B-B37D-1BF2666B788C}"/>
    <cellStyle name="Comma 2 2 2 2 2 12" xfId="119" xr:uid="{77C0E05C-D875-4F6D-9C18-CB58F97827F6}"/>
    <cellStyle name="Comma 2 2 2 2 2 13" xfId="124" xr:uid="{272C2A31-24F8-46F2-B090-37D10F5B1AEE}"/>
    <cellStyle name="Comma 2 2 2 2 2 14" xfId="129" xr:uid="{A9C89CD4-C9A0-44BA-8E8C-A11A8A4DEFAC}"/>
    <cellStyle name="Comma 2 2 2 2 2 15" xfId="134" xr:uid="{70C19AC0-2868-4E71-B6AC-450A09F058FF}"/>
    <cellStyle name="Comma 2 2 2 2 2 16" xfId="139" xr:uid="{6776F72D-8BEB-482D-AC9B-84CC85FE6E63}"/>
    <cellStyle name="Comma 2 2 2 2 2 17" xfId="144" xr:uid="{98A38720-492A-48C2-B3F8-46D5EB6CDA85}"/>
    <cellStyle name="Comma 2 2 2 2 2 18" xfId="149" xr:uid="{F9AD08F1-3C25-4608-8DCD-B0696174E094}"/>
    <cellStyle name="Comma 2 2 2 2 2 19" xfId="155" xr:uid="{DE1FEB03-BA54-4D02-8B2D-15015AC6FAC0}"/>
    <cellStyle name="Comma 2 2 2 2 2 2" xfId="56" xr:uid="{1DFD5AA3-4342-4A29-89B2-2FABA8199720}"/>
    <cellStyle name="Comma 2 2 2 2 2 2 10" xfId="348" xr:uid="{BCFE0430-E512-4FA1-8691-A93AFB3444A6}"/>
    <cellStyle name="Comma 2 2 2 2 2 2 11" xfId="360" xr:uid="{D7C13D22-D63D-4308-B457-855E9AACB7D7}"/>
    <cellStyle name="Comma 2 2 2 2 2 2 12" xfId="370" xr:uid="{2FABB584-F6CD-4F7D-9938-5FA4F70E4707}"/>
    <cellStyle name="Comma 2 2 2 2 2 2 13" xfId="379" xr:uid="{6834DE42-2362-4508-AF0D-CF348E6CB88F}"/>
    <cellStyle name="Comma 2 2 2 2 2 2 14" xfId="387" xr:uid="{09740DFE-B355-4C00-849F-3816A6EC1BF9}"/>
    <cellStyle name="Comma 2 2 2 2 2 2 15" xfId="317" xr:uid="{5F2FCC70-A152-474B-A866-0836AC4ECE4A}"/>
    <cellStyle name="Comma 2 2 2 2 2 2 16" xfId="420" xr:uid="{98E04E55-F2CE-4680-BC30-23A7F5011E03}"/>
    <cellStyle name="Comma 2 2 2 2 2 2 17" xfId="455" xr:uid="{1B576735-93C5-4068-BF20-3472F3CA6F19}"/>
    <cellStyle name="Comma 2 2 2 2 2 2 18" xfId="530" xr:uid="{C53AB750-0F3D-4ADB-9316-F2CDB48260AE}"/>
    <cellStyle name="Comma 2 2 2 2 2 2 19" xfId="435" xr:uid="{90022281-6198-4E3E-BEC5-987365851B20}"/>
    <cellStyle name="Comma 2 2 2 2 2 2 2" xfId="181" xr:uid="{FC03F5EF-5D3A-4B90-BB7C-26971C9E7C28}"/>
    <cellStyle name="Comma 2 2 2 2 2 2 2 10" xfId="206" xr:uid="{346274DF-8C9B-407E-B5ED-9DCD461C1A76}"/>
    <cellStyle name="Comma 2 2 2 2 2 2 2 11" xfId="196" xr:uid="{44BEA942-5843-42DB-BCA0-4BE684A303B1}"/>
    <cellStyle name="Comma 2 2 2 2 2 2 2 12" xfId="212" xr:uid="{AF124EF1-BF65-4BD4-9CED-762474E10532}"/>
    <cellStyle name="Comma 2 2 2 2 2 2 2 13" xfId="251" xr:uid="{7AFCAEE8-E84C-4F2F-8627-FFD26E5AF5DB}"/>
    <cellStyle name="Comma 2 2 2 2 2 2 2 14" xfId="272" xr:uid="{FCACBCF4-C80D-4B22-9591-6E07839E72B9}"/>
    <cellStyle name="Comma 2 2 2 2 2 2 2 15" xfId="344" xr:uid="{BDCE3FA3-C349-4809-8127-79DFC736A272}"/>
    <cellStyle name="Comma 2 2 2 2 2 2 2 16" xfId="421" xr:uid="{82AA2D6B-CDBC-4718-B3A5-BEEF7788D438}"/>
    <cellStyle name="Comma 2 2 2 2 2 2 2 17" xfId="538" xr:uid="{BCF4D89B-A588-4FBE-A978-133BE50BD722}"/>
    <cellStyle name="Comma 2 2 2 2 2 2 2 18" xfId="417" xr:uid="{71F95143-BF70-42A5-B36E-947792FA9C2D}"/>
    <cellStyle name="Comma 2 2 2 2 2 2 2 19" xfId="504" xr:uid="{5590DD2D-31F2-46EE-AD64-AA911AB0A03C}"/>
    <cellStyle name="Comma 2 2 2 2 2 2 2 2" xfId="182" xr:uid="{0F225179-84E9-4E88-B6FF-1C0BF65FFD07}"/>
    <cellStyle name="Comma 2 2 2 2 2 2 2 2 10" xfId="513" xr:uid="{0E4331EB-07CC-4CF5-A4DF-6555D78E7B38}"/>
    <cellStyle name="Comma 2 2 2 2 2 2 2 2 11" xfId="459" xr:uid="{E946645F-D88B-4A94-8465-8765411F4C22}"/>
    <cellStyle name="Comma 2 2 2 2 2 2 2 2 12" xfId="432" xr:uid="{4B4C06F6-3FC3-4D49-B875-35ABD6330751}"/>
    <cellStyle name="Comma 2 2 2 2 2 2 2 2 13" xfId="575" xr:uid="{2AE49A49-4C3F-42CA-81F7-7B83094B8DCE}"/>
    <cellStyle name="Comma 2 2 2 2 2 2 2 2 14" xfId="526" xr:uid="{D156002C-F5F0-496A-A437-C16329E5A47D}"/>
    <cellStyle name="Comma 2 2 2 2 2 2 2 2 15" xfId="536" xr:uid="{7DBC4F3B-3297-429F-9797-692C16BF7C30}"/>
    <cellStyle name="Comma 2 2 2 2 2 2 2 2 16" xfId="426" xr:uid="{D0261202-8C90-482F-BC9C-666BA59D2FF8}"/>
    <cellStyle name="Comma 2 2 2 2 2 2 2 2 17" xfId="429" xr:uid="{1819A35A-8979-4215-B288-63D3F49A9941}"/>
    <cellStyle name="Comma 2 2 2 2 2 2 2 2 18" xfId="528" xr:uid="{E7F0DFEC-5429-4EBF-8723-8E503FA7F00D}"/>
    <cellStyle name="Comma 2 2 2 2 2 2 2 2 19" xfId="511" xr:uid="{0336D3FB-E438-4148-8DA3-AF34722EB8E0}"/>
    <cellStyle name="Comma 2 2 2 2 2 2 2 2 2" xfId="456" xr:uid="{7257C5AE-E847-412D-9AB6-D73F35091537}"/>
    <cellStyle name="Comma 2 2 2 2 2 2 2 2 2 10" xfId="566" xr:uid="{72FDD483-C0C7-4714-B15D-C67C9C1B5A40}"/>
    <cellStyle name="Comma 2 2 2 2 2 2 2 2 2 11" xfId="569" xr:uid="{D5D77AD1-9CEA-40B3-AE2B-1E824DFC0BE7}"/>
    <cellStyle name="Comma 2 2 2 2 2 2 2 2 2 12" xfId="572" xr:uid="{4FACFA56-C7ED-4035-A948-B8D565259DDF}"/>
    <cellStyle name="Comma 2 2 2 2 2 2 2 2 2 13" xfId="446" xr:uid="{C882F1A0-E08F-4DDB-B46E-3FB8B58971C5}"/>
    <cellStyle name="Comma 2 2 2 2 2 2 2 2 2 14" xfId="576" xr:uid="{5CAE105E-F61E-4866-97AE-B9918DEE34B8}"/>
    <cellStyle name="Comma 2 2 2 2 2 2 2 2 2 15" xfId="579" xr:uid="{40BBED82-B77D-438D-A43D-21959F8C7E65}"/>
    <cellStyle name="Comma 2 2 2 2 2 2 2 2 2 16" xfId="582" xr:uid="{1637B688-1F18-489E-9C1B-6FC9223591EC}"/>
    <cellStyle name="Comma 2 2 2 2 2 2 2 2 2 17" xfId="585" xr:uid="{60674751-A1B1-4E05-B34B-D21976D104D9}"/>
    <cellStyle name="Comma 2 2 2 2 2 2 2 2 2 18" xfId="588" xr:uid="{159CEAE8-BC6D-42EA-A0FE-D29569043DA5}"/>
    <cellStyle name="Comma 2 2 2 2 2 2 2 2 2 19" xfId="590" xr:uid="{F9BF6686-6696-40F6-8856-D936C1BA9D26}"/>
    <cellStyle name="Comma 2 2 2 2 2 2 2 2 2 2" xfId="457" xr:uid="{EA5408ED-98C3-4021-B7F3-9A8AEB607049}"/>
    <cellStyle name="Comma 2 2 2 2 2 2 2 2 2 20" xfId="592" xr:uid="{60C2EF63-5392-47F2-9343-0589D845B014}"/>
    <cellStyle name="Comma 2 2 2 2 2 2 2 2 2 21" xfId="594" xr:uid="{2A218440-7497-4E99-BCF7-05E420C3BCAF}"/>
    <cellStyle name="Comma 2 2 2 2 2 2 2 2 2 22" xfId="596" xr:uid="{45B5F822-1554-4998-87BF-ACAAA2CA3CA1}"/>
    <cellStyle name="Comma 2 2 2 2 2 2 2 2 2 23" xfId="598" xr:uid="{71F48405-FE79-4BBD-A06C-C62FF7F9527F}"/>
    <cellStyle name="Comma 2 2 2 2 2 2 2 2 2 24" xfId="600" xr:uid="{C2D2E652-7066-46EC-8140-5EF6C4681E98}"/>
    <cellStyle name="Comma 2 2 2 2 2 2 2 2 2 25" xfId="601" xr:uid="{CB019DA9-DFA3-40AD-97ED-FB1BCDBFB36D}"/>
    <cellStyle name="Comma 2 2 2 2 2 2 2 2 2 26" xfId="602" xr:uid="{568E9AC0-463E-4C6F-8285-8DC07E4D8841}"/>
    <cellStyle name="Comma 2 2 2 2 2 2 2 2 2 3" xfId="540" xr:uid="{431F103D-AE44-476F-B3C4-7DDA2B01F75E}"/>
    <cellStyle name="Comma 2 2 2 2 2 2 2 2 2 4" xfId="543" xr:uid="{4140352B-82B7-41CF-905B-9EBA3DED6096}"/>
    <cellStyle name="Comma 2 2 2 2 2 2 2 2 2 5" xfId="546" xr:uid="{ED3157FC-15D2-4EC6-A55B-7F58C8FC6061}"/>
    <cellStyle name="Comma 2 2 2 2 2 2 2 2 2 6" xfId="549" xr:uid="{9711CE05-56BE-4D05-8D10-BD0133483A83}"/>
    <cellStyle name="Comma 2 2 2 2 2 2 2 2 2 7" xfId="553" xr:uid="{FDC31C0E-2B8E-43C2-877B-BEACEC79D331}"/>
    <cellStyle name="Comma 2 2 2 2 2 2 2 2 2 8" xfId="558" xr:uid="{AAD26BB2-0585-42A7-B85C-DB459C9C3D1D}"/>
    <cellStyle name="Comma 2 2 2 2 2 2 2 2 2 9" xfId="563" xr:uid="{42D34A26-A207-4D35-9271-AD44473CBD0C}"/>
    <cellStyle name="Comma 2 2 2 2 2 2 2 2 20" xfId="564" xr:uid="{EB12F0D2-C19F-459B-819E-FB3E46BFD5A4}"/>
    <cellStyle name="Comma 2 2 2 2 2 2 2 2 21" xfId="444" xr:uid="{A3C7D42B-3875-4027-A29F-056CF59D30E5}"/>
    <cellStyle name="Comma 2 2 2 2 2 2 2 2 22" xfId="501" xr:uid="{DDEBD9D0-9073-459C-B2BD-9898772C2402}"/>
    <cellStyle name="Comma 2 2 2 2 2 2 2 2 23" xfId="423" xr:uid="{8924F832-DE9D-46CB-BE0B-F3573223F8A8}"/>
    <cellStyle name="Comma 2 2 2 2 2 2 2 2 24" xfId="498" xr:uid="{9AD5892F-9942-4C71-AF3C-CF0E1CBF4867}"/>
    <cellStyle name="Comma 2 2 2 2 2 2 2 2 25" xfId="441" xr:uid="{8076EF84-72D5-4790-B6E2-4C903EF87137}"/>
    <cellStyle name="Comma 2 2 2 2 2 2 2 2 26" xfId="493" xr:uid="{57B37139-5040-4B78-BD61-5FF20AD09B2D}"/>
    <cellStyle name="Comma 2 2 2 2 2 2 2 2 3" xfId="412" xr:uid="{71DDC266-CA55-4D98-A5AC-96376C10BC3B}"/>
    <cellStyle name="Comma 2 2 2 2 2 2 2 2 4" xfId="413" xr:uid="{16ED6576-C80C-49B6-B058-CE33E35A958E}"/>
    <cellStyle name="Comma 2 2 2 2 2 2 2 2 5" xfId="512" xr:uid="{3C757503-53DA-46BB-90C3-EFADFFC88C36}"/>
    <cellStyle name="Comma 2 2 2 2 2 2 2 2 6" xfId="497" xr:uid="{26BCBC0A-566A-4345-A4F9-3C39C4B76538}"/>
    <cellStyle name="Comma 2 2 2 2 2 2 2 2 7" xfId="425" xr:uid="{331F59A6-CB83-4022-BE0B-2564C99E7E8C}"/>
    <cellStyle name="Comma 2 2 2 2 2 2 2 2 8" xfId="533" xr:uid="{976A7D70-148C-4B3D-8673-152F9D061B4A}"/>
    <cellStyle name="Comma 2 2 2 2 2 2 2 2 9" xfId="438" xr:uid="{95E35D9C-FF5F-4FF4-A7ED-2A7624B3D260}"/>
    <cellStyle name="Comma 2 2 2 2 2 2 2 20" xfId="469" xr:uid="{9FE14D33-349A-4AB2-BCD1-19C582528A6A}"/>
    <cellStyle name="Comma 2 2 2 2 2 2 2 21" xfId="484" xr:uid="{125F93A9-5B7C-436B-9A6B-C240218F606F}"/>
    <cellStyle name="Comma 2 2 2 2 2 2 2 22" xfId="448" xr:uid="{B3CA48F6-2996-4BCE-BCE9-31FC22986768}"/>
    <cellStyle name="Comma 2 2 2 2 2 2 2 23" xfId="416" xr:uid="{7BD02780-AA7B-4AB4-8E55-8B8218EBF503}"/>
    <cellStyle name="Comma 2 2 2 2 2 2 2 24" xfId="490" xr:uid="{5FB13DCB-E0CF-4A69-A73C-A0C05AA76A1F}"/>
    <cellStyle name="Comma 2 2 2 2 2 2 2 25" xfId="463" xr:uid="{C918B2DD-736F-47E3-BC4D-EF21F532C32A}"/>
    <cellStyle name="Comma 2 2 2 2 2 2 2 26" xfId="481" xr:uid="{08D93E94-AD46-48ED-819D-3D203AC0E0D4}"/>
    <cellStyle name="Comma 2 2 2 2 2 2 2 27" xfId="535" xr:uid="{6A0CA6AD-D85E-42F3-AFE7-D67ADE1965D0}"/>
    <cellStyle name="Comma 2 2 2 2 2 2 2 28" xfId="518" xr:uid="{D92D6064-E59B-4ACE-A76D-5E9B8C4EB681}"/>
    <cellStyle name="Comma 2 2 2 2 2 2 2 29" xfId="424" xr:uid="{0AE5D2FD-CAF4-4A72-9A12-F92FD8433C1C}"/>
    <cellStyle name="Comma 2 2 2 2 2 2 2 3" xfId="185" xr:uid="{8E4E99DA-78B9-4DBF-A99D-6C353A7DCCA1}"/>
    <cellStyle name="Comma 2 2 2 2 2 2 2 30" xfId="522" xr:uid="{8997E5AC-8446-4B43-B881-5EFDB7A58772}"/>
    <cellStyle name="Comma 2 2 2 2 2 2 2 31" xfId="556" xr:uid="{333AAC5F-D838-42DB-B5D0-F64B5F4C18C0}"/>
    <cellStyle name="Comma 2 2 2 2 2 2 2 32" xfId="422" xr:uid="{A80D5324-3F22-40C6-9C6C-31B85B11FADC}"/>
    <cellStyle name="Comma 2 2 2 2 2 2 2 33" xfId="439" xr:uid="{1E7377E0-A51A-4C30-B508-FD6AF25443A8}"/>
    <cellStyle name="Comma 2 2 2 2 2 2 2 34" xfId="557" xr:uid="{979555C1-BFA5-4870-A52E-2FE006374D63}"/>
    <cellStyle name="Comma 2 2 2 2 2 2 2 35" xfId="453" xr:uid="{5EBD7C74-A3B9-4089-830D-5E665654E277}"/>
    <cellStyle name="Comma 2 2 2 2 2 2 2 36" xfId="428" xr:uid="{517F7D7A-76D4-4C90-A68F-DF91F7C78F99}"/>
    <cellStyle name="Comma 2 2 2 2 2 2 2 37" xfId="529" xr:uid="{918833E4-98B5-48B0-9FC8-429BD2848829}"/>
    <cellStyle name="Comma 2 2 2 2 2 2 2 38" xfId="508" xr:uid="{7CCB81D9-E4E0-451B-9711-539DE453C7F6}"/>
    <cellStyle name="Comma 2 2 2 2 2 2 2 39" xfId="479" xr:uid="{F0740D6F-EB09-469F-B699-65D5A0E3B4FE}"/>
    <cellStyle name="Comma 2 2 2 2 2 2 2 4" xfId="202" xr:uid="{5955E83C-95D1-4A0D-893F-954F08E48B27}"/>
    <cellStyle name="Comma 2 2 2 2 2 2 2 40" xfId="458" xr:uid="{4B73D672-9844-4488-87D0-D4E43813EFFD}"/>
    <cellStyle name="Comma 2 2 2 2 2 2 2 5" xfId="218" xr:uid="{8F3CF366-752A-4D7D-8108-BEA2A5F53E36}"/>
    <cellStyle name="Comma 2 2 2 2 2 2 2 6" xfId="261" xr:uid="{A5944857-650D-4477-89BE-AE68BE0A3F07}"/>
    <cellStyle name="Comma 2 2 2 2 2 2 2 7" xfId="241" xr:uid="{EF33C18D-B304-47AE-8E17-940AC2F2775A}"/>
    <cellStyle name="Comma 2 2 2 2 2 2 2 8" xfId="173" xr:uid="{0334B7F2-F75E-44F9-A2B0-B81A52F66524}"/>
    <cellStyle name="Comma 2 2 2 2 2 2 2 9" xfId="197" xr:uid="{1D5EDF73-BAF8-42C2-B6E9-870C17881F1E}"/>
    <cellStyle name="Comma 2 2 2 2 2 2 20" xfId="541" xr:uid="{5AEC0574-E319-422B-B545-F13430F7E168}"/>
    <cellStyle name="Comma 2 2 2 2 2 2 21" xfId="544" xr:uid="{A08CC3BE-4F5A-489C-ACD1-D4B27056AA00}"/>
    <cellStyle name="Comma 2 2 2 2 2 2 22" xfId="547" xr:uid="{BEAA1F0B-CECC-4F2C-B74B-2E4E33CDE037}"/>
    <cellStyle name="Comma 2 2 2 2 2 2 23" xfId="551" xr:uid="{046937B4-FF57-458B-B89C-07796E997462}"/>
    <cellStyle name="Comma 2 2 2 2 2 2 24" xfId="555" xr:uid="{F16CF587-4227-491D-AF80-06891A09750B}"/>
    <cellStyle name="Comma 2 2 2 2 2 2 25" xfId="559" xr:uid="{4FA097DF-8B28-4B90-88F4-8ACEEDA9061D}"/>
    <cellStyle name="Comma 2 2 2 2 2 2 26" xfId="565" xr:uid="{ABB31224-3B91-4EFD-BB41-0D01ECC17D83}"/>
    <cellStyle name="Comma 2 2 2 2 2 2 27" xfId="475" xr:uid="{C10BF859-0587-43D2-A255-5F98B8CDE086}"/>
    <cellStyle name="Comma 2 2 2 2 2 2 28" xfId="485" xr:uid="{462B894E-D095-46A8-B85D-CFD0081F0DD0}"/>
    <cellStyle name="Comma 2 2 2 2 2 2 29" xfId="451" xr:uid="{019BBABB-D4B0-424C-A8A9-A44240EEC5E1}"/>
    <cellStyle name="Comma 2 2 2 2 2 2 3" xfId="187" xr:uid="{BE9F3F13-8269-4C44-B322-36978C2B658A}"/>
    <cellStyle name="Comma 2 2 2 2 2 2 30" xfId="523" xr:uid="{82531367-9A20-4E3C-899A-7CAB634FAAF0}"/>
    <cellStyle name="Comma 2 2 2 2 2 2 31" xfId="577" xr:uid="{B0200682-1C35-4DBF-8817-A89FED56EDFC}"/>
    <cellStyle name="Comma 2 2 2 2 2 2 32" xfId="580" xr:uid="{4084B8D2-4885-4E26-9D50-44E232257820}"/>
    <cellStyle name="Comma 2 2 2 2 2 2 33" xfId="583" xr:uid="{CD8090B1-479F-4B3C-A6D5-5A178CDD8FCE}"/>
    <cellStyle name="Comma 2 2 2 2 2 2 34" xfId="586" xr:uid="{971B45ED-0314-4AF4-A296-92C734261809}"/>
    <cellStyle name="Comma 2 2 2 2 2 2 35" xfId="589" xr:uid="{1CF42DAF-6A01-4189-860C-4F766D1EA426}"/>
    <cellStyle name="Comma 2 2 2 2 2 2 36" xfId="591" xr:uid="{5BC54A9A-6E89-485D-AD6E-AC0D9798E00C}"/>
    <cellStyle name="Comma 2 2 2 2 2 2 37" xfId="593" xr:uid="{BA8A8DD2-04FD-458A-ABFC-B0568F35FE72}"/>
    <cellStyle name="Comma 2 2 2 2 2 2 38" xfId="595" xr:uid="{EF678985-B604-4466-8560-2369E12F6C42}"/>
    <cellStyle name="Comma 2 2 2 2 2 2 39" xfId="597" xr:uid="{0C79395D-8FD7-4AB0-87B5-30A892D44B2D}"/>
    <cellStyle name="Comma 2 2 2 2 2 2 4" xfId="256" xr:uid="{356C82C3-49EC-4DD7-86FE-D2A1657956ED}"/>
    <cellStyle name="Comma 2 2 2 2 2 2 40" xfId="599" xr:uid="{846830CA-871C-48D1-986B-24FA05EE0BE1}"/>
    <cellStyle name="Comma 2 2 2 2 2 2 5" xfId="276" xr:uid="{3B41A80D-5118-4F8A-8FA1-131EC0A57DC9}"/>
    <cellStyle name="Comma 2 2 2 2 2 2 6" xfId="291" xr:uid="{1C92229A-A5F7-46F8-A499-BB855EB13668}"/>
    <cellStyle name="Comma 2 2 2 2 2 2 7" xfId="306" xr:uid="{3819ACCA-B040-4E15-94A8-FA029D983969}"/>
    <cellStyle name="Comma 2 2 2 2 2 2 8" xfId="321" xr:uid="{2513E662-4CEF-466C-B011-877050D808CD}"/>
    <cellStyle name="Comma 2 2 2 2 2 2 9" xfId="334" xr:uid="{0BD1D4F6-D5E9-4D40-A006-ABFCF8C08221}"/>
    <cellStyle name="Comma 2 2 2 2 2 20" xfId="163" xr:uid="{10BCA7C2-082D-40FE-B97D-CFB99FF69665}"/>
    <cellStyle name="Comma 2 2 2 2 2 21" xfId="209" xr:uid="{E3D5CED0-F843-4782-8915-E36FCA75C3DC}"/>
    <cellStyle name="Comma 2 2 2 2 2 22" xfId="262" xr:uid="{A69833B0-95EC-4EE6-B507-577F6B8E9D28}"/>
    <cellStyle name="Comma 2 2 2 2 2 23" xfId="282" xr:uid="{A41E8025-DEA7-4A31-89BE-6F3277A80E30}"/>
    <cellStyle name="Comma 2 2 2 2 2 24" xfId="297" xr:uid="{D2F0787E-ABDD-482C-8F54-EFE4D18410A2}"/>
    <cellStyle name="Comma 2 2 2 2 2 25" xfId="311" xr:uid="{0DBFF130-D0E0-46D9-B01E-3ECE633FA07F}"/>
    <cellStyle name="Comma 2 2 2 2 2 26" xfId="326" xr:uid="{8FF41510-0902-4C3F-A2D7-00075C553DBA}"/>
    <cellStyle name="Comma 2 2 2 2 2 27" xfId="339" xr:uid="{B365C199-5713-4412-BB77-24E2CB63E6B2}"/>
    <cellStyle name="Comma 2 2 2 2 2 28" xfId="352" xr:uid="{ED9E702A-CB11-40E6-B5C1-14B2DCDD9053}"/>
    <cellStyle name="Comma 2 2 2 2 2 29" xfId="363" xr:uid="{0CB14421-DD98-4D57-96A9-B74D892F7F08}"/>
    <cellStyle name="Comma 2 2 2 2 2 3" xfId="66" xr:uid="{82D03819-8437-459C-A03A-A54F757094AA}"/>
    <cellStyle name="Comma 2 2 2 2 2 30" xfId="374" xr:uid="{649948E7-AE0E-41E9-812F-7ED30A73A47E}"/>
    <cellStyle name="Comma 2 2 2 2 2 31" xfId="382" xr:uid="{2CDCF829-B987-42A0-B1D1-A5DCF1A68A64}"/>
    <cellStyle name="Comma 2 2 2 2 2 32" xfId="391" xr:uid="{FC3F5DFE-5333-4467-880B-9979B5D22C3A}"/>
    <cellStyle name="Comma 2 2 2 2 2 33" xfId="395" xr:uid="{43B9860D-702F-46C7-B127-F217A2016320}"/>
    <cellStyle name="Comma 2 2 2 2 2 34" xfId="411" xr:uid="{807D7E56-387B-41D3-AEDE-43B7249F7F25}"/>
    <cellStyle name="Comma 2 2 2 2 2 35" xfId="415" xr:uid="{82B91823-249D-479C-8FB4-DD98FCCAD880}"/>
    <cellStyle name="Comma 2 2 2 2 2 36" xfId="503" xr:uid="{D52AA6D8-D85E-4CFD-87E4-24570E5EBEF3}"/>
    <cellStyle name="Comma 2 2 2 2 2 37" xfId="477" xr:uid="{6B54A719-93E4-4979-8AC4-8370F09F04D0}"/>
    <cellStyle name="Comma 2 2 2 2 2 38" xfId="449" xr:uid="{59C38387-7BAB-43E7-9E2B-7F45BE5864CA}"/>
    <cellStyle name="Comma 2 2 2 2 2 39" xfId="499" xr:uid="{BCB5EE95-B723-4082-8794-5797826ACCBC}"/>
    <cellStyle name="Comma 2 2 2 2 2 4" xfId="72" xr:uid="{77C4EDC6-DA6C-49FF-8CA6-0DDF5C65816A}"/>
    <cellStyle name="Comma 2 2 2 2 2 40" xfId="516" xr:uid="{89DCEBB5-F71E-41E8-B933-81E10BD34802}"/>
    <cellStyle name="Comma 2 2 2 2 2 41" xfId="517" xr:uid="{E2340B74-8A8C-474E-9DE8-92FA60BF9757}"/>
    <cellStyle name="Comma 2 2 2 2 2 42" xfId="489" xr:uid="{F5385250-2F4B-44F6-9C0F-DF41C596F043}"/>
    <cellStyle name="Comma 2 2 2 2 2 43" xfId="480" xr:uid="{AD80B296-FEA6-4162-85A0-1DD1766D5A00}"/>
    <cellStyle name="Comma 2 2 2 2 2 44" xfId="474" xr:uid="{B1D23B57-9FEF-418D-AA45-241AF67EBB8B}"/>
    <cellStyle name="Comma 2 2 2 2 2 45" xfId="527" xr:uid="{373C6398-1C42-4EA4-A385-681D069F28F7}"/>
    <cellStyle name="Comma 2 2 2 2 2 46" xfId="407" xr:uid="{09DEFD88-DD51-45C9-AAFD-424213C257DB}"/>
    <cellStyle name="Comma 2 2 2 2 2 47" xfId="452" xr:uid="{86BA207C-18E7-4741-A991-25E446BC860A}"/>
    <cellStyle name="Comma 2 2 2 2 2 48" xfId="500" xr:uid="{4056A537-ABAD-4B25-8F80-7CB2044856B1}"/>
    <cellStyle name="Comma 2 2 2 2 2 49" xfId="470" xr:uid="{3B73186C-56A5-48C1-B15A-22DA311352DA}"/>
    <cellStyle name="Comma 2 2 2 2 2 5" xfId="78" xr:uid="{E90EA332-C0E3-4D38-8D9F-B56F7FA13E42}"/>
    <cellStyle name="Comma 2 2 2 2 2 50" xfId="548" xr:uid="{A11C8A80-2DB9-45F0-88D2-D8FE8D698208}"/>
    <cellStyle name="Comma 2 2 2 2 2 51" xfId="471" xr:uid="{064B22E8-82DE-4328-92F6-ED6F03E2C7C5}"/>
    <cellStyle name="Comma 2 2 2 2 2 52" xfId="520" xr:uid="{EDAD8D49-0649-4AE0-A1CA-B9BB736711A1}"/>
    <cellStyle name="Comma 2 2 2 2 2 53" xfId="539" xr:uid="{30C91CEF-9D1D-4414-BBB3-956452367817}"/>
    <cellStyle name="Comma 2 2 2 2 2 54" xfId="552" xr:uid="{93D52672-4F14-49E7-B6E0-58035D45ACF0}"/>
    <cellStyle name="Comma 2 2 2 2 2 55" xfId="510" xr:uid="{898E4B1E-9B65-4BFB-8502-7045E67FEEF8}"/>
    <cellStyle name="Comma 2 2 2 2 2 56" xfId="487" xr:uid="{8AA7729A-B136-4087-9872-B695E2917121}"/>
    <cellStyle name="Comma 2 2 2 2 2 57" xfId="460" xr:uid="{B5A462AE-E169-4053-A9F5-4BE322D34A4D}"/>
    <cellStyle name="Comma 2 2 2 2 2 58" xfId="514" xr:uid="{753B31C4-D720-4FE3-900A-55D12E083441}"/>
    <cellStyle name="Comma 2 2 2 2 2 6" xfId="84" xr:uid="{A2583B8B-5083-479F-A245-69BA6FE103B8}"/>
    <cellStyle name="Comma 2 2 2 2 2 7" xfId="90" xr:uid="{213DD1F6-6BAD-4567-8417-40FC62F26F44}"/>
    <cellStyle name="Comma 2 2 2 2 2 8" xfId="96" xr:uid="{816705D4-90E5-4245-B7CD-54290674F482}"/>
    <cellStyle name="Comma 2 2 2 2 2 9" xfId="102" xr:uid="{9AFA979B-BD40-43F5-B60D-34FAB90B665D}"/>
    <cellStyle name="Comma 2 2 2 2 20" xfId="154" xr:uid="{6BB302AE-A953-49FF-929E-FCDC9F64469B}"/>
    <cellStyle name="Comma 2 2 2 2 21" xfId="162" xr:uid="{39C2C6AF-7628-4E62-A3C6-65E5B2695272}"/>
    <cellStyle name="Comma 2 2 2 2 22" xfId="215" xr:uid="{5D2D5773-01B6-4743-ACAB-D3CDCB6B336C}"/>
    <cellStyle name="Comma 2 2 2 2 23" xfId="237" xr:uid="{4E147E5A-63A4-449F-AF2E-6CCF10D8DD82}"/>
    <cellStyle name="Comma 2 2 2 2 24" xfId="205" xr:uid="{433053E1-302C-43D5-8086-EBDA4AF28C22}"/>
    <cellStyle name="Comma 2 2 2 2 25" xfId="195" xr:uid="{F08B08B2-C05B-4C11-83BA-70DB6134E899}"/>
    <cellStyle name="Comma 2 2 2 2 26" xfId="217" xr:uid="{AD460C69-5712-4749-8B63-B2717D0B2E52}"/>
    <cellStyle name="Comma 2 2 2 2 27" xfId="270" xr:uid="{9357DCAE-F006-4105-8904-A1CEA2F6D4A1}"/>
    <cellStyle name="Comma 2 2 2 2 28" xfId="286" xr:uid="{17397139-4BE1-4E69-8147-C7BCEB67A574}"/>
    <cellStyle name="Comma 2 2 2 2 29" xfId="301" xr:uid="{B35F7796-5558-4A52-9BD2-BB20BDE795DD}"/>
    <cellStyle name="Comma 2 2 2 2 3" xfId="58" xr:uid="{967C3030-13B6-4D5B-A666-20636942861F}"/>
    <cellStyle name="Comma 2 2 2 2 30" xfId="315" xr:uid="{2AC39F32-CD51-4BB8-847C-C3C70D19F180}"/>
    <cellStyle name="Comma 2 2 2 2 31" xfId="330" xr:uid="{471BB6CE-208A-4F89-8CBF-FF8DD63DEF76}"/>
    <cellStyle name="Comma 2 2 2 2 32" xfId="343" xr:uid="{833D1994-972E-43E2-BF61-0CB19C2D183E}"/>
    <cellStyle name="Comma 2 2 2 2 33" xfId="356" xr:uid="{F382C0EB-2A33-497C-8849-5D36FA185B9F}"/>
    <cellStyle name="Comma 2 2 2 2 34" xfId="365" xr:uid="{D948759B-29EE-415B-B917-E567DBA4092C}"/>
    <cellStyle name="Comma 2 2 2 2 35" xfId="410" xr:uid="{BC28C95F-B592-4884-806F-BA476C0218F2}"/>
    <cellStyle name="Comma 2 2 2 2 36" xfId="414" xr:uid="{D0CBE6ED-3C0B-4D3F-AFB7-B4321BBB069E}"/>
    <cellStyle name="Comma 2 2 2 2 37" xfId="509" xr:uid="{8DD775A4-5202-437C-A517-7718156F6273}"/>
    <cellStyle name="Comma 2 2 2 2 38" xfId="525" xr:uid="{34118046-7F62-43C7-B02D-AF2F8919E780}"/>
    <cellStyle name="Comma 2 2 2 2 39" xfId="436" xr:uid="{BAEDF563-DC25-4A70-BDC9-2B2280B218A5}"/>
    <cellStyle name="Comma 2 2 2 2 4" xfId="65" xr:uid="{5ED6C76C-B9DA-49C6-9FD3-9B6A6D3E3196}"/>
    <cellStyle name="Comma 2 2 2 2 4 10" xfId="312" xr:uid="{6F50315D-E7C3-4C45-991C-7DB7BF3C3167}"/>
    <cellStyle name="Comma 2 2 2 2 4 11" xfId="327" xr:uid="{53AE5EC0-C5DB-4EDC-9641-611F4EF22022}"/>
    <cellStyle name="Comma 2 2 2 2 4 12" xfId="340" xr:uid="{7193CFDD-FA02-42E2-9858-A816DB961FD0}"/>
    <cellStyle name="Comma 2 2 2 2 4 13" xfId="353" xr:uid="{B959E151-D5D0-4BBB-AC09-E84506B8EF79}"/>
    <cellStyle name="Comma 2 2 2 2 4 14" xfId="364" xr:uid="{B2A56182-7CE5-429F-AE68-9691891F7EBE}"/>
    <cellStyle name="Comma 2 2 2 2 4 15" xfId="396" xr:uid="{87DE0896-435F-413C-A061-16024B4A56E6}"/>
    <cellStyle name="Comma 2 2 2 2 4 2" xfId="167" xr:uid="{876997EC-76DE-43B3-87F5-03EC82F3B631}"/>
    <cellStyle name="Comma 2 2 2 2 4 2 10" xfId="299" xr:uid="{60D90E35-D78F-4E33-A3E5-2F26632FA86C}"/>
    <cellStyle name="Comma 2 2 2 2 4 2 11" xfId="313" xr:uid="{B5C4A1B1-0165-43C9-A3EB-70C6A23B11B8}"/>
    <cellStyle name="Comma 2 2 2 2 4 2 12" xfId="328" xr:uid="{D949082D-CC92-4CBD-A063-FBD51D8D1BE4}"/>
    <cellStyle name="Comma 2 2 2 2 4 2 13" xfId="341" xr:uid="{1B65EF6D-5BFE-4831-9A7D-C4205FE6A59D}"/>
    <cellStyle name="Comma 2 2 2 2 4 2 14" xfId="354" xr:uid="{6FABEFCD-5E92-4049-A5EB-A01ECD7E5469}"/>
    <cellStyle name="Comma 2 2 2 2 4 2 15" xfId="398" xr:uid="{F2B74831-C2EE-4959-937B-C0B9AF2A3E88}"/>
    <cellStyle name="Comma 2 2 2 2 4 2 2" xfId="189" xr:uid="{C3176C9C-4A09-4979-9F17-2342961A97D2}"/>
    <cellStyle name="Comma 2 2 2 2 4 2 3" xfId="191" xr:uid="{1BA4E7B5-85FA-4DA4-B37E-94835F229A8C}"/>
    <cellStyle name="Comma 2 2 2 2 4 2 4" xfId="238" xr:uid="{26822CBB-C04F-4AFD-8457-08346E606476}"/>
    <cellStyle name="Comma 2 2 2 2 4 2 5" xfId="199" xr:uid="{7BAF4BD4-1E55-44F7-A09A-1294159A6F18}"/>
    <cellStyle name="Comma 2 2 2 2 4 2 6" xfId="165" xr:uid="{BD3DA43F-6AB6-4894-AD94-1A6D6949F655}"/>
    <cellStyle name="Comma 2 2 2 2 4 2 7" xfId="248" xr:uid="{425E851B-5C97-4564-AF50-A5283CBB83DF}"/>
    <cellStyle name="Comma 2 2 2 2 4 2 8" xfId="268" xr:uid="{FF247D94-7975-4B7F-B3E3-CDC1C57D3DB1}"/>
    <cellStyle name="Comma 2 2 2 2 4 2 9" xfId="284" xr:uid="{8D8BFC1C-67B1-4716-9DEC-EA060A60C2C3}"/>
    <cellStyle name="Comma 2 2 2 2 4 3" xfId="264" xr:uid="{E4708B24-A65E-4414-A6A9-4AEB9A632B5D}"/>
    <cellStyle name="Comma 2 2 2 2 4 4" xfId="208" xr:uid="{1F52A107-06FE-4BF7-B2E0-78187E68D147}"/>
    <cellStyle name="Comma 2 2 2 2 4 5" xfId="265" xr:uid="{2B019169-0472-4B0C-90A2-C0431073438A}"/>
    <cellStyle name="Comma 2 2 2 2 4 6" xfId="266" xr:uid="{0AB4922A-D052-42CC-A25F-A424B15A513E}"/>
    <cellStyle name="Comma 2 2 2 2 4 7" xfId="263" xr:uid="{5AF484E8-288C-40AC-A0BA-B86C0806E029}"/>
    <cellStyle name="Comma 2 2 2 2 4 8" xfId="283" xr:uid="{DF32500A-72C8-490A-B59D-6A5485237385}"/>
    <cellStyle name="Comma 2 2 2 2 4 9" xfId="298" xr:uid="{7DEB30E6-2D93-41E9-8452-81E8FF477D53}"/>
    <cellStyle name="Comma 2 2 2 2 40" xfId="515" xr:uid="{9DA06369-3B41-479C-A6A7-9C607D5ADC62}"/>
    <cellStyle name="Comma 2 2 2 2 41" xfId="478" xr:uid="{5584B06E-92AA-4D6C-961B-673808B9591B}"/>
    <cellStyle name="Comma 2 2 2 2 42" xfId="442" xr:uid="{03151DF2-09BF-4FD8-9B98-B255CA8D2E5F}"/>
    <cellStyle name="Comma 2 2 2 2 43" xfId="433" xr:uid="{0C5B9F77-1774-47B5-BAD0-1B30ED89B0A4}"/>
    <cellStyle name="Comma 2 2 2 2 44" xfId="473" xr:uid="{CF0C4168-8E65-44C0-9D82-94BA5DB6CEBC}"/>
    <cellStyle name="Comma 2 2 2 2 45" xfId="476" xr:uid="{6CE444AB-9CBC-4C0E-84DF-5BBF61C0093C}"/>
    <cellStyle name="Comma 2 2 2 2 46" xfId="521" xr:uid="{BE34D018-BA06-404B-989F-61DD1B2E2ACB}"/>
    <cellStyle name="Comma 2 2 2 2 47" xfId="443" xr:uid="{31940421-52A6-45AB-BDBA-03429536D38A}"/>
    <cellStyle name="Comma 2 2 2 2 48" xfId="550" xr:uid="{9D0A94E3-136C-44A2-AFB4-DD05AFA272D2}"/>
    <cellStyle name="Comma 2 2 2 2 49" xfId="506" xr:uid="{D77A9093-DB43-4B1E-83A8-1EECFC3643A4}"/>
    <cellStyle name="Comma 2 2 2 2 5" xfId="71" xr:uid="{6AD0CE2F-B904-4C2E-B982-DACDCCE5EB61}"/>
    <cellStyle name="Comma 2 2 2 2 50" xfId="440" xr:uid="{AAA05F27-9EF7-4CE7-BCEB-4972739791CC}"/>
    <cellStyle name="Comma 2 2 2 2 51" xfId="562" xr:uid="{96140B18-BCCB-42AB-83B4-9C731E491016}"/>
    <cellStyle name="Comma 2 2 2 2 52" xfId="491" xr:uid="{AB353C6D-26B5-4A45-895A-22DD69F63ADB}"/>
    <cellStyle name="Comma 2 2 2 2 53" xfId="447" xr:uid="{1E9E3826-098D-427F-BDDA-2349441703A6}"/>
    <cellStyle name="Comma 2 2 2 2 54" xfId="573" xr:uid="{0A8C593C-BC96-45B0-B241-2130B497E5D5}"/>
    <cellStyle name="Comma 2 2 2 2 55" xfId="571" xr:uid="{21312037-E7B0-4357-B497-BA67E8FC40A1}"/>
    <cellStyle name="Comma 2 2 2 2 56" xfId="465" xr:uid="{C40975E4-DD29-46FC-8709-3769AE173EAF}"/>
    <cellStyle name="Comma 2 2 2 2 57" xfId="430" xr:uid="{43E184D3-9207-4849-8079-32FC85FC23E7}"/>
    <cellStyle name="Comma 2 2 2 2 58" xfId="532" xr:uid="{778405FB-5EF9-4E93-8849-999B18DAF291}"/>
    <cellStyle name="Comma 2 2 2 2 59" xfId="568" xr:uid="{25BEB9B5-5A20-48CD-A7AC-80AD7E5ECF3C}"/>
    <cellStyle name="Comma 2 2 2 2 6" xfId="77" xr:uid="{39EDA63F-B34D-43A4-8071-D086FE2DD22A}"/>
    <cellStyle name="Comma 2 2 2 2 7" xfId="83" xr:uid="{0F37BFA4-88D7-45F2-8D72-A146DE8DDB5F}"/>
    <cellStyle name="Comma 2 2 2 2 8" xfId="89" xr:uid="{03011144-8F12-44D7-BEC9-5D85993F2236}"/>
    <cellStyle name="Comma 2 2 2 2 9" xfId="95" xr:uid="{F03BD458-2E98-40C4-B41B-EFF41D633D2C}"/>
    <cellStyle name="Comma 2 2 2 20" xfId="137" xr:uid="{1FB67049-5F62-4FD7-82E6-8FE7A9D48A2F}"/>
    <cellStyle name="Comma 2 2 2 21" xfId="142" xr:uid="{6953AB2F-75C4-4557-B820-F7D263E8D177}"/>
    <cellStyle name="Comma 2 2 2 22" xfId="147" xr:uid="{325C87DB-9072-426C-B757-8CCD96594526}"/>
    <cellStyle name="Comma 2 2 2 23" xfId="152" xr:uid="{51CDB739-D05C-4AE0-8D12-157559F0CF4C}"/>
    <cellStyle name="Comma 2 2 2 24" xfId="220" xr:uid="{B4203BF4-C6BE-4DD8-87FE-CDB297EBF4C0}"/>
    <cellStyle name="Comma 2 2 2 25" xfId="160" xr:uid="{DA83F1B6-3B89-42E6-98E9-4A0A514228F0}"/>
    <cellStyle name="Comma 2 2 2 26" xfId="224" xr:uid="{70F8A625-C6A3-4B02-82DE-399FA82C30F3}"/>
    <cellStyle name="Comma 2 2 2 27" xfId="234" xr:uid="{FF680F39-03C0-47AA-BECB-1584854C3D2F}"/>
    <cellStyle name="Comma 2 2 2 28" xfId="216" xr:uid="{2ACDBF97-DA59-4687-8CFC-24A435E3C35C}"/>
    <cellStyle name="Comma 2 2 2 29" xfId="232" xr:uid="{66E43F4D-DABA-4A3F-AC68-6B7771079860}"/>
    <cellStyle name="Comma 2 2 2 3" xfId="46" xr:uid="{6CC37110-FEFF-489C-8B2B-FB13AE6B9CC3}"/>
    <cellStyle name="Comma 2 2 2 3 10" xfId="109" xr:uid="{112D8365-7F48-4CF4-92CE-896AF15E64CC}"/>
    <cellStyle name="Comma 2 2 2 3 11" xfId="115" xr:uid="{1818FA83-AEFB-4986-B60D-9B335DE698BA}"/>
    <cellStyle name="Comma 2 2 2 3 12" xfId="120" xr:uid="{4B2AE516-BF82-474A-BC68-0E0E51C6B306}"/>
    <cellStyle name="Comma 2 2 2 3 13" xfId="125" xr:uid="{B92FDE72-07FC-4AA1-9D03-A87FBDB9DF12}"/>
    <cellStyle name="Comma 2 2 2 3 14" xfId="130" xr:uid="{46339ABC-3380-437B-9533-F6C2615FC35D}"/>
    <cellStyle name="Comma 2 2 2 3 15" xfId="135" xr:uid="{CA056771-37F4-43D1-9480-B51F3D5713A4}"/>
    <cellStyle name="Comma 2 2 2 3 16" xfId="140" xr:uid="{4967E882-98DD-478C-AE3B-1E61B6F5DDCA}"/>
    <cellStyle name="Comma 2 2 2 3 17" xfId="145" xr:uid="{C953CADE-0641-4722-8C3E-9BA186168831}"/>
    <cellStyle name="Comma 2 2 2 3 18" xfId="150" xr:uid="{7209BB78-FE20-4F8C-B81E-51CF837B284E}"/>
    <cellStyle name="Comma 2 2 2 3 19" xfId="156" xr:uid="{AED5316B-DC79-4A84-A364-14EC538F1A40}"/>
    <cellStyle name="Comma 2 2 2 3 2" xfId="57" xr:uid="{DB4DC2EE-C8AC-4F15-9D42-0C123D633D2D}"/>
    <cellStyle name="Comma 2 2 2 3 2 10" xfId="318" xr:uid="{780926FE-5229-40C5-8247-C0FEA60A5CD0}"/>
    <cellStyle name="Comma 2 2 2 3 2 11" xfId="331" xr:uid="{F00EF300-E3DC-4FD0-BB77-D3413755A075}"/>
    <cellStyle name="Comma 2 2 2 3 2 12" xfId="345" xr:uid="{73022691-5AD2-4EB2-B339-38D06588E3B1}"/>
    <cellStyle name="Comma 2 2 2 3 2 13" xfId="357" xr:uid="{93E02F16-E172-4467-BB01-E8F6DDE4E87E}"/>
    <cellStyle name="Comma 2 2 2 3 2 14" xfId="367" xr:uid="{9106ED82-D807-45BE-AB71-44364EAD72F3}"/>
    <cellStyle name="Comma 2 2 2 3 2 15" xfId="376" xr:uid="{85E17DC0-4EA5-4B6F-8E18-AEF24FE971A8}"/>
    <cellStyle name="Comma 2 2 2 3 2 2" xfId="175" xr:uid="{01BC9FEC-4614-44F2-B950-5733F8C94177}"/>
    <cellStyle name="Comma 2 2 2 3 2 2 10" xfId="236" xr:uid="{89302C4A-FC6D-40C3-AAF0-F312F4C1CC41}"/>
    <cellStyle name="Comma 2 2 2 3 2 2 11" xfId="204" xr:uid="{F79D8471-E26D-4464-9F78-82368754B3AA}"/>
    <cellStyle name="Comma 2 2 2 3 2 2 12" xfId="207" xr:uid="{DC4A1C3B-E229-42E9-AB83-426669F73167}"/>
    <cellStyle name="Comma 2 2 2 3 2 2 13" xfId="190" xr:uid="{8CE5CBE4-1969-415C-8D91-5807677827F4}"/>
    <cellStyle name="Comma 2 2 2 3 2 2 14" xfId="243" xr:uid="{9C70696B-E32F-4A00-A940-21B121A815E2}"/>
    <cellStyle name="Comma 2 2 2 3 2 2 15" xfId="371" xr:uid="{AAD64B5B-2E15-40B3-B24D-B2CAE4F50CD8}"/>
    <cellStyle name="Comma 2 2 2 3 2 2 2" xfId="183" xr:uid="{3C471C18-9FE6-4C98-9CC0-8E74EA8787B7}"/>
    <cellStyle name="Comma 2 2 2 3 2 2 3" xfId="174" xr:uid="{C6A3C7D2-88C1-492F-84F1-599FE95F63F2}"/>
    <cellStyle name="Comma 2 2 2 3 2 2 4" xfId="214" xr:uid="{2BF76999-CB14-4185-BB14-A9F35FFB885C}"/>
    <cellStyle name="Comma 2 2 2 3 2 2 5" xfId="242" xr:uid="{F1E19BBD-7AC0-4D38-AF81-D57CA00ABC24}"/>
    <cellStyle name="Comma 2 2 2 3 2 2 6" xfId="169" xr:uid="{D4792614-EE72-4898-8A1C-196221E7C4F6}"/>
    <cellStyle name="Comma 2 2 2 3 2 2 7" xfId="239" xr:uid="{FE474165-437E-4463-95A6-CEACDAFDE0B1}"/>
    <cellStyle name="Comma 2 2 2 3 2 2 8" xfId="194" xr:uid="{2D591AB3-E7E2-4BFC-8EEF-ECFDB49343D9}"/>
    <cellStyle name="Comma 2 2 2 3 2 2 9" xfId="254" xr:uid="{CC9574BD-7FF2-474C-A3A1-36680A96C6BD}"/>
    <cellStyle name="Comma 2 2 2 3 2 3" xfId="229" xr:uid="{191C0593-6C06-4754-8916-494A84681596}"/>
    <cellStyle name="Comma 2 2 2 3 2 4" xfId="240" xr:uid="{5AC62CA7-E731-4E71-A909-AA941267E8BF}"/>
    <cellStyle name="Comma 2 2 2 3 2 5" xfId="188" xr:uid="{A02BB10C-8F67-4EAC-8D53-6E3DA3CD7732}"/>
    <cellStyle name="Comma 2 2 2 3 2 6" xfId="252" xr:uid="{BFD53839-E382-4D05-832B-C075EF257EC9}"/>
    <cellStyle name="Comma 2 2 2 3 2 7" xfId="273" xr:uid="{92040A81-649D-4A30-9F4C-1FBFE6484FBD}"/>
    <cellStyle name="Comma 2 2 2 3 2 8" xfId="288" xr:uid="{4D50800F-BE83-4EF5-9CAB-7B453D75B246}"/>
    <cellStyle name="Comma 2 2 2 3 2 9" xfId="303" xr:uid="{B3CA4749-1279-448F-9E35-1545A7B1F9C6}"/>
    <cellStyle name="Comma 2 2 2 3 20" xfId="164" xr:uid="{37CC4AEE-E3C0-4681-A63D-ACECFF69256F}"/>
    <cellStyle name="Comma 2 2 2 3 21" xfId="203" xr:uid="{DAAE57E5-EF1C-4C82-A8D3-7F0DFDB5544D}"/>
    <cellStyle name="Comma 2 2 2 3 22" xfId="213" xr:uid="{226BBF3F-1430-4331-81F4-535B272592B7}"/>
    <cellStyle name="Comma 2 2 2 3 23" xfId="247" xr:uid="{58F71DD9-58E0-4E6F-AFDE-7C96838E905B}"/>
    <cellStyle name="Comma 2 2 2 3 24" xfId="267" xr:uid="{18BC47E6-4566-4DF4-8A3E-58CF4E989E5F}"/>
    <cellStyle name="Comma 2 2 2 3 25" xfId="192" xr:uid="{9EE3C004-3B31-4C6C-9C72-29A371DCEEAC}"/>
    <cellStyle name="Comma 2 2 2 3 26" xfId="233" xr:uid="{53D82264-9137-46B5-AA0D-B9F13FDFDED6}"/>
    <cellStyle name="Comma 2 2 2 3 27" xfId="221" xr:uid="{01DC19FB-3E6D-434A-BAA3-E4E78931EFBC}"/>
    <cellStyle name="Comma 2 2 2 3 28" xfId="250" xr:uid="{1C79DFFC-49A4-4705-997C-D62F13455135}"/>
    <cellStyle name="Comma 2 2 2 3 29" xfId="271" xr:uid="{66DA9B5A-9DA2-408E-8748-FC0DBEECDD9C}"/>
    <cellStyle name="Comma 2 2 2 3 3" xfId="67" xr:uid="{CC6B70E1-653D-432D-8B53-74F3FCE2197D}"/>
    <cellStyle name="Comma 2 2 2 3 30" xfId="287" xr:uid="{2DBD90B4-9624-4810-985D-F305F5263371}"/>
    <cellStyle name="Comma 2 2 2 3 31" xfId="302" xr:uid="{AA889774-ACD4-41C6-BEC4-CCD8F46BC638}"/>
    <cellStyle name="Comma 2 2 2 3 32" xfId="316" xr:uid="{E3784B4C-DA7D-4C7D-9F40-0E5E7E6609A1}"/>
    <cellStyle name="Comma 2 2 2 3 33" xfId="402" xr:uid="{FBDFF3AE-E874-4B99-9A4E-DF667361C495}"/>
    <cellStyle name="Comma 2 2 2 3 4" xfId="73" xr:uid="{32E964EA-270A-4207-ADD2-BE90045B2BB7}"/>
    <cellStyle name="Comma 2 2 2 3 5" xfId="79" xr:uid="{7E8D14C9-89B6-4C60-82AF-2F733A86D16D}"/>
    <cellStyle name="Comma 2 2 2 3 6" xfId="85" xr:uid="{8AA3A1B5-4EF2-437C-A5DA-446BE422F0E5}"/>
    <cellStyle name="Comma 2 2 2 3 7" xfId="91" xr:uid="{39DC0E4E-8B12-4FCF-9465-0A50AD266CD5}"/>
    <cellStyle name="Comma 2 2 2 3 8" xfId="97" xr:uid="{08FEBEDB-278D-4A50-B342-69770CE51ACB}"/>
    <cellStyle name="Comma 2 2 2 3 9" xfId="103" xr:uid="{D99800EB-4C12-47C3-A1FE-3A54EC1D9D10}"/>
    <cellStyle name="Comma 2 2 2 30" xfId="226" xr:uid="{8B36B45F-2B7D-45EC-9E20-F823AD385E8A}"/>
    <cellStyle name="Comma 2 2 2 31" xfId="227" xr:uid="{1C858BFF-7B38-4972-985A-24447F618E85}"/>
    <cellStyle name="Comma 2 2 2 32" xfId="222" xr:uid="{EB9BF642-097B-4C4B-B022-357241988862}"/>
    <cellStyle name="Comma 2 2 2 33" xfId="246" xr:uid="{FB5015EA-A8A4-4240-B448-0F286F7F43C6}"/>
    <cellStyle name="Comma 2 2 2 34" xfId="399" xr:uid="{781C1DCB-8E66-406F-AD1F-7667FB802669}"/>
    <cellStyle name="Comma 2 2 2 35" xfId="404" xr:uid="{50E0D8A7-3154-425C-A5B3-E049C20B287A}"/>
    <cellStyle name="Comma 2 2 2 36" xfId="408" xr:uid="{A686DE37-61F9-4DCD-A38F-3B25C976BA27}"/>
    <cellStyle name="Comma 2 2 2 37" xfId="419" xr:uid="{B602162B-5BD3-4B0E-97E8-8EDA0AD0CE3F}"/>
    <cellStyle name="Comma 2 2 2 38" xfId="468" xr:uid="{EEC53DE5-06AB-4508-B411-758FDDBEFF83}"/>
    <cellStyle name="Comma 2 2 2 39" xfId="482" xr:uid="{03011492-CF69-4F5A-8170-E3805E30C97F}"/>
    <cellStyle name="Comma 2 2 2 4" xfId="39" xr:uid="{9280F419-A93B-4B21-82FA-C0CCF4E263A7}"/>
    <cellStyle name="Comma 2 2 2 4 10" xfId="350" xr:uid="{E4945C72-EE3C-4009-9794-3A552A317813}"/>
    <cellStyle name="Comma 2 2 2 4 11" xfId="361" xr:uid="{0D28A844-A91F-4CB2-85B4-542A54E5860A}"/>
    <cellStyle name="Comma 2 2 2 4 12" xfId="372" xr:uid="{76F6DE84-66BF-446F-87E1-1397C95A9335}"/>
    <cellStyle name="Comma 2 2 2 4 13" xfId="380" xr:uid="{73DA1B7F-B59D-4D7B-8A8F-442FDE788D90}"/>
    <cellStyle name="Comma 2 2 2 4 14" xfId="389" xr:uid="{80BBA005-93A8-4070-88A3-982AFC17ED77}"/>
    <cellStyle name="Comma 2 2 2 4 15" xfId="397" xr:uid="{F8566784-FF57-402F-B4D8-0D4E5A6A91C1}"/>
    <cellStyle name="Comma 2 2 2 4 2" xfId="166" xr:uid="{17B2F822-550C-457D-9158-62011C5F0179}"/>
    <cellStyle name="Comma 2 2 2 4 2 10" xfId="362" xr:uid="{CBAE6071-2611-477D-8C7A-C58F928AD33C}"/>
    <cellStyle name="Comma 2 2 2 4 2 11" xfId="373" xr:uid="{E3232B01-582F-4532-B9CE-B3EFC48F3ED4}"/>
    <cellStyle name="Comma 2 2 2 4 2 12" xfId="381" xr:uid="{733EA202-B9F5-4CB2-BB9B-453D1050664E}"/>
    <cellStyle name="Comma 2 2 2 4 2 13" xfId="390" xr:uid="{BC168307-B6B6-4274-90AC-8788DA52D372}"/>
    <cellStyle name="Comma 2 2 2 4 2 14" xfId="394" xr:uid="{AA6F964A-51FE-4A0F-BA11-BE34DB915AED}"/>
    <cellStyle name="Comma 2 2 2 4 2 15" xfId="388" xr:uid="{1F64FD8D-4CB3-4DA9-9C2D-14841B27D173}"/>
    <cellStyle name="Comma 2 2 2 4 2 2" xfId="168" xr:uid="{66254696-C70E-44E7-98CE-07FB290B989A}"/>
    <cellStyle name="Comma 2 2 2 4 2 3" xfId="260" xr:uid="{C002C941-DBE3-4364-8727-01B62343054D}"/>
    <cellStyle name="Comma 2 2 2 4 2 4" xfId="280" xr:uid="{D6841003-AA12-4C51-8EC5-96B454A123FB}"/>
    <cellStyle name="Comma 2 2 2 4 2 5" xfId="295" xr:uid="{534277DC-7CD7-42F5-BAEE-E33ABA113D13}"/>
    <cellStyle name="Comma 2 2 2 4 2 6" xfId="309" xr:uid="{E09E268A-167D-47F7-8A48-B1FF91AC85EC}"/>
    <cellStyle name="Comma 2 2 2 4 2 7" xfId="324" xr:uid="{A613A4F3-A355-4198-ABFD-4B7A89F99E66}"/>
    <cellStyle name="Comma 2 2 2 4 2 8" xfId="337" xr:uid="{0953DF62-6D30-49F9-8BAF-E622EF39BA7E}"/>
    <cellStyle name="Comma 2 2 2 4 2 9" xfId="351" xr:uid="{F9B69C6D-B717-4425-B1F0-314741CC7354}"/>
    <cellStyle name="Comma 2 2 2 4 3" xfId="186" xr:uid="{AB65BA0C-EEFA-44E7-8CD1-615EAA31B42B}"/>
    <cellStyle name="Comma 2 2 2 4 4" xfId="259" xr:uid="{1943CFFD-2C5B-40F3-AD9E-E513A02CBF20}"/>
    <cellStyle name="Comma 2 2 2 4 5" xfId="279" xr:uid="{AEB768B1-7B6E-49FB-AFD3-A77BB22AB6DD}"/>
    <cellStyle name="Comma 2 2 2 4 6" xfId="294" xr:uid="{431C86CF-CB97-4474-9BC3-6417541129E6}"/>
    <cellStyle name="Comma 2 2 2 4 7" xfId="308" xr:uid="{1AD99D7C-1F9C-4465-8DEE-50FFF8E02773}"/>
    <cellStyle name="Comma 2 2 2 4 8" xfId="323" xr:uid="{7A595239-A4AE-4A42-A2E6-E8FD3510A46E}"/>
    <cellStyle name="Comma 2 2 2 4 9" xfId="336" xr:uid="{9ED08943-9DCC-48D4-A13F-2D032D018408}"/>
    <cellStyle name="Comma 2 2 2 40" xfId="450" xr:uid="{18D2D500-D25E-4FA6-BB9D-32C09785DF92}"/>
    <cellStyle name="Comma 2 2 2 41" xfId="519" xr:uid="{9FE80DB4-6559-4555-9BBE-5DFBCC9BAB7D}"/>
    <cellStyle name="Comma 2 2 2 42" xfId="534" xr:uid="{662654DB-FDC0-4742-96C7-B96195C6069B}"/>
    <cellStyle name="Comma 2 2 2 43" xfId="434" xr:uid="{E8D4426C-A56D-439E-8094-B3FFC526F1FA}"/>
    <cellStyle name="Comma 2 2 2 44" xfId="462" xr:uid="{28E66D13-0CAC-409F-B43B-AEA76D0EBC02}"/>
    <cellStyle name="Comma 2 2 2 45" xfId="542" xr:uid="{DB0784A9-D12C-4257-94BE-5A088DEAC9E0}"/>
    <cellStyle name="Comma 2 2 2 46" xfId="483" xr:uid="{C74A9906-83CB-4D50-B102-A1B7F3B4108E}"/>
    <cellStyle name="Comma 2 2 2 47" xfId="537" xr:uid="{FBA9379E-BD69-431D-83A9-F4F318978E31}"/>
    <cellStyle name="Comma 2 2 2 48" xfId="567" xr:uid="{DB734110-2651-40C6-BB11-F07F1C1C7882}"/>
    <cellStyle name="Comma 2 2 2 49" xfId="486" xr:uid="{94081E87-0DFE-4043-A5B1-F9E76E3C85BE}"/>
    <cellStyle name="Comma 2 2 2 5" xfId="45" xr:uid="{E165985D-8B0C-437D-A9DF-CC33ABE1DF58}"/>
    <cellStyle name="Comma 2 2 2 50" xfId="561" xr:uid="{9790EAF3-C09D-424D-958F-3A81DF8D91CE}"/>
    <cellStyle name="Comma 2 2 2 51" xfId="495" xr:uid="{574E75D7-4419-4397-9E16-A62837ECB489}"/>
    <cellStyle name="Comma 2 2 2 52" xfId="554" xr:uid="{2882448B-70E2-45B9-9193-F7990F35FF66}"/>
    <cellStyle name="Comma 2 2 2 53" xfId="531" xr:uid="{49239051-66B1-48A0-94F4-E8F459F68067}"/>
    <cellStyle name="Comma 2 2 2 54" xfId="505" xr:uid="{867C3C1C-D657-4144-AC66-9AF197CD1F37}"/>
    <cellStyle name="Comma 2 2 2 55" xfId="560" xr:uid="{C965852A-5124-49A1-B18C-ADF193BF5A28}"/>
    <cellStyle name="Comma 2 2 2 56" xfId="578" xr:uid="{713E49F1-BCFA-4843-A959-9691E1DA525A}"/>
    <cellStyle name="Comma 2 2 2 57" xfId="581" xr:uid="{AF721380-5D9B-450F-8AC6-43A5EE1B0C97}"/>
    <cellStyle name="Comma 2 2 2 58" xfId="584" xr:uid="{4BB791C7-2DED-4394-834A-058E99FE4E18}"/>
    <cellStyle name="Comma 2 2 2 59" xfId="587" xr:uid="{5DA170DA-1B01-4298-993C-2CCD2E77037D}"/>
    <cellStyle name="Comma 2 2 2 6" xfId="61" xr:uid="{8A2DC8D0-0601-4F6D-B06F-834CB4783E5A}"/>
    <cellStyle name="Comma 2 2 2 7" xfId="63" xr:uid="{4B11C004-030D-4B82-B6E0-36E25EC9F2DA}"/>
    <cellStyle name="Comma 2 2 2 8" xfId="69" xr:uid="{F50F25A7-76B2-4373-949C-FA92A89218F6}"/>
    <cellStyle name="Comma 2 2 2 9" xfId="75" xr:uid="{656D2505-CD13-4CE6-BAE4-48A068A8F381}"/>
    <cellStyle name="Comma 2 2 20" xfId="88" xr:uid="{F68A1D38-14B2-4CA2-B6A3-62833D055959}"/>
    <cellStyle name="Comma 2 2 21" xfId="94" xr:uid="{BF979E66-1B13-41D6-A295-9861642D43BD}"/>
    <cellStyle name="Comma 2 2 22" xfId="100" xr:uid="{0226696A-5F4A-4A09-9B03-5E57C8BA0A69}"/>
    <cellStyle name="Comma 2 2 23" xfId="106" xr:uid="{7C260FA7-5A39-4D0B-8499-408AC74978EF}"/>
    <cellStyle name="Comma 2 2 24" xfId="112" xr:uid="{348F54F2-BB2E-4E5C-9E9B-4A2720D2A369}"/>
    <cellStyle name="Comma 2 2 25" xfId="171" xr:uid="{70528505-2425-4D96-8047-0777D6E854E3}"/>
    <cellStyle name="Comma 2 2 26" xfId="153" xr:uid="{D7F3296A-03C5-40D7-95AB-341399D95FA3}"/>
    <cellStyle name="Comma 2 2 27" xfId="161" xr:uid="{08D871ED-2950-4B4D-BBD4-AD16E53313B0}"/>
    <cellStyle name="Comma 2 2 28" xfId="170" xr:uid="{9C3BF19F-480D-4F67-BC0B-82C609E76EB3}"/>
    <cellStyle name="Comma 2 2 29" xfId="244" xr:uid="{F0CED143-9731-4A3C-9F43-9717019D388C}"/>
    <cellStyle name="Comma 2 2 3" xfId="47" xr:uid="{41D016CE-3D33-42BA-939A-390DD126B12A}"/>
    <cellStyle name="Comma 2 2 3 10" xfId="104" xr:uid="{9A856CEA-F1AB-45E5-B991-930EDA92F701}"/>
    <cellStyle name="Comma 2 2 3 11" xfId="110" xr:uid="{1AF34483-526D-435A-8C70-D1BD83F1426F}"/>
    <cellStyle name="Comma 2 2 3 12" xfId="116" xr:uid="{69FBD06A-65E6-4FAC-985F-4659F2C8C6F4}"/>
    <cellStyle name="Comma 2 2 3 13" xfId="121" xr:uid="{5935ABAB-775D-4A0B-B5DF-2CFCEAB20281}"/>
    <cellStyle name="Comma 2 2 3 14" xfId="126" xr:uid="{952A9F49-DA5B-4C23-AAA1-FDA1D2F06B04}"/>
    <cellStyle name="Comma 2 2 3 15" xfId="131" xr:uid="{290F1E2A-1B3D-4077-B9C9-4E83310F22B7}"/>
    <cellStyle name="Comma 2 2 3 16" xfId="136" xr:uid="{B8160937-301B-4B75-B6BE-508D89A36F49}"/>
    <cellStyle name="Comma 2 2 3 17" xfId="141" xr:uid="{1D824E9F-BFAD-46D3-84E2-B518053F9774}"/>
    <cellStyle name="Comma 2 2 3 18" xfId="146" xr:uid="{331595BA-5C44-413D-8BFF-EC6265711987}"/>
    <cellStyle name="Comma 2 2 3 19" xfId="151" xr:uid="{C5E12D42-C190-4D7E-B05E-6D362D8FF2C5}"/>
    <cellStyle name="Comma 2 2 3 2" xfId="52" xr:uid="{C9797DB8-46F9-4DC3-A895-E1112037D53D}"/>
    <cellStyle name="Comma 2 2 3 2 10" xfId="293" xr:uid="{C20BF0C0-23A6-4EFA-8EA6-CBDCE3DCDB36}"/>
    <cellStyle name="Comma 2 2 3 2 11" xfId="307" xr:uid="{189CA7AD-C40B-4AFE-948B-F1BFD8157D05}"/>
    <cellStyle name="Comma 2 2 3 2 12" xfId="322" xr:uid="{46DBA08D-0BDF-4546-845A-965C7A5C9A0A}"/>
    <cellStyle name="Comma 2 2 3 2 13" xfId="335" xr:uid="{310134DE-F541-45CE-8473-BEECCC35BAA9}"/>
    <cellStyle name="Comma 2 2 3 2 14" xfId="349" xr:uid="{D7A9DBDC-0350-46DC-87BF-93B93108F082}"/>
    <cellStyle name="Comma 2 2 3 2 15" xfId="200" xr:uid="{435BA753-892D-4C16-A1AD-8ED09E78762C}"/>
    <cellStyle name="Comma 2 2 3 2 2" xfId="176" xr:uid="{E53586BD-0C0B-4BC5-ABA6-8B113C270A5F}"/>
    <cellStyle name="Comma 2 2 3 2 2 10" xfId="281" xr:uid="{946E88F9-E31B-4795-AB8F-6CDC6BB37477}"/>
    <cellStyle name="Comma 2 2 3 2 2 11" xfId="296" xr:uid="{E959B386-E043-4823-9C0C-35F16FB01FB0}"/>
    <cellStyle name="Comma 2 2 3 2 2 12" xfId="310" xr:uid="{F7E995EB-39EA-4878-B6DB-BB05E4DFD956}"/>
    <cellStyle name="Comma 2 2 3 2 2 13" xfId="325" xr:uid="{88036FA5-7731-41BC-89F3-56DB536A3CF5}"/>
    <cellStyle name="Comma 2 2 3 2 2 14" xfId="338" xr:uid="{BC7F0DBF-F17B-4C96-A0F5-41BC5F80B94F}"/>
    <cellStyle name="Comma 2 2 3 2 2 15" xfId="401" xr:uid="{08C36DFE-D496-4034-917C-F12C0DCD23A3}"/>
    <cellStyle name="Comma 2 2 3 2 2 2" xfId="180" xr:uid="{719E5645-4D4D-4E14-AB64-A122E7A03FBC}"/>
    <cellStyle name="Comma 2 2 3 2 2 3" xfId="193" xr:uid="{CDCA43CA-3F3F-41A6-B053-2BFDE9169FC0}"/>
    <cellStyle name="Comma 2 2 3 2 2 4" xfId="228" xr:uid="{0D2BE789-52C9-402E-B52A-AD45BB5AEC4C}"/>
    <cellStyle name="Comma 2 2 3 2 2 5" xfId="245" xr:uid="{9C2D95E7-79A3-45D5-B911-9D215EF9CFCC}"/>
    <cellStyle name="Comma 2 2 3 2 2 6" xfId="177" xr:uid="{EB3E35B6-F365-4C50-ADFF-EEFA8CBEC4AB}"/>
    <cellStyle name="Comma 2 2 3 2 2 7" xfId="198" xr:uid="{9D8151AF-6A92-49F1-B2D4-28BAD3D4D0F3}"/>
    <cellStyle name="Comma 2 2 3 2 2 8" xfId="201" xr:uid="{C85BEE8A-7295-4500-B6A4-617C915CF904}"/>
    <cellStyle name="Comma 2 2 3 2 2 9" xfId="223" xr:uid="{F5766D2C-CF8A-4A6D-8B8F-1035D199A569}"/>
    <cellStyle name="Comma 2 2 3 2 3" xfId="225" xr:uid="{6DA8A633-C8CC-4B11-B323-2CC6D63A33FE}"/>
    <cellStyle name="Comma 2 2 3 2 4" xfId="231" xr:uid="{D9B5AEB0-37C9-4411-863B-BE1B9DD394C6}"/>
    <cellStyle name="Comma 2 2 3 2 5" xfId="230" xr:uid="{F058EE59-6098-4412-8126-B6E2B29E1BC9}"/>
    <cellStyle name="Comma 2 2 3 2 6" xfId="235" xr:uid="{F7CB3A95-EC3D-47F4-8E06-7C8220E4448C}"/>
    <cellStyle name="Comma 2 2 3 2 7" xfId="210" xr:uid="{32E69700-2884-4D9B-8DF1-F71A47023900}"/>
    <cellStyle name="Comma 2 2 3 2 8" xfId="258" xr:uid="{E85DDEB3-8B39-48B3-813A-85A7F70D93D9}"/>
    <cellStyle name="Comma 2 2 3 2 9" xfId="278" xr:uid="{0C7BE2CC-ADF5-44EA-8AED-8B424631EF1A}"/>
    <cellStyle name="Comma 2 2 3 20" xfId="157" xr:uid="{0C0550E5-D800-4936-A09F-677189DF1D7B}"/>
    <cellStyle name="Comma 2 2 3 21" xfId="172" xr:uid="{99375092-E7A8-4780-B75F-0A0EDF196C03}"/>
    <cellStyle name="Comma 2 2 3 22" xfId="249" xr:uid="{D32586BA-CE91-4F14-BDAB-04000387D94E}"/>
    <cellStyle name="Comma 2 2 3 23" xfId="269" xr:uid="{1D0BEE76-38F6-4646-9E18-87709C90928B}"/>
    <cellStyle name="Comma 2 2 3 24" xfId="285" xr:uid="{FB66D4A2-E513-4AC6-9D08-093584C03245}"/>
    <cellStyle name="Comma 2 2 3 25" xfId="300" xr:uid="{806A008E-B6DE-4287-B0AE-D93AB0336C96}"/>
    <cellStyle name="Comma 2 2 3 26" xfId="314" xr:uid="{1A5EC0C2-677D-46DC-B131-F68E6B7C531C}"/>
    <cellStyle name="Comma 2 2 3 27" xfId="329" xr:uid="{E70734C1-E054-41F7-A038-F4F317E951B4}"/>
    <cellStyle name="Comma 2 2 3 28" xfId="342" xr:uid="{E3164AEB-FCF6-4826-B2CF-8EEA9423907A}"/>
    <cellStyle name="Comma 2 2 3 29" xfId="355" xr:uid="{D13CCA1A-F030-4C57-B5B0-476EE7633B55}"/>
    <cellStyle name="Comma 2 2 3 3" xfId="62" xr:uid="{6EAF60FE-2398-4575-8237-034CB96F11D8}"/>
    <cellStyle name="Comma 2 2 3 30" xfId="366" xr:uid="{EB6A992F-4ED2-40D2-A837-66DD64349229}"/>
    <cellStyle name="Comma 2 2 3 31" xfId="375" xr:uid="{3733937C-AE7E-417A-B780-6531B8E7E4A0}"/>
    <cellStyle name="Comma 2 2 3 32" xfId="384" xr:uid="{457A1273-84A9-4875-8286-2EAA40144F62}"/>
    <cellStyle name="Comma 2 2 3 33" xfId="393" xr:uid="{343B8B3B-6EC6-4C8C-86C9-9E80C5D81056}"/>
    <cellStyle name="Comma 2 2 3 4" xfId="68" xr:uid="{E735BA07-B2CE-43AC-90E7-C017CABCE4E3}"/>
    <cellStyle name="Comma 2 2 3 5" xfId="74" xr:uid="{4CB32955-41D8-4361-8310-4A5305D21540}"/>
    <cellStyle name="Comma 2 2 3 6" xfId="80" xr:uid="{9E0312B2-7991-4F3D-A7E2-B5085DBDC66A}"/>
    <cellStyle name="Comma 2 2 3 7" xfId="86" xr:uid="{7CF74FB7-470D-4DCB-9E2C-C054BB061105}"/>
    <cellStyle name="Comma 2 2 3 8" xfId="92" xr:uid="{B0231B1D-DA49-471D-AFE7-E9882E50E2E7}"/>
    <cellStyle name="Comma 2 2 3 9" xfId="98" xr:uid="{D74DBC94-EAB6-47E0-95EF-D5FBE66CC5B8}"/>
    <cellStyle name="Comma 2 2 30" xfId="179" xr:uid="{507D7D4F-1E22-46B6-9E9D-908E6F9A2BEF}"/>
    <cellStyle name="Comma 2 2 31" xfId="219" xr:uid="{1DAF3F8D-8A84-4169-8E0C-BD0546DE5701}"/>
    <cellStyle name="Comma 2 2 32" xfId="257" xr:uid="{91A4A2B6-90B3-47C4-A8ED-D5B91B43A00B}"/>
    <cellStyle name="Comma 2 2 33" xfId="277" xr:uid="{BEAF401B-7EDF-4E3C-9DCF-20744904440F}"/>
    <cellStyle name="Comma 2 2 34" xfId="292" xr:uid="{AD430515-4D72-494A-B0F4-188590DAA590}"/>
    <cellStyle name="Comma 2 2 35" xfId="400" xr:uid="{50EF1E70-E68B-4DC7-853C-13F4979A6F79}"/>
    <cellStyle name="Comma 2 2 36" xfId="403" xr:uid="{954CF571-DC16-421D-B7EC-10B9A77E4081}"/>
    <cellStyle name="Comma 2 2 37" xfId="409" xr:uid="{44396EF9-5D7F-4097-9D05-84C721DB5EFC}"/>
    <cellStyle name="Comma 2 2 38" xfId="418" xr:uid="{9C37C4FF-CD4F-44A5-98D9-73579456C6E8}"/>
    <cellStyle name="Comma 2 2 39" xfId="496" xr:uid="{153DAA6D-E040-4CCC-9421-FD40865CF3A6}"/>
    <cellStyle name="Comma 2 2 4" xfId="53" xr:uid="{77D27BE8-E54F-4734-A58B-CBEAF71F1A44}"/>
    <cellStyle name="Comma 2 2 40" xfId="507" xr:uid="{F493791F-00F0-490B-B1FF-58E4C0652BEC}"/>
    <cellStyle name="Comma 2 2 41" xfId="427" xr:uid="{62D7EC03-FB55-447E-829B-BC5B3F8CD4CF}"/>
    <cellStyle name="Comma 2 2 42" xfId="431" xr:uid="{2BD3FFC2-D810-4F95-BF0A-F8EA1AE5CB0A}"/>
    <cellStyle name="Comma 2 2 43" xfId="502" xr:uid="{F3694A2E-2E0E-40EE-805A-811DC868C999}"/>
    <cellStyle name="Comma 2 2 44" xfId="488" xr:uid="{6DCE9ECC-2C91-4DD1-9CFC-0845CB95839A}"/>
    <cellStyle name="Comma 2 2 45" xfId="494" xr:uid="{3EC5835A-2B2F-4C8F-A9AE-D5F769AFE10E}"/>
    <cellStyle name="Comma 2 2 46" xfId="454" xr:uid="{004A5D3A-13B8-4AF8-867D-6B5BDCF2E097}"/>
    <cellStyle name="Comma 2 2 47" xfId="545" xr:uid="{5E71D502-E115-4219-B827-9FC4E6E272A2}"/>
    <cellStyle name="Comma 2 2 48" xfId="406" xr:uid="{26EA6A47-4CCA-42A3-AE98-2D98B8D09940}"/>
    <cellStyle name="Comma 2 2 49" xfId="467" xr:uid="{A089245B-6154-44AE-BD61-9CC72DDD0AAE}"/>
    <cellStyle name="Comma 2 2 5" xfId="49" xr:uid="{C9EFB367-E50B-4BE4-9387-DF5EAB2710FE}"/>
    <cellStyle name="Comma 2 2 5 10" xfId="346" xr:uid="{7AF6D48F-B73A-4BD6-8509-1BBB49B73EC6}"/>
    <cellStyle name="Comma 2 2 5 11" xfId="358" xr:uid="{722C2CE9-E810-491B-BD4E-1E59E025E251}"/>
    <cellStyle name="Comma 2 2 5 12" xfId="368" xr:uid="{24B3BFAC-B3B7-4B9D-B1C5-7F92622F5C09}"/>
    <cellStyle name="Comma 2 2 5 13" xfId="377" xr:uid="{C9296937-2702-47F5-A609-086311D2532F}"/>
    <cellStyle name="Comma 2 2 5 14" xfId="385" xr:uid="{E26BC0BD-EC29-470B-A088-EE358310A54A}"/>
    <cellStyle name="Comma 2 2 5 15" xfId="383" xr:uid="{70FB13BC-628C-4D12-8C80-0741849B5CB4}"/>
    <cellStyle name="Comma 2 2 5 2" xfId="159" xr:uid="{D463ACB1-EFF6-48FA-B589-155817E0C023}"/>
    <cellStyle name="Comma 2 2 5 2 10" xfId="347" xr:uid="{1DDDE0C4-11BA-4194-A02C-4AB716DB3215}"/>
    <cellStyle name="Comma 2 2 5 2 11" xfId="359" xr:uid="{504B818B-6FBD-4ABD-A39A-1E8CE34286BD}"/>
    <cellStyle name="Comma 2 2 5 2 12" xfId="369" xr:uid="{CFC56789-462D-4D78-96BD-F590B75D68A8}"/>
    <cellStyle name="Comma 2 2 5 2 13" xfId="378" xr:uid="{D10F6BAE-AB19-477B-90D3-76195D3FC914}"/>
    <cellStyle name="Comma 2 2 5 2 14" xfId="386" xr:uid="{EB109D15-F6F5-4165-B3C2-5DC2D76C626E}"/>
    <cellStyle name="Comma 2 2 5 2 15" xfId="392" xr:uid="{C1C357F1-6CC6-4F5F-91DF-0E7130D9ECC5}"/>
    <cellStyle name="Comma 2 2 5 2 2" xfId="178" xr:uid="{9D0C0771-7203-4E40-BE7D-E2D43B435380}"/>
    <cellStyle name="Comma 2 2 5 2 3" xfId="211" xr:uid="{F63B68A0-A7C6-42C2-BD06-DF9B192F8478}"/>
    <cellStyle name="Comma 2 2 5 2 4" xfId="255" xr:uid="{793EA9BC-E678-434E-8427-64D2132A08F6}"/>
    <cellStyle name="Comma 2 2 5 2 5" xfId="275" xr:uid="{E87A311E-7336-4A67-9F59-6C18804A1B25}"/>
    <cellStyle name="Comma 2 2 5 2 6" xfId="290" xr:uid="{91BE0F87-71AE-4CA1-8C5E-CA464F1F75C4}"/>
    <cellStyle name="Comma 2 2 5 2 7" xfId="305" xr:uid="{168A3511-61D9-431C-90D3-579BDF934C6F}"/>
    <cellStyle name="Comma 2 2 5 2 8" xfId="320" xr:uid="{3A901750-B8A2-4BA0-BFDC-5D2222996BFF}"/>
    <cellStyle name="Comma 2 2 5 2 9" xfId="333" xr:uid="{6E233827-A80F-4396-BC28-90C9334F34A3}"/>
    <cellStyle name="Comma 2 2 5 3" xfId="184" xr:uid="{C01B4853-62C9-45AA-8A7F-B48CC2397A5E}"/>
    <cellStyle name="Comma 2 2 5 4" xfId="253" xr:uid="{89AA62A1-9238-4AF6-9FDD-423A79E2EA46}"/>
    <cellStyle name="Comma 2 2 5 5" xfId="274" xr:uid="{B39F878F-13BA-4F04-868A-5EA9BC7F5BF6}"/>
    <cellStyle name="Comma 2 2 5 6" xfId="289" xr:uid="{AB00E4F0-AF8F-4CF9-AFAD-CA26FF680093}"/>
    <cellStyle name="Comma 2 2 5 7" xfId="304" xr:uid="{ABBA529D-74A7-4CD7-B8C6-6007C2FF174E}"/>
    <cellStyle name="Comma 2 2 5 8" xfId="319" xr:uid="{92EF777B-2514-4B69-BB6E-4A6DA43CDB09}"/>
    <cellStyle name="Comma 2 2 5 9" xfId="332" xr:uid="{C20F56CF-F233-4FC1-B3A8-FBB300CDE210}"/>
    <cellStyle name="Comma 2 2 50" xfId="437" xr:uid="{75628F7B-C708-404D-B9DB-587D6F1BA24A}"/>
    <cellStyle name="Comma 2 2 51" xfId="472" xr:uid="{00DF1A0B-5CA9-4D3A-9279-24EB261BA90B}"/>
    <cellStyle name="Comma 2 2 52" xfId="445" xr:uid="{86BCD39C-6E31-4331-9922-43E33A304C8C}"/>
    <cellStyle name="Comma 2 2 53" xfId="570" xr:uid="{BE7F9D8F-3448-4E2A-BB56-F14D71F8569C}"/>
    <cellStyle name="Comma 2 2 54" xfId="461" xr:uid="{626569A8-3B6A-4422-99A3-ADDAE8575EB6}"/>
    <cellStyle name="Comma 2 2 55" xfId="524" xr:uid="{1A11799A-6873-479E-B0A2-E16A19588221}"/>
    <cellStyle name="Comma 2 2 56" xfId="574" xr:uid="{3672F177-1AEA-4A21-AEC0-A865E397B0AD}"/>
    <cellStyle name="Comma 2 2 57" xfId="492" xr:uid="{8200AF21-D052-4471-BB1C-EBD81FE3F438}"/>
    <cellStyle name="Comma 2 2 58" xfId="466" xr:uid="{7AEEA4BB-210A-4D1E-BEA6-95B57BC5017D}"/>
    <cellStyle name="Comma 2 2 59" xfId="405" xr:uid="{71517B2A-05D0-47ED-9F00-80C5C0A77AF5}"/>
    <cellStyle name="Comma 2 2 6" xfId="59" xr:uid="{E5C6F132-885C-4C00-BBD5-09F2CE3CAE73}"/>
    <cellStyle name="Comma 2 2 60" xfId="464" xr:uid="{5D353146-D387-4026-A74A-E5F3C8E1A63A}"/>
    <cellStyle name="Comma 2 2 7" xfId="41" xr:uid="{AB83C35B-476C-4960-AFB0-FF1C315AD993}"/>
    <cellStyle name="Comma 2 2 8" xfId="43" xr:uid="{FEE50857-C138-488D-8AB9-A5CB35F05CE5}"/>
    <cellStyle name="Comma 2 2 9" xfId="42" xr:uid="{720BC2D8-8348-4670-A3ED-C9030565B819}"/>
    <cellStyle name="Comma 2 3" xfId="21" xr:uid="{E7E32AD5-7260-49E3-9DB6-7E244783150C}"/>
    <cellStyle name="Comma 2 4" xfId="22" xr:uid="{3EC20128-46A9-4704-AAC1-D559D5244439}"/>
    <cellStyle name="Comma 2 4 2 2" xfId="604" xr:uid="{0E6CD821-7E99-4AD0-9607-67E563F0A9FE}"/>
    <cellStyle name="Comma 2 5" xfId="51" xr:uid="{922DF0DF-9072-45B6-8E7F-6AC9C406A868}"/>
    <cellStyle name="Comma 2 6" xfId="54" xr:uid="{0C78F35F-48D9-4B7D-BF3E-009A2D763ED8}"/>
    <cellStyle name="Comma 2 7" xfId="158" xr:uid="{3194F68C-B1C5-4C47-9994-CA522228EFB3}"/>
    <cellStyle name="Comma 2 8" xfId="19" xr:uid="{D57D5F0C-12C1-4BE3-B6F4-4464D1BE8A19}"/>
    <cellStyle name="Comma 2 9" xfId="607" xr:uid="{3CEFB5B6-4382-4FF1-9414-6BA12E6DE351}"/>
    <cellStyle name="Comma 2 9 2" xfId="688" xr:uid="{FBD00D4E-38EE-4895-9A50-755AEEEA7C38}"/>
    <cellStyle name="Comma 20" xfId="671" xr:uid="{237A64A6-9E2F-4D43-8324-63875FF220D2}"/>
    <cellStyle name="Comma 20 2" xfId="750" xr:uid="{16691C5B-EE76-42CA-91B6-AC6B7543E96E}"/>
    <cellStyle name="Comma 21" xfId="752" xr:uid="{FBED3A51-1DAE-4B3D-BC8A-0F421ADFD20B}"/>
    <cellStyle name="Comma 22" xfId="755" xr:uid="{7F6A4E1A-DFC0-4F58-A6D7-1A2F461D1384}"/>
    <cellStyle name="Comma 23" xfId="9" xr:uid="{A2933147-E18D-4B1E-AF4A-1CA32F2CDC63}"/>
    <cellStyle name="Comma 3" xfId="14" xr:uid="{B83FFA47-CAB1-4F14-AB90-044BDC446AE9}"/>
    <cellStyle name="Comma 3 2" xfId="23" xr:uid="{CFB18186-7310-4DB8-894D-AA6E1A52A152}"/>
    <cellStyle name="Comma 3 2 2" xfId="615" xr:uid="{A60B3D44-C8CE-4834-9CE1-834DE988D224}"/>
    <cellStyle name="Comma 3 2 2 2" xfId="696" xr:uid="{742752D3-5773-4947-9B5D-D7B79B7D8E88}"/>
    <cellStyle name="Comma 3 2 3" xfId="680" xr:uid="{7F97009D-85FE-47BE-8A53-0B6B40DADACE}"/>
    <cellStyle name="Comma 3 3" xfId="610" xr:uid="{E8077007-CE51-424B-B3B6-BCDE870E6F2A}"/>
    <cellStyle name="Comma 3 3 2" xfId="691" xr:uid="{00E77CBA-6477-46A7-AB71-D7C436DEEB80}"/>
    <cellStyle name="Comma 3 4" xfId="675" xr:uid="{3B3BF5AE-1DD7-4916-A78E-556A2222DF52}"/>
    <cellStyle name="Comma 4" xfId="15" xr:uid="{06FA1640-206F-45A4-A2D3-27D88614A02A}"/>
    <cellStyle name="Comma 4 2" xfId="24" xr:uid="{0C8B2AB0-44C0-4E74-9A9F-D655EE7AE24B}"/>
    <cellStyle name="Comma 4 2 2" xfId="616" xr:uid="{3FCD7D5E-3CAC-4CEE-B2C0-3296591BE37D}"/>
    <cellStyle name="Comma 4 2 2 2" xfId="697" xr:uid="{F6EC527B-E51C-4434-B1A0-AACCEB69EED3}"/>
    <cellStyle name="Comma 4 2 3" xfId="681" xr:uid="{83120974-802C-4FF1-855C-DBA96B41D955}"/>
    <cellStyle name="Comma 4 3" xfId="611" xr:uid="{AC1404D1-AC99-47CA-9EEC-24457B2A4976}"/>
    <cellStyle name="Comma 4 3 2" xfId="692" xr:uid="{A272D8B5-689D-4677-80C7-BB7AF5F46FF1}"/>
    <cellStyle name="Comma 4 4" xfId="676" xr:uid="{9E258A8B-4F2B-4B40-86F9-70243DCC2D46}"/>
    <cellStyle name="Comma 5" xfId="25" xr:uid="{1D205B65-BDF9-4AF9-8B6E-780C5B74D26E}"/>
    <cellStyle name="Comma 5 2" xfId="617" xr:uid="{E9B03E79-FD86-45BE-9DB3-BA7EFB5B34F7}"/>
    <cellStyle name="Comma 5 2 2" xfId="698" xr:uid="{EE93186E-239B-4FC4-BC38-641CAE9D47C9}"/>
    <cellStyle name="Comma 5 3" xfId="682" xr:uid="{8E2A06E2-677F-4E56-A502-1578BF8B06B9}"/>
    <cellStyle name="Comma 6" xfId="18" xr:uid="{04E813C5-BF33-45D8-ACCC-83FE62FD8E95}"/>
    <cellStyle name="Comma 6 2" xfId="614" xr:uid="{75AD580E-1AFA-42FA-A74C-CBA6D9C5D088}"/>
    <cellStyle name="Comma 6 2 2" xfId="695" xr:uid="{519CCAAE-6498-4D39-80E9-980EDF249105}"/>
    <cellStyle name="Comma 6 3" xfId="679" xr:uid="{57B7E392-FCD0-4083-82E8-2B2E02740158}"/>
    <cellStyle name="Comma 7" xfId="16" xr:uid="{A178D2F3-1711-4F2F-AC45-D542D861D8D7}"/>
    <cellStyle name="Comma 7 2" xfId="26" xr:uid="{3CC37A3D-C27D-4BF7-9D71-A0234862093D}"/>
    <cellStyle name="Comma 7 3" xfId="612" xr:uid="{4D299ADF-8D20-4E88-908C-006187CBF38C}"/>
    <cellStyle name="Comma 7 3 2" xfId="693" xr:uid="{916B0042-DD7D-4E6F-835C-4993628DFB64}"/>
    <cellStyle name="Comma 7 4" xfId="677" xr:uid="{E0EF28A7-299C-4925-9671-7770FBEC040C}"/>
    <cellStyle name="Comma 8" xfId="626" xr:uid="{4AAA1309-D860-42AD-9740-B0E49B466422}"/>
    <cellStyle name="Comma 8 2" xfId="630" xr:uid="{7780AE66-9C2B-4A07-9C1D-32DE33694A80}"/>
    <cellStyle name="Comma 8 2 2" xfId="710" xr:uid="{37505A4A-76EF-4DED-980D-13E200016F5A}"/>
    <cellStyle name="Comma 8 3" xfId="707" xr:uid="{588D4EA9-6205-4764-929A-9211CC416FD8}"/>
    <cellStyle name="Comma 9" xfId="636" xr:uid="{77200A6A-15CB-4664-914B-3393CFAEBB24}"/>
    <cellStyle name="Comma 9 2" xfId="716" xr:uid="{B590E07D-A251-4980-8DA8-42E15432F099}"/>
    <cellStyle name="Hyperlink 2" xfId="27" xr:uid="{D9457B9C-B960-45F8-AC92-4275BE3809E5}"/>
    <cellStyle name="Hyperlink 3" xfId="627" xr:uid="{81BA42A3-ABDF-4E9A-929A-AFB62786D0F2}"/>
    <cellStyle name="Jun" xfId="28" xr:uid="{FA9F7C79-8762-433E-9363-211B5F63922A}"/>
    <cellStyle name="Normal" xfId="0" builtinId="0"/>
    <cellStyle name="Normal 10" xfId="644" xr:uid="{F7990A3A-561E-4B48-9565-9214CCB91199}"/>
    <cellStyle name="Normal 10 2" xfId="724" xr:uid="{07D2CF24-6BE3-47D9-86C5-EF130C6EDBA1}"/>
    <cellStyle name="Normal 11" xfId="654" xr:uid="{CC000361-5F7C-4D60-9069-6EC9DCC2FA1D}"/>
    <cellStyle name="Normal 11 2" xfId="733" xr:uid="{787E1798-3EE0-4203-9F25-8E6AE8996939}"/>
    <cellStyle name="Normal 12" xfId="657" xr:uid="{45C11436-BE4E-4DFD-A342-1A4A4A232093}"/>
    <cellStyle name="Normal 12 2" xfId="736" xr:uid="{8A91EE95-525B-47BE-A3A9-5914F75CE559}"/>
    <cellStyle name="Normal 13" xfId="660" xr:uid="{490D4AF5-087F-45CE-BCD7-32C5BC27C38C}"/>
    <cellStyle name="Normal 13 2" xfId="739" xr:uid="{3CD617B6-2E91-477A-9310-00062E6BB9D4}"/>
    <cellStyle name="Normal 13 3" xfId="756" xr:uid="{FE84B947-F583-43B4-B7D8-44B1E7553BCF}"/>
    <cellStyle name="Normal 13 3 2" xfId="758" xr:uid="{84C7E955-86C1-4B3C-9733-09060BD5EA7D}"/>
    <cellStyle name="Normal 14" xfId="29" xr:uid="{D248863F-5932-47E6-ACA3-2DA47C909313}"/>
    <cellStyle name="Normal 14 2" xfId="618" xr:uid="{85B284F9-42FC-4202-8D63-50B0687C67C8}"/>
    <cellStyle name="Normal 14 2 2" xfId="699" xr:uid="{EEA8DE41-4333-4BCC-8FFA-E90EB22B9E6A}"/>
    <cellStyle name="Normal 14 3" xfId="683" xr:uid="{2F9BF7DC-CA17-44C5-86A3-A010C96B8F8D}"/>
    <cellStyle name="Normal 15" xfId="662" xr:uid="{5B996FBE-20AA-4260-9AC8-7F7B4F6AB28E}"/>
    <cellStyle name="Normal 15 2" xfId="603" xr:uid="{717FFB82-2FC6-47A9-BBF4-BA517562A01D}"/>
    <cellStyle name="Normal 15 2 2" xfId="620" xr:uid="{3EE4F601-F2E1-4E45-84F2-4BFE3C28CDF4}"/>
    <cellStyle name="Normal 15 2 2 2" xfId="701" xr:uid="{A77C0C32-3CA0-4A7E-B9EF-7314A04E8D79}"/>
    <cellStyle name="Normal 15 2 3" xfId="685" xr:uid="{089F54AC-B81C-4B61-A3AA-0CC2068DD951}"/>
    <cellStyle name="Normal 15 3" xfId="741" xr:uid="{AE6056E5-0CE3-4A05-9E08-5D23ED59C355}"/>
    <cellStyle name="Normal 16" xfId="665" xr:uid="{1D217A7C-0307-45E4-AA94-6C28D5E35001}"/>
    <cellStyle name="Normal 16 2" xfId="744" xr:uid="{4DADE2D2-0FA1-406F-9848-184CD88701F7}"/>
    <cellStyle name="Normal 17" xfId="668" xr:uid="{435BA139-6246-437C-ACF5-5861E98B2485}"/>
    <cellStyle name="Normal 17 2" xfId="747" xr:uid="{8D574D83-F990-4188-BA21-8176CA9AEDE7}"/>
    <cellStyle name="Normal 18" xfId="670" xr:uid="{9F422C3D-3499-4FEA-9F27-1E8655871BE2}"/>
    <cellStyle name="Normal 19" xfId="751" xr:uid="{CCC7E8B1-1082-4C6A-A71C-304795BEF4C7}"/>
    <cellStyle name="Normal 2" xfId="12" xr:uid="{25673517-B807-445C-995B-BF8DA953E9AA}"/>
    <cellStyle name="Normal 2 2" xfId="31" xr:uid="{1EAC5AA5-7F67-4051-A6C2-937D15E85BE5}"/>
    <cellStyle name="Normal 2 2 2" xfId="651" xr:uid="{5CFDC8D0-ECDF-4795-BDEE-74E367864FDB}"/>
    <cellStyle name="Normal 2 2 2 2" xfId="731" xr:uid="{558A2E04-CD8D-4D83-A7E0-E3FA2152C321}"/>
    <cellStyle name="Normal 2 3" xfId="30" xr:uid="{76205AF5-32CB-40B3-A065-836689FDD8DD}"/>
    <cellStyle name="Normal 2 4" xfId="32" xr:uid="{B5E46B0E-CC38-4A72-BC59-9BC361FA9BF8}"/>
    <cellStyle name="Normal 2 5" xfId="605" xr:uid="{C11ED23A-3FF0-46F0-8330-911FA43F3E06}"/>
    <cellStyle name="Normal 2 5 2" xfId="686" xr:uid="{A73787AC-38EF-46C2-B163-523DC5915001}"/>
    <cellStyle name="Normal 2 6" xfId="608" xr:uid="{5411FF0F-4045-4D0D-B4CE-F56A0C25C5B9}"/>
    <cellStyle name="Normal 2 6 2" xfId="689" xr:uid="{1FFC865F-C5F0-439B-99BB-0EF60B442604}"/>
    <cellStyle name="Normal 2 7" xfId="621" xr:uid="{B7F66BF8-8631-454F-ACF6-BE6960F6F7B2}"/>
    <cellStyle name="Normal 2 7 2" xfId="628" xr:uid="{0219085B-8F08-41A3-9B26-2E1F4C691D7E}"/>
    <cellStyle name="Normal 2 7 2 2" xfId="648" xr:uid="{C8C0811E-CD7E-4588-8E6C-0B79E4AB9239}"/>
    <cellStyle name="Normal 2 7 2 2 2" xfId="728" xr:uid="{2605B6FC-8150-4E8F-A958-FAF68F626CFB}"/>
    <cellStyle name="Normal 2 7 2 3" xfId="653" xr:uid="{262728A6-3F79-4775-A655-F9353A135FFA}"/>
    <cellStyle name="Normal 2 7 2 3 2" xfId="732" xr:uid="{B4EEE9ED-B665-4B02-88C0-97E7A2E3853C}"/>
    <cellStyle name="Normal 2 7 2 4" xfId="708" xr:uid="{CE7D44E0-979D-45CB-B1DC-47B1E5BAD3AA}"/>
    <cellStyle name="Normal 2 7 3" xfId="702" xr:uid="{10413DE2-F097-4257-A708-D7F95993D387}"/>
    <cellStyle name="Normal 2 8" xfId="649" xr:uid="{E233F6BC-38AC-4EB8-B2E0-B1C781CBF203}"/>
    <cellStyle name="Normal 2 8 2" xfId="729" xr:uid="{FA5776D2-C391-4670-BF57-D2E7BE731126}"/>
    <cellStyle name="Normal 2 9" xfId="673" xr:uid="{528E6007-0A37-43DE-995F-47813D730D67}"/>
    <cellStyle name="Normal 20" xfId="754" xr:uid="{9D32F70B-5830-4FF8-B650-4A863FA662FD}"/>
    <cellStyle name="Normal 21" xfId="8" xr:uid="{EBDF2596-4AAE-4198-A89D-14873DBDE0CE}"/>
    <cellStyle name="Normal 3" xfId="33" xr:uid="{9EE48517-4188-4C7B-88EC-CBB5AFDB9430}"/>
    <cellStyle name="Normal 3 2" xfId="34" xr:uid="{38FFDDD7-74F7-464D-A1A2-254A6ED1BD9A}"/>
    <cellStyle name="Normal 4" xfId="17" xr:uid="{93C869C8-A19C-4117-99D0-FA69761D9FD1}"/>
    <cellStyle name="Normal 4 2" xfId="613" xr:uid="{B37171EB-5364-427A-B997-79891CAD39F5}"/>
    <cellStyle name="Normal 4 2 2" xfId="694" xr:uid="{C5A397D6-FDAB-423E-9E6B-D181BC1724CC}"/>
    <cellStyle name="Normal 4 3" xfId="678" xr:uid="{75754412-ED56-4733-ADB4-3D3974320002}"/>
    <cellStyle name="Normal 5" xfId="622" xr:uid="{1224BD07-0916-44B2-9B88-F520765577BB}"/>
    <cellStyle name="Normal 5 2" xfId="632" xr:uid="{691D440F-C33E-4C49-909F-2438CC05FD87}"/>
    <cellStyle name="Normal 5 2 2" xfId="712" xr:uid="{A6BFB583-92EB-4987-B1DB-65036C1C6B41}"/>
    <cellStyle name="Normal 5 3" xfId="703" xr:uid="{AAB5BD7D-C4D4-456F-A5A9-388A465598B2}"/>
    <cellStyle name="Normal 6" xfId="624" xr:uid="{67E2E499-62F6-4883-8D18-8EC9B816F34F}"/>
    <cellStyle name="Normal 6 2" xfId="629" xr:uid="{12D6877A-8B05-42F0-98B7-B29F23B8D281}"/>
    <cellStyle name="Normal 6 2 2" xfId="709" xr:uid="{A15EB5B5-1A6B-4300-B93E-C68F6B55B266}"/>
    <cellStyle name="Normal 6 3" xfId="705" xr:uid="{E073E1AE-F634-4798-833F-31FAF399AABE}"/>
    <cellStyle name="Normal 7" xfId="634" xr:uid="{AEEE246A-02E0-4B67-A7F9-21A4FCE54DD0}"/>
    <cellStyle name="Normal 7 2" xfId="714" xr:uid="{A1DB5A78-7A61-4BE0-BBCF-CE6A54E8524A}"/>
    <cellStyle name="Normal 8" xfId="638" xr:uid="{06A8A739-4960-4425-86FF-B56EECA46922}"/>
    <cellStyle name="Normal 8 2" xfId="718" xr:uid="{8399B7AB-584E-4F16-B8FD-2A0912D9C319}"/>
    <cellStyle name="Normal 9" xfId="641" xr:uid="{D6D61497-F348-4CC5-8FE8-0D1BD5094188}"/>
    <cellStyle name="Normal 9 2" xfId="721" xr:uid="{3336F366-0B14-4CA5-A2DA-7D8956149527}"/>
    <cellStyle name="Percent" xfId="4" builtinId="5"/>
    <cellStyle name="Percent 10" xfId="658" xr:uid="{E8ABB582-4961-46AF-A26E-7B32CA40275B}"/>
    <cellStyle name="Percent 10 2" xfId="5" xr:uid="{00000000-0005-0000-0000-000005000000}"/>
    <cellStyle name="Percent 10 2 2" xfId="737" xr:uid="{45A346B5-DADD-4886-83CE-5938565997A1}"/>
    <cellStyle name="Percent 11" xfId="661" xr:uid="{0B4E881F-D8F9-43F3-8BB1-92E85D8F3308}"/>
    <cellStyle name="Percent 11 2" xfId="740" xr:uid="{5A06B50E-9AE8-43D2-99A3-16D231C5B109}"/>
    <cellStyle name="Percent 12" xfId="663" xr:uid="{F594E22A-DFAB-4FB9-AD84-F13F36F726C4}"/>
    <cellStyle name="Percent 12 2" xfId="742" xr:uid="{336EB8B7-17D2-44CB-83D2-16DCA414E4F3}"/>
    <cellStyle name="Percent 13" xfId="666" xr:uid="{E1B462B7-35FA-4486-AD51-5ABE63D014FC}"/>
    <cellStyle name="Percent 13 2" xfId="745" xr:uid="{78511E86-A52E-49CC-8A22-D52DF21F02DB}"/>
    <cellStyle name="Percent 14" xfId="6" xr:uid="{00000000-0005-0000-0000-000006000000}"/>
    <cellStyle name="Percent 14 2" xfId="749" xr:uid="{2855A5DC-5957-4CEA-BA54-AF3580BE0992}"/>
    <cellStyle name="Percent 15" xfId="753" xr:uid="{B32483FB-06C8-4289-82E7-E7C11D5B709D}"/>
    <cellStyle name="Percent 16" xfId="757" xr:uid="{B8FE175E-84EB-4F85-9DD1-8B0D019177CF}"/>
    <cellStyle name="Percent 17" xfId="10" xr:uid="{E3D94445-873F-4EB2-98D1-1802DFC78B73}"/>
    <cellStyle name="Percent 2" xfId="13" xr:uid="{4BF17599-EF20-436F-9340-033B13FEF361}"/>
    <cellStyle name="Percent 2 2" xfId="606" xr:uid="{0E95B53E-3936-4B60-8950-31F512E8376A}"/>
    <cellStyle name="Percent 2 2 2" xfId="687" xr:uid="{C3A755FB-0740-4540-94DA-47879D0C3756}"/>
    <cellStyle name="Percent 2 3" xfId="609" xr:uid="{F0A14DA0-C8DF-4C46-B38D-491D633EBA1C}"/>
    <cellStyle name="Percent 2 3 2" xfId="690" xr:uid="{8870446C-2414-453D-81FE-8F1EF9296EA3}"/>
    <cellStyle name="Percent 2 4" xfId="652" xr:uid="{6197C78F-1FA2-4893-B528-C0C34F9DEB19}"/>
    <cellStyle name="Percent 2 5" xfId="674" xr:uid="{EC68D84E-1807-48CF-8EF9-FF1F2ECEF905}"/>
    <cellStyle name="Percent 3" xfId="35" xr:uid="{62B80F37-9E04-4ACC-9010-50571BE54F40}"/>
    <cellStyle name="Percent 3 2" xfId="619" xr:uid="{935B9729-C492-4766-9040-0DC8831355CC}"/>
    <cellStyle name="Percent 3 2 2" xfId="700" xr:uid="{7AF51B9C-9D07-488B-9630-51DBD19C42A9}"/>
    <cellStyle name="Percent 3 3" xfId="684" xr:uid="{1E950317-065C-4C4F-A70C-E0A715CFAD63}"/>
    <cellStyle name="Percent 4" xfId="623" xr:uid="{3C0200CF-261D-4A33-8E3E-7F072477E4CD}"/>
    <cellStyle name="Percent 4 2" xfId="633" xr:uid="{33B46DD2-294D-4C03-A8DB-29B92613F159}"/>
    <cellStyle name="Percent 4 2 2" xfId="713" xr:uid="{3C9E95AC-90CF-4AB0-AE94-2FB167CCD259}"/>
    <cellStyle name="Percent 4 3" xfId="704" xr:uid="{AC2864A5-83EB-473E-9B70-389A03EC2527}"/>
    <cellStyle name="Percent 5" xfId="625" xr:uid="{C1723FB0-8900-458E-A14A-8B516461CF86}"/>
    <cellStyle name="Percent 5 2" xfId="631" xr:uid="{29D3A9C9-72FC-4A07-A6B9-098FB0A74C62}"/>
    <cellStyle name="Percent 5 2 2" xfId="711" xr:uid="{32175CCF-0C6C-423C-B218-8CC797B27C1A}"/>
    <cellStyle name="Percent 5 3" xfId="706" xr:uid="{D69BD668-E235-48B9-9940-F6E4737029CA}"/>
    <cellStyle name="Percent 6" xfId="635" xr:uid="{AF30FDD3-520B-42E5-B300-45C30CE1D55E}"/>
    <cellStyle name="Percent 6 2" xfId="715" xr:uid="{C25F0E6E-1184-45E9-9BE3-A8A4DB46F0C7}"/>
    <cellStyle name="Percent 7" xfId="639" xr:uid="{D63ABDD7-E696-47C1-8DCF-E0AB18E2BADE}"/>
    <cellStyle name="Percent 7 2" xfId="719" xr:uid="{B2CF5250-4975-47C4-BD54-2710C01F899F}"/>
    <cellStyle name="Percent 8" xfId="642" xr:uid="{B8C528ED-40AE-43C8-B704-9699FE807046}"/>
    <cellStyle name="Percent 8 2" xfId="722" xr:uid="{4F65A930-B287-4CA4-81AA-C6748CC77216}"/>
    <cellStyle name="Percent 9" xfId="645" xr:uid="{959B993C-2EEB-49E9-BF81-D5FD2AE75872}"/>
    <cellStyle name="Percent 9 2" xfId="725" xr:uid="{BF3ED9E1-3C70-492B-854D-25CA25EFE064}"/>
  </cellStyles>
  <dxfs count="3">
    <dxf>
      <fill>
        <patternFill patternType="solid">
          <fgColor rgb="FFF3F3F3"/>
          <bgColor rgb="FFF3F3F3"/>
        </patternFill>
      </fill>
      <border>
        <left/>
        <right/>
        <top/>
        <bottom/>
      </border>
    </dxf>
    <dxf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ill>
        <patternFill patternType="solid">
          <fgColor rgb="FFBDBDBD"/>
          <bgColor rgb="FFBDBDBD"/>
        </patternFill>
      </fill>
      <border>
        <left/>
        <right/>
        <top/>
        <bottom/>
      </border>
    </dxf>
  </dxfs>
  <tableStyles count="1" defaultTableStyle="TableStyleMedium2" defaultPivotStyle="PivotStyleLight16">
    <tableStyle name="Sheet1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FLASH\REPORTS\Strategy\strat_figta_july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un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fbdfs1\ROOT\LIB\EQR\EQ_RES\AMIT\Banks-Reports\Un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Rel%20Capital/Rel%20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OB/BOB-Initiat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union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OB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Bo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PRASAD\pras1\ENERGY\Companies\HPCL\MODELS\hpc_maste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oel\e\TEMP\dumm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Ksinst\kotakval\Kotakv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129\Ahbishek%20Agarwal\CD1%20Data\Colgate%20Palmolive\MODEL\COLGATE%20F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6\RonaldS\Documents%20and%20Settings\shishirm\Local%20Settings\Temp\ITC%20FM_Jul'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server\Public\SUNIL\office_data\Projects\Revenue%20model\FY%2003-04\Business%20Plan\office_data\Projects\Revenue%20model\FY%2003-04\Rev%20model%20main%20-%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New%20Folder\Pharma%20EMs\blan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RES\NARAYAN\FMCG\ITC\IT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:\RES\NARAYAN\FMCG\ITC\IT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esearch\Local%20Settings\Temp\Bloomberg\data\xcsf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Fareast\HONGKONG\Models%20-%20pre%20Nov%202003\MALAYSIA\Mar%2002%20meeting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Strategy\bse-30\bse3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abhijeetn\Metals\Tisco\Models\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NEELESH\TELECOM\VSNL\VSN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research\rashi\Autos\Bajaj\Models\bajaj%20Auto%20Lt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WINDOWS\DEP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Htopiwalla\D\CA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B:\WINDOWS\DEPR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PRASAD\pras1\ENERGY\Companies\IOCL\models\IOC%20mast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FINDRD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X:\Broker%20models\BOI_M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pn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sb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Documents%20and%20Settings\avasude.EURO.000\Local%20Settings\Temporary%20Internet%20Files\OLKE6\Union_Qtrl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Kota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m_Price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Q08"/>
      <sheetName val="Qtrly Summary"/>
      <sheetName val="Qtrly"/>
      <sheetName val="Sheet1"/>
      <sheetName val="Charts"/>
      <sheetName val="Financial Summary"/>
      <sheetName val="Modelware"/>
      <sheetName val="em"/>
      <sheetName val="Sheet2"/>
      <sheetName val="RESIDUAL INCOME"/>
      <sheetName val="Support Data"/>
      <sheetName val="mwareDates_38849_5675555"/>
      <sheetName val="mwareDates"/>
      <sheetName val="mwareSettings"/>
      <sheetName val="Financial Sheet"/>
      <sheetName val="GE3"/>
    </sheetNames>
    <sheetDataSet>
      <sheetData sheetId="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17723.7</v>
          </cell>
          <cell r="C3">
            <v>21111.5</v>
          </cell>
          <cell r="D3">
            <v>22548.3</v>
          </cell>
          <cell r="E3">
            <v>0.27221178422112757</v>
          </cell>
          <cell r="F3">
            <v>6.8057693674063779E-2</v>
          </cell>
        </row>
        <row r="4">
          <cell r="A4" t="str">
            <v>---Int on Advances</v>
          </cell>
        </row>
        <row r="5">
          <cell r="A5" t="str">
            <v>---Int on Investment</v>
          </cell>
        </row>
        <row r="6">
          <cell r="A6" t="str">
            <v>---Int on Others</v>
          </cell>
        </row>
        <row r="7">
          <cell r="A7" t="str">
            <v>Interest Expense</v>
          </cell>
          <cell r="B7">
            <v>11448.5</v>
          </cell>
          <cell r="C7">
            <v>13398.8</v>
          </cell>
          <cell r="D7">
            <v>15820.4</v>
          </cell>
          <cell r="E7">
            <v>0.38187535484998025</v>
          </cell>
          <cell r="F7">
            <v>0.18073260291966453</v>
          </cell>
        </row>
        <row r="8">
          <cell r="A8" t="str">
            <v>---Int on Deposits</v>
          </cell>
        </row>
        <row r="9">
          <cell r="A9" t="str">
            <v>---Others</v>
          </cell>
        </row>
        <row r="10">
          <cell r="A10" t="str">
            <v>NII - Reported</v>
          </cell>
          <cell r="B10">
            <v>6275.2000000000007</v>
          </cell>
          <cell r="C10">
            <v>7712.7000000000007</v>
          </cell>
          <cell r="D10">
            <v>6727.9</v>
          </cell>
          <cell r="E10">
            <v>7.2141126976032366E-2</v>
          </cell>
          <cell r="F10">
            <v>-0.12768550572432491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Less: IT Refunds</v>
          </cell>
          <cell r="B12">
            <v>0</v>
          </cell>
          <cell r="C12">
            <v>0</v>
          </cell>
          <cell r="D12">
            <v>0</v>
          </cell>
        </row>
        <row r="13">
          <cell r="A13" t="str">
            <v>Adjusted Net Int Income</v>
          </cell>
          <cell r="B13">
            <v>6275.2000000000007</v>
          </cell>
          <cell r="C13">
            <v>7712.7000000000007</v>
          </cell>
          <cell r="D13">
            <v>6727.9</v>
          </cell>
          <cell r="E13">
            <v>7.2141126976032366E-2</v>
          </cell>
          <cell r="F13">
            <v>-0.12768550572432491</v>
          </cell>
        </row>
        <row r="14">
          <cell r="A14" t="str">
            <v>Less: Amortization expenses</v>
          </cell>
          <cell r="B14">
            <v>390</v>
          </cell>
          <cell r="C14">
            <v>370</v>
          </cell>
          <cell r="D14">
            <v>370</v>
          </cell>
          <cell r="E14">
            <v>-5.1282051282051322E-2</v>
          </cell>
          <cell r="F14">
            <v>0</v>
          </cell>
        </row>
        <row r="15">
          <cell r="A15" t="str">
            <v>NII - Adjusted</v>
          </cell>
          <cell r="B15">
            <v>5885.2000000000007</v>
          </cell>
          <cell r="C15">
            <v>7342.7000000000007</v>
          </cell>
          <cell r="D15">
            <v>6357.9</v>
          </cell>
          <cell r="E15">
            <v>8.0320125059470948E-2</v>
          </cell>
          <cell r="F15">
            <v>-0.13411960178136118</v>
          </cell>
        </row>
        <row r="16">
          <cell r="A16" t="str">
            <v>Non-Interest income</v>
          </cell>
          <cell r="B16">
            <v>1914.8</v>
          </cell>
          <cell r="C16">
            <v>2153.3000000000002</v>
          </cell>
          <cell r="D16">
            <v>3078.2</v>
          </cell>
          <cell r="E16">
            <v>0.60758303739293917</v>
          </cell>
          <cell r="F16">
            <v>0.42952677286026075</v>
          </cell>
        </row>
        <row r="17">
          <cell r="A17" t="str">
            <v>---Capital Gains</v>
          </cell>
          <cell r="B17">
            <v>380</v>
          </cell>
          <cell r="C17">
            <v>330</v>
          </cell>
          <cell r="D17">
            <v>810</v>
          </cell>
          <cell r="E17">
            <v>1.1315789473684212</v>
          </cell>
          <cell r="F17">
            <v>1.4545454545454546</v>
          </cell>
        </row>
        <row r="18">
          <cell r="A18" t="str">
            <v>---Recoveries</v>
          </cell>
          <cell r="B18">
            <v>260</v>
          </cell>
          <cell r="C18">
            <v>210</v>
          </cell>
          <cell r="D18">
            <v>530</v>
          </cell>
          <cell r="E18">
            <v>1.0384615384615383</v>
          </cell>
          <cell r="F18">
            <v>1.5238095238095237</v>
          </cell>
        </row>
        <row r="19">
          <cell r="A19" t="str">
            <v>---Core fee income</v>
          </cell>
          <cell r="B19">
            <v>1274.8</v>
          </cell>
          <cell r="C19">
            <v>1613.3000000000002</v>
          </cell>
          <cell r="D19">
            <v>1738.1999999999998</v>
          </cell>
          <cell r="E19">
            <v>0.36350800125509863</v>
          </cell>
          <cell r="F19">
            <v>7.7418954937085172E-2</v>
          </cell>
        </row>
        <row r="20">
          <cell r="A20" t="str">
            <v>Total Income</v>
          </cell>
          <cell r="B20">
            <v>7800.0000000000009</v>
          </cell>
          <cell r="C20">
            <v>9496</v>
          </cell>
          <cell r="D20">
            <v>9436.0999999999985</v>
          </cell>
          <cell r="E20">
            <v>0.20975641025641001</v>
          </cell>
          <cell r="F20">
            <v>-6.3079191238417653E-3</v>
          </cell>
        </row>
        <row r="21">
          <cell r="A21" t="str">
            <v>Operating Expenses</v>
          </cell>
          <cell r="B21">
            <v>3909.8</v>
          </cell>
          <cell r="C21">
            <v>4241.2</v>
          </cell>
          <cell r="D21">
            <v>4152.8</v>
          </cell>
          <cell r="E21">
            <v>6.2151516701621556E-2</v>
          </cell>
          <cell r="F21">
            <v>-2.084315759690647E-2</v>
          </cell>
        </row>
        <row r="22">
          <cell r="A22" t="str">
            <v>--Employee expenses</v>
          </cell>
          <cell r="B22">
            <v>2415</v>
          </cell>
          <cell r="C22">
            <v>2542.6</v>
          </cell>
          <cell r="D22">
            <v>2545.5</v>
          </cell>
          <cell r="E22">
            <v>5.403726708074541E-2</v>
          </cell>
          <cell r="F22">
            <v>1.1405647762132709E-3</v>
          </cell>
        </row>
        <row r="23">
          <cell r="A23" t="str">
            <v>--Less: AS-15 provisions</v>
          </cell>
          <cell r="C23">
            <v>250</v>
          </cell>
        </row>
        <row r="24">
          <cell r="A24" t="str">
            <v>--Add: Write back of AS-15 prov made earlier*</v>
          </cell>
          <cell r="C24">
            <v>0</v>
          </cell>
        </row>
        <row r="25">
          <cell r="A25" t="str">
            <v>Core employee expenses</v>
          </cell>
          <cell r="B25">
            <v>2415</v>
          </cell>
          <cell r="C25">
            <v>2292.6</v>
          </cell>
          <cell r="D25">
            <v>2545.5</v>
          </cell>
          <cell r="E25">
            <v>5.403726708074541E-2</v>
          </cell>
          <cell r="F25">
            <v>0.11031143679665023</v>
          </cell>
        </row>
        <row r="26">
          <cell r="A26" t="str">
            <v>--Other Expenses</v>
          </cell>
          <cell r="B26">
            <v>1494.8</v>
          </cell>
          <cell r="C26">
            <v>1698.6</v>
          </cell>
          <cell r="D26">
            <v>1607.3</v>
          </cell>
          <cell r="E26">
            <v>7.5260904468825274E-2</v>
          </cell>
          <cell r="F26">
            <v>-5.3750147180030572E-2</v>
          </cell>
        </row>
        <row r="27">
          <cell r="A27" t="str">
            <v>Operating Profit</v>
          </cell>
          <cell r="B27">
            <v>3890.2000000000007</v>
          </cell>
          <cell r="C27">
            <v>5254.8</v>
          </cell>
          <cell r="D27">
            <v>5283.2999999999984</v>
          </cell>
          <cell r="E27">
            <v>0.35810498174900962</v>
          </cell>
          <cell r="F27">
            <v>5.4236126969624543E-3</v>
          </cell>
        </row>
        <row r="28">
          <cell r="A28" t="str">
            <v>Provisions &amp; Cont.</v>
          </cell>
          <cell r="B28">
            <v>826.8</v>
          </cell>
          <cell r="C28">
            <v>1553.8</v>
          </cell>
          <cell r="D28">
            <v>975.5</v>
          </cell>
          <cell r="E28">
            <v>0.1798500241896468</v>
          </cell>
          <cell r="F28">
            <v>-0.37218432230660314</v>
          </cell>
        </row>
        <row r="29">
          <cell r="A29" t="str">
            <v>---Provisions - Loan Loss</v>
          </cell>
          <cell r="B29">
            <v>660</v>
          </cell>
          <cell r="C29">
            <v>1280</v>
          </cell>
          <cell r="D29">
            <v>860</v>
          </cell>
          <cell r="E29">
            <v>0.30303030303030298</v>
          </cell>
          <cell r="F29">
            <v>-0.328125</v>
          </cell>
        </row>
        <row r="30">
          <cell r="A30" t="str">
            <v>---Others</v>
          </cell>
          <cell r="B30">
            <v>166.79999999999995</v>
          </cell>
          <cell r="C30">
            <v>273.79999999999995</v>
          </cell>
          <cell r="D30">
            <v>115.5</v>
          </cell>
          <cell r="E30">
            <v>-0.30755395683453224</v>
          </cell>
          <cell r="F30">
            <v>-0.57815924032140242</v>
          </cell>
        </row>
        <row r="31">
          <cell r="A31" t="str">
            <v>Profit Before Tax - Adjusted</v>
          </cell>
          <cell r="B31">
            <v>3063.4000000000005</v>
          </cell>
          <cell r="C31">
            <v>3701</v>
          </cell>
          <cell r="D31">
            <v>4307.7999999999984</v>
          </cell>
        </row>
        <row r="32">
          <cell r="A32" t="str">
            <v>Add: Net Exceptionals</v>
          </cell>
          <cell r="C32">
            <v>0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</row>
        <row r="34">
          <cell r="A34" t="str">
            <v>---IT Refunds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---Write-back of AS-15 Prov. made earlier</v>
          </cell>
          <cell r="C35">
            <v>0</v>
          </cell>
        </row>
        <row r="36">
          <cell r="A36" t="str">
            <v xml:space="preserve">Profit Before Tax </v>
          </cell>
          <cell r="B36">
            <v>3063.4000000000005</v>
          </cell>
          <cell r="C36">
            <v>3701</v>
          </cell>
          <cell r="D36">
            <v>4307.7999999999984</v>
          </cell>
          <cell r="E36">
            <v>0.40621531631520447</v>
          </cell>
          <cell r="F36">
            <v>0.16395568765198543</v>
          </cell>
        </row>
        <row r="37">
          <cell r="A37" t="str">
            <v>Total Tax</v>
          </cell>
          <cell r="B37">
            <v>1121.8</v>
          </cell>
          <cell r="C37">
            <v>1450</v>
          </cell>
          <cell r="D37">
            <v>1550</v>
          </cell>
          <cell r="E37">
            <v>0.3817079693349974</v>
          </cell>
          <cell r="F37">
            <v>6.8965517241379226E-2</v>
          </cell>
        </row>
        <row r="38">
          <cell r="A38" t="str">
            <v>Profit After Tax (PAT)</v>
          </cell>
          <cell r="B38">
            <v>1941.6000000000006</v>
          </cell>
          <cell r="C38">
            <v>2251</v>
          </cell>
          <cell r="D38">
            <v>2757.7999999999984</v>
          </cell>
          <cell r="E38">
            <v>0.42037494849608437</v>
          </cell>
          <cell r="F38">
            <v>0.22514438027543249</v>
          </cell>
        </row>
        <row r="39">
          <cell r="A39" t="str">
            <v>Core Operating Profit</v>
          </cell>
          <cell r="B39">
            <v>3250.2000000000007</v>
          </cell>
          <cell r="C39">
            <v>4714.8</v>
          </cell>
          <cell r="D39">
            <v>3943.2999999999984</v>
          </cell>
          <cell r="E39">
            <v>0.21324841548212348</v>
          </cell>
          <cell r="F39">
            <v>-0.16363366420632941</v>
          </cell>
        </row>
        <row r="41">
          <cell r="A41" t="str">
            <v>Cost Income Ratio</v>
          </cell>
          <cell r="B41">
            <v>0.50125641025641021</v>
          </cell>
          <cell r="C41">
            <v>0.44663016006739675</v>
          </cell>
          <cell r="D41">
            <v>0.440097074003031</v>
          </cell>
        </row>
        <row r="42">
          <cell r="A42" t="str">
            <v>Core Cost Income ratio</v>
          </cell>
          <cell r="B42">
            <v>0.54606145251396643</v>
          </cell>
          <cell r="C42">
            <v>0.47355962483251451</v>
          </cell>
          <cell r="D42">
            <v>0.5129383283309249</v>
          </cell>
        </row>
        <row r="43">
          <cell r="A43" t="str">
            <v>LLP/Avg Loans (Annualized)</v>
          </cell>
          <cell r="B43">
            <v>4.5033519267181823E-3</v>
          </cell>
          <cell r="C43">
            <v>8.0398222445550623E-3</v>
          </cell>
          <cell r="D43">
            <v>5.2001844251453105E-3</v>
          </cell>
        </row>
        <row r="44">
          <cell r="A44" t="str">
            <v>NIM (Qtrly)*</v>
          </cell>
          <cell r="B44">
            <v>2.7600000000000003E-2</v>
          </cell>
          <cell r="C44">
            <v>3.1099999999999999E-2</v>
          </cell>
          <cell r="D44">
            <v>2.5600000000000001E-2</v>
          </cell>
        </row>
        <row r="45">
          <cell r="A45" t="str">
            <v>CAR</v>
          </cell>
          <cell r="B45">
            <v>0.1079</v>
          </cell>
          <cell r="C45">
            <v>0.12659999999999999</v>
          </cell>
          <cell r="D45">
            <v>0.11550000000000001</v>
          </cell>
        </row>
        <row r="46">
          <cell r="A46" t="str">
            <v>Tier 1</v>
          </cell>
          <cell r="B46">
            <v>7.0199999999999999E-2</v>
          </cell>
          <cell r="C46">
            <v>7.9500000000000001E-2</v>
          </cell>
          <cell r="D46">
            <v>7.3599999999999999E-2</v>
          </cell>
        </row>
        <row r="48">
          <cell r="A48" t="str">
            <v>Deposits</v>
          </cell>
          <cell r="B48">
            <v>785280</v>
          </cell>
          <cell r="C48">
            <v>869840</v>
          </cell>
          <cell r="D48">
            <v>948040</v>
          </cell>
          <cell r="E48">
            <v>0.20726365118174406</v>
          </cell>
          <cell r="F48">
            <v>8.9901591097213185E-2</v>
          </cell>
        </row>
        <row r="49">
          <cell r="A49" t="str">
            <v>Low Cost Deposits %</v>
          </cell>
          <cell r="B49">
            <v>0.33483598207008963</v>
          </cell>
          <cell r="C49">
            <v>0.33255541248965326</v>
          </cell>
          <cell r="D49">
            <v>0.32504957596725875</v>
          </cell>
        </row>
        <row r="50">
          <cell r="A50" t="str">
            <v>Investments</v>
          </cell>
          <cell r="B50">
            <v>273350</v>
          </cell>
          <cell r="C50">
            <v>0</v>
          </cell>
          <cell r="D50">
            <v>315840</v>
          </cell>
          <cell r="E50">
            <v>0.15544174135723421</v>
          </cell>
          <cell r="F50" t="e">
            <v>#DIV/0!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Advances</v>
          </cell>
          <cell r="B52">
            <v>614440</v>
          </cell>
          <cell r="C52">
            <v>637080</v>
          </cell>
          <cell r="D52">
            <v>685950</v>
          </cell>
          <cell r="E52">
            <v>0.11638239697936337</v>
          </cell>
          <cell r="F52">
            <v>7.6709361461668957E-2</v>
          </cell>
        </row>
        <row r="53">
          <cell r="A53" t="str">
            <v>---Retail</v>
          </cell>
          <cell r="B53">
            <v>127410</v>
          </cell>
          <cell r="C53">
            <v>0</v>
          </cell>
          <cell r="D53">
            <v>0</v>
          </cell>
          <cell r="E53">
            <v>-1</v>
          </cell>
          <cell r="F53" t="e">
            <v>#DIV/0!</v>
          </cell>
        </row>
        <row r="54">
          <cell r="A54" t="str">
            <v>---Non-Retail</v>
          </cell>
          <cell r="B54">
            <v>487030</v>
          </cell>
          <cell r="C54">
            <v>637080</v>
          </cell>
          <cell r="D54">
            <v>685950</v>
          </cell>
          <cell r="E54">
            <v>0.4084347986776995</v>
          </cell>
          <cell r="F54">
            <v>7.6709361461668957E-2</v>
          </cell>
        </row>
        <row r="55">
          <cell r="A55" t="str">
            <v>Loan/Deposit Ratio</v>
          </cell>
          <cell r="B55">
            <v>0.78244702526487364</v>
          </cell>
          <cell r="C55">
            <v>0.7324105582635887</v>
          </cell>
          <cell r="D55">
            <v>0.72354542002447153</v>
          </cell>
        </row>
        <row r="57">
          <cell r="A57" t="str">
            <v>Gross NPA</v>
          </cell>
          <cell r="B57">
            <v>20160</v>
          </cell>
          <cell r="C57">
            <v>17694.3</v>
          </cell>
          <cell r="D57">
            <v>16593.2</v>
          </cell>
          <cell r="E57">
            <v>-0.17692460317460312</v>
          </cell>
          <cell r="F57">
            <v>-6.2229079421056377E-2</v>
          </cell>
        </row>
        <row r="58">
          <cell r="A58" t="str">
            <v>Net NPA</v>
          </cell>
          <cell r="B58">
            <v>7440</v>
          </cell>
          <cell r="C58">
            <v>4857.3999999999996</v>
          </cell>
          <cell r="D58">
            <v>4365.8999999999996</v>
          </cell>
          <cell r="E58">
            <v>-0.41318548387096776</v>
          </cell>
          <cell r="F58">
            <v>-0.10118581957425787</v>
          </cell>
        </row>
        <row r="59">
          <cell r="A59" t="str">
            <v>Gross NPA Ratio</v>
          </cell>
          <cell r="B59">
            <v>3.2800000000000003E-2</v>
          </cell>
          <cell r="C59">
            <v>2.7799999999999998E-2</v>
          </cell>
          <cell r="D59">
            <v>2.4199999999999999E-2</v>
          </cell>
        </row>
        <row r="60">
          <cell r="A60" t="str">
            <v>Net NPA Ratio</v>
          </cell>
          <cell r="B60">
            <v>1.24E-2</v>
          </cell>
          <cell r="C60">
            <v>7.7999999999999996E-3</v>
          </cell>
          <cell r="D60">
            <v>6.4999999999999997E-3</v>
          </cell>
        </row>
        <row r="61">
          <cell r="A61" t="str">
            <v>Coverage Ratio</v>
          </cell>
          <cell r="B61">
            <v>0.63095238095238093</v>
          </cell>
          <cell r="C61">
            <v>0.72548221743725383</v>
          </cell>
          <cell r="D61">
            <v>0.7368861943446714</v>
          </cell>
        </row>
        <row r="63">
          <cell r="A63" t="str">
            <v>Cost Income</v>
          </cell>
        </row>
        <row r="64">
          <cell r="A64" t="str">
            <v>Core Cost Income</v>
          </cell>
        </row>
        <row r="66">
          <cell r="A66" t="str">
            <v>Reported</v>
          </cell>
          <cell r="B66" t="str">
            <v>F2Q07</v>
          </cell>
          <cell r="C66" t="str">
            <v>F1Q08</v>
          </cell>
          <cell r="D66" t="str">
            <v>F2Q08</v>
          </cell>
        </row>
        <row r="67">
          <cell r="A67" t="str">
            <v>Yield on advances</v>
          </cell>
          <cell r="B67">
            <v>8.7200000000000014E-2</v>
          </cell>
          <cell r="C67">
            <v>0.1003</v>
          </cell>
          <cell r="D67">
            <v>0.1026</v>
          </cell>
        </row>
        <row r="68">
          <cell r="A68" t="str">
            <v>Yield on Investments</v>
          </cell>
          <cell r="B68">
            <v>7.6100000000000001E-2</v>
          </cell>
          <cell r="C68">
            <v>7.5700000000000003E-2</v>
          </cell>
          <cell r="D68">
            <v>0</v>
          </cell>
        </row>
        <row r="69">
          <cell r="A69" t="str">
            <v>Cost of Deposits</v>
          </cell>
          <cell r="B69">
            <v>5.3200000000000004E-2</v>
          </cell>
          <cell r="C69">
            <v>5.7200000000000001E-2</v>
          </cell>
          <cell r="D69">
            <v>6.4100000000000004E-2</v>
          </cell>
        </row>
        <row r="70">
          <cell r="A70" t="str">
            <v>Net Interest Margin</v>
          </cell>
          <cell r="B70">
            <v>2.7600000000000003E-2</v>
          </cell>
          <cell r="C70">
            <v>3.1099999999999999E-2</v>
          </cell>
          <cell r="D70">
            <v>2.5600000000000001E-2</v>
          </cell>
        </row>
      </sheetData>
      <sheetData sheetId="1"/>
      <sheetData sheetId="2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S2" t="str">
            <v>F1Q06</v>
          </cell>
          <cell r="T2" t="str">
            <v>F4Q06</v>
          </cell>
          <cell r="U2" t="str">
            <v>F1Q07</v>
          </cell>
          <cell r="V2" t="str">
            <v>YOY</v>
          </cell>
          <cell r="W2" t="str">
            <v>QOQ</v>
          </cell>
          <cell r="Y2" t="str">
            <v>F2Q06</v>
          </cell>
          <cell r="Z2" t="str">
            <v>F1Q07</v>
          </cell>
          <cell r="AA2" t="str">
            <v>F2Q07</v>
          </cell>
          <cell r="AB2" t="str">
            <v>YOY</v>
          </cell>
          <cell r="AC2" t="str">
            <v>QOQ</v>
          </cell>
          <cell r="AK2" t="str">
            <v>F3Q06</v>
          </cell>
          <cell r="AL2" t="str">
            <v>F2Q07</v>
          </cell>
          <cell r="AM2" t="str">
            <v>F3Q07</v>
          </cell>
          <cell r="AN2" t="str">
            <v>YoY</v>
          </cell>
          <cell r="AO2" t="str">
            <v>QOQ</v>
          </cell>
          <cell r="AQ2" t="str">
            <v>F4Q06</v>
          </cell>
          <cell r="AR2" t="str">
            <v>F3Q07</v>
          </cell>
          <cell r="AS2" t="str">
            <v>F4Q07</v>
          </cell>
          <cell r="AT2" t="str">
            <v>YoY</v>
          </cell>
          <cell r="AU2" t="str">
            <v>QOQ</v>
          </cell>
          <cell r="AW2" t="str">
            <v>F1Q07</v>
          </cell>
          <cell r="AX2" t="str">
            <v>F4Q07</v>
          </cell>
          <cell r="AY2" t="str">
            <v>F1Q08</v>
          </cell>
          <cell r="AZ2" t="str">
            <v>YoY</v>
          </cell>
          <cell r="BA2" t="str">
            <v>QOQ</v>
          </cell>
          <cell r="BC2" t="str">
            <v>F2Q07</v>
          </cell>
          <cell r="BD2" t="str">
            <v>F1Q08</v>
          </cell>
          <cell r="BE2" t="str">
            <v>F2Q08</v>
          </cell>
          <cell r="BF2" t="str">
            <v>YoY</v>
          </cell>
          <cell r="BG2" t="str">
            <v>QOQ</v>
          </cell>
          <cell r="BI2" t="str">
            <v>F2006</v>
          </cell>
          <cell r="BJ2" t="str">
            <v>F2007</v>
          </cell>
          <cell r="BK2" t="str">
            <v>F2008</v>
          </cell>
          <cell r="BN2" t="str">
            <v>F1H07</v>
          </cell>
          <cell r="BO2" t="str">
            <v>F1H08</v>
          </cell>
          <cell r="BP2" t="str">
            <v>YoY</v>
          </cell>
          <cell r="BQ2" t="str">
            <v>F2H07</v>
          </cell>
          <cell r="BR2" t="str">
            <v>F2H08</v>
          </cell>
          <cell r="BS2" t="str">
            <v>YoY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S4">
            <v>13577.6</v>
          </cell>
          <cell r="T4">
            <v>15722.7</v>
          </cell>
          <cell r="U4">
            <v>16656.8</v>
          </cell>
          <cell r="V4">
            <v>0.22678529342446363</v>
          </cell>
          <cell r="W4">
            <v>5.9410915428011579E-2</v>
          </cell>
          <cell r="Y4">
            <v>14201.9</v>
          </cell>
          <cell r="Z4">
            <v>16656.8</v>
          </cell>
          <cell r="AA4">
            <v>17723.7</v>
          </cell>
          <cell r="AB4">
            <v>0.24798090396355432</v>
          </cell>
          <cell r="AC4">
            <v>6.4051918735891666E-2</v>
          </cell>
          <cell r="AG4">
            <v>27779.5</v>
          </cell>
          <cell r="AH4">
            <v>34380.5</v>
          </cell>
          <cell r="AI4">
            <v>0.23762126748141621</v>
          </cell>
          <cell r="AK4">
            <v>15134.9</v>
          </cell>
          <cell r="AL4">
            <v>17723.7</v>
          </cell>
          <cell r="AM4">
            <v>18492</v>
          </cell>
          <cell r="AN4">
            <v>0.22181183886249656</v>
          </cell>
          <cell r="AO4">
            <v>4.3348736437651247E-2</v>
          </cell>
          <cell r="AQ4">
            <v>15722.7</v>
          </cell>
          <cell r="AR4">
            <v>18492</v>
          </cell>
          <cell r="AS4">
            <v>20949.3</v>
          </cell>
          <cell r="AT4">
            <v>0.33242382033620177</v>
          </cell>
          <cell r="AU4">
            <v>0.13288449059052554</v>
          </cell>
          <cell r="AW4">
            <v>16656.8</v>
          </cell>
          <cell r="AX4">
            <v>20949.3</v>
          </cell>
          <cell r="AY4">
            <v>21111.5</v>
          </cell>
          <cell r="AZ4">
            <v>0.26744032467220591</v>
          </cell>
          <cell r="BA4">
            <v>7.742502136109497E-3</v>
          </cell>
          <cell r="BC4">
            <v>17723.7</v>
          </cell>
          <cell r="BD4">
            <v>21111.5</v>
          </cell>
          <cell r="BE4">
            <v>22548.3</v>
          </cell>
          <cell r="BF4">
            <v>0.27221178422112757</v>
          </cell>
          <cell r="BG4">
            <v>6.8057693674063779E-2</v>
          </cell>
          <cell r="BI4">
            <v>58637.082999999999</v>
          </cell>
          <cell r="BJ4">
            <v>73821.790000000008</v>
          </cell>
          <cell r="BK4">
            <v>90467.10401575164</v>
          </cell>
          <cell r="BN4">
            <v>34380.5</v>
          </cell>
          <cell r="BO4">
            <v>43659.8</v>
          </cell>
          <cell r="BP4">
            <v>0.26990008871307869</v>
          </cell>
          <cell r="BQ4">
            <v>39441.290000000008</v>
          </cell>
          <cell r="BR4">
            <v>46807.304015751637</v>
          </cell>
          <cell r="BS4">
            <v>0.1867589527561504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S5">
            <v>8469.6</v>
          </cell>
          <cell r="T5">
            <v>10250.4</v>
          </cell>
          <cell r="U5">
            <v>11169.1</v>
          </cell>
          <cell r="V5">
            <v>0.31872815717389247</v>
          </cell>
          <cell r="W5">
            <v>8.9625770701631247E-2</v>
          </cell>
          <cell r="Y5">
            <v>8980.2000000000007</v>
          </cell>
          <cell r="Z5">
            <v>11169.1</v>
          </cell>
          <cell r="AA5">
            <v>12305</v>
          </cell>
          <cell r="AB5">
            <v>0.37023674305694732</v>
          </cell>
          <cell r="AC5">
            <v>0.10170022651780353</v>
          </cell>
          <cell r="AG5">
            <v>17449.800000000003</v>
          </cell>
          <cell r="AH5">
            <v>23474.1</v>
          </cell>
          <cell r="AI5">
            <v>0.34523604855069934</v>
          </cell>
          <cell r="AK5">
            <v>9897.7999999999993</v>
          </cell>
          <cell r="AL5">
            <v>12305</v>
          </cell>
          <cell r="AM5">
            <v>12938.7</v>
          </cell>
          <cell r="AN5">
            <v>0.30722988947038754</v>
          </cell>
          <cell r="AO5">
            <v>5.1499390491670072E-2</v>
          </cell>
          <cell r="AQ5">
            <v>10250.4</v>
          </cell>
          <cell r="AR5">
            <v>12938.7</v>
          </cell>
          <cell r="AS5">
            <v>14305</v>
          </cell>
          <cell r="AT5">
            <v>0.3955552954031063</v>
          </cell>
          <cell r="AU5">
            <v>0.10559793487753777</v>
          </cell>
          <cell r="AW5">
            <v>11169.1</v>
          </cell>
          <cell r="AX5">
            <v>14305</v>
          </cell>
          <cell r="AY5">
            <v>15351.6</v>
          </cell>
          <cell r="AZ5">
            <v>0.37447063774162648</v>
          </cell>
          <cell r="BA5">
            <v>7.3163229639986005E-2</v>
          </cell>
          <cell r="BC5">
            <v>12305</v>
          </cell>
          <cell r="BD5">
            <v>15351.6</v>
          </cell>
          <cell r="BE5">
            <v>16261.4</v>
          </cell>
          <cell r="BF5">
            <v>0.32152783421373421</v>
          </cell>
          <cell r="BG5">
            <v>5.9264180932280697E-2</v>
          </cell>
          <cell r="BI5">
            <v>37597.968999999997</v>
          </cell>
          <cell r="BJ5">
            <v>50717.834000000003</v>
          </cell>
          <cell r="BK5">
            <v>64336.217868179679</v>
          </cell>
          <cell r="BN5">
            <v>23474.1</v>
          </cell>
          <cell r="BO5">
            <v>31613</v>
          </cell>
          <cell r="BP5">
            <v>0.34671829803911547</v>
          </cell>
          <cell r="BQ5">
            <v>27243.734000000004</v>
          </cell>
          <cell r="BR5">
            <v>32723.217868179679</v>
          </cell>
          <cell r="BS5">
            <v>0.20112822523445839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S6">
            <v>4717.8999999999996</v>
          </cell>
          <cell r="T6">
            <v>4979.8999999999996</v>
          </cell>
          <cell r="U6">
            <v>5207.3999999999996</v>
          </cell>
          <cell r="V6">
            <v>0.10375378876194907</v>
          </cell>
          <cell r="W6">
            <v>4.5683648266029442E-2</v>
          </cell>
          <cell r="Y6">
            <v>4903.3999999999996</v>
          </cell>
          <cell r="Z6">
            <v>5207.3999999999996</v>
          </cell>
          <cell r="AA6">
            <v>5268.8</v>
          </cell>
          <cell r="AB6">
            <v>7.4519721009911555E-2</v>
          </cell>
          <cell r="AC6">
            <v>1.1790912931597397E-2</v>
          </cell>
          <cell r="AG6">
            <v>9621.2999999999993</v>
          </cell>
          <cell r="AH6">
            <v>10476.200000000001</v>
          </cell>
          <cell r="AI6">
            <v>8.8854936443100385E-2</v>
          </cell>
          <cell r="AK6">
            <v>4940.3</v>
          </cell>
          <cell r="AL6">
            <v>5268.8</v>
          </cell>
          <cell r="AM6">
            <v>5271.5</v>
          </cell>
          <cell r="AN6">
            <v>6.7040463129769412E-2</v>
          </cell>
          <cell r="AO6">
            <v>5.1245065289995395E-4</v>
          </cell>
          <cell r="AQ6">
            <v>4979.8999999999996</v>
          </cell>
          <cell r="AR6">
            <v>5271.5</v>
          </cell>
          <cell r="AS6">
            <v>5385.5</v>
          </cell>
          <cell r="AT6">
            <v>8.1447418622863976E-2</v>
          </cell>
          <cell r="AU6">
            <v>2.1625723228682503E-2</v>
          </cell>
          <cell r="AW6">
            <v>5207.3999999999996</v>
          </cell>
          <cell r="AX6">
            <v>5385.5</v>
          </cell>
          <cell r="AY6">
            <v>5554.9</v>
          </cell>
          <cell r="AZ6">
            <v>6.6731958366939459E-2</v>
          </cell>
          <cell r="BA6">
            <v>3.1454832420388046E-2</v>
          </cell>
          <cell r="BC6">
            <v>5268.8</v>
          </cell>
          <cell r="BD6">
            <v>5554.9</v>
          </cell>
          <cell r="BE6">
            <v>5851.7</v>
          </cell>
          <cell r="BF6">
            <v>0.11063240206498626</v>
          </cell>
          <cell r="BG6">
            <v>5.3430304775963666E-2</v>
          </cell>
          <cell r="BI6">
            <v>19541.472000000002</v>
          </cell>
          <cell r="BJ6">
            <v>21133.178</v>
          </cell>
          <cell r="BK6">
            <v>23931.739050659671</v>
          </cell>
          <cell r="BN6">
            <v>10476.200000000001</v>
          </cell>
          <cell r="BO6">
            <v>11406.599999999999</v>
          </cell>
          <cell r="BP6">
            <v>8.8810828353792282E-2</v>
          </cell>
          <cell r="BQ6">
            <v>10656.977999999999</v>
          </cell>
          <cell r="BR6">
            <v>12525.139050659673</v>
          </cell>
          <cell r="BS6">
            <v>0.17529932506754475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S7">
            <v>390.10000000000036</v>
          </cell>
          <cell r="T7">
            <v>492.40000000000146</v>
          </cell>
          <cell r="U7">
            <v>280.29999999999927</v>
          </cell>
          <cell r="V7">
            <v>-0.2814662906946962</v>
          </cell>
          <cell r="W7">
            <v>-0.43074735987002755</v>
          </cell>
          <cell r="Y7">
            <v>318.29999999999927</v>
          </cell>
          <cell r="Z7">
            <v>280.29999999999927</v>
          </cell>
          <cell r="AA7">
            <v>149.90000000000055</v>
          </cell>
          <cell r="AB7">
            <v>-0.5290606346214235</v>
          </cell>
          <cell r="AC7">
            <v>-0.46521584017124173</v>
          </cell>
          <cell r="AG7">
            <v>708.39999999999964</v>
          </cell>
          <cell r="AH7">
            <v>430.19999999999982</v>
          </cell>
          <cell r="AI7">
            <v>-0.39271597967250138</v>
          </cell>
          <cell r="AK7">
            <v>296.80000000000018</v>
          </cell>
          <cell r="AL7">
            <v>149.90000000000055</v>
          </cell>
          <cell r="AM7">
            <v>281.79999999999927</v>
          </cell>
          <cell r="AN7">
            <v>-5.0539083557954556E-2</v>
          </cell>
          <cell r="AO7">
            <v>0.87991994663107564</v>
          </cell>
          <cell r="AQ7">
            <v>492.40000000000146</v>
          </cell>
          <cell r="AR7">
            <v>281.79999999999927</v>
          </cell>
          <cell r="AS7">
            <v>1258.7999999999993</v>
          </cell>
          <cell r="AT7">
            <v>1.5564581640942232</v>
          </cell>
          <cell r="AU7">
            <v>3.4669978708303848</v>
          </cell>
          <cell r="AW7">
            <v>280.29999999999927</v>
          </cell>
          <cell r="AX7">
            <v>1258.7999999999993</v>
          </cell>
          <cell r="AY7">
            <v>205</v>
          </cell>
          <cell r="AZ7">
            <v>-0.26864074206207444</v>
          </cell>
          <cell r="BA7">
            <v>-0.83714648871941522</v>
          </cell>
          <cell r="BC7">
            <v>149.90000000000055</v>
          </cell>
          <cell r="BD7">
            <v>205</v>
          </cell>
          <cell r="BE7">
            <v>435.19999999999982</v>
          </cell>
          <cell r="BF7">
            <v>1.9032688458972529</v>
          </cell>
          <cell r="BG7">
            <v>1.1229268292682919</v>
          </cell>
          <cell r="BI7">
            <v>1497.6420000000001</v>
          </cell>
          <cell r="BJ7">
            <v>1970.778</v>
          </cell>
          <cell r="BK7">
            <v>2199.1470969122897</v>
          </cell>
          <cell r="BN7">
            <v>430.19999999999982</v>
          </cell>
          <cell r="BO7">
            <v>640.19999999999982</v>
          </cell>
          <cell r="BP7">
            <v>0.48814504881450516</v>
          </cell>
          <cell r="BQ7">
            <v>1540.5780000000002</v>
          </cell>
          <cell r="BR7">
            <v>1558.9470969122899</v>
          </cell>
          <cell r="BS7">
            <v>1.1923509820528144E-2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S8">
            <v>8230.4</v>
          </cell>
          <cell r="T8">
            <v>9744</v>
          </cell>
          <cell r="U8">
            <v>10312</v>
          </cell>
          <cell r="V8">
            <v>0.25291601866251945</v>
          </cell>
          <cell r="W8">
            <v>5.8292282430213449E-2</v>
          </cell>
          <cell r="Y8">
            <v>8178.7</v>
          </cell>
          <cell r="Z8">
            <v>10312</v>
          </cell>
          <cell r="AA8">
            <v>11448.5</v>
          </cell>
          <cell r="AB8">
            <v>0.39979458838201665</v>
          </cell>
          <cell r="AC8">
            <v>0.11021140418929409</v>
          </cell>
          <cell r="AG8">
            <v>16409.099999999999</v>
          </cell>
          <cell r="AH8">
            <v>21760.5</v>
          </cell>
          <cell r="AI8">
            <v>0.32612391904492033</v>
          </cell>
          <cell r="AK8">
            <v>8741.2000000000007</v>
          </cell>
          <cell r="AL8">
            <v>11448.5</v>
          </cell>
          <cell r="AM8">
            <v>11633.3</v>
          </cell>
          <cell r="AN8">
            <v>0.33085846336887359</v>
          </cell>
          <cell r="AO8">
            <v>1.6141852644451227E-2</v>
          </cell>
          <cell r="AQ8">
            <v>9744</v>
          </cell>
          <cell r="AR8">
            <v>11633.3</v>
          </cell>
          <cell r="AS8">
            <v>12525.8</v>
          </cell>
          <cell r="AT8">
            <v>0.28548850574712636</v>
          </cell>
          <cell r="AU8">
            <v>7.6719417534147683E-2</v>
          </cell>
          <cell r="AW8">
            <v>10312</v>
          </cell>
          <cell r="AX8">
            <v>12525.8</v>
          </cell>
          <cell r="AY8">
            <v>13398.8</v>
          </cell>
          <cell r="AZ8">
            <v>0.2993405740884405</v>
          </cell>
          <cell r="BA8">
            <v>6.9696147152277677E-2</v>
          </cell>
          <cell r="BC8">
            <v>11448.5</v>
          </cell>
          <cell r="BD8">
            <v>13398.8</v>
          </cell>
          <cell r="BE8">
            <v>15820.4</v>
          </cell>
          <cell r="BF8">
            <v>0.38187535484998025</v>
          </cell>
          <cell r="BG8">
            <v>0.18073260291966453</v>
          </cell>
          <cell r="BI8">
            <v>34894.222000000002</v>
          </cell>
          <cell r="BJ8">
            <v>45919.600999999995</v>
          </cell>
          <cell r="BK8">
            <v>58209.408133659992</v>
          </cell>
          <cell r="BN8">
            <v>21760.5</v>
          </cell>
          <cell r="BO8">
            <v>29219.199999999997</v>
          </cell>
          <cell r="BP8">
            <v>0.34276326371177124</v>
          </cell>
          <cell r="BQ8">
            <v>24159.100999999995</v>
          </cell>
          <cell r="BR8">
            <v>28990.208133659995</v>
          </cell>
          <cell r="BS8">
            <v>0.19997048456645805</v>
          </cell>
        </row>
        <row r="9">
          <cell r="A9" t="str">
            <v>---Int on Deposits</v>
          </cell>
          <cell r="Y9">
            <v>7530</v>
          </cell>
          <cell r="Z9">
            <v>9210</v>
          </cell>
          <cell r="AA9">
            <v>10220</v>
          </cell>
          <cell r="AB9">
            <v>0.35723771580345276</v>
          </cell>
          <cell r="AC9">
            <v>0.10966340933767649</v>
          </cell>
          <cell r="AG9">
            <v>7530</v>
          </cell>
          <cell r="AH9">
            <v>19430</v>
          </cell>
          <cell r="AI9">
            <v>1.5803452855245683</v>
          </cell>
          <cell r="AK9">
            <v>7860</v>
          </cell>
          <cell r="AL9">
            <v>10220</v>
          </cell>
          <cell r="AM9">
            <v>9970</v>
          </cell>
          <cell r="AN9">
            <v>0.26844783715012732</v>
          </cell>
          <cell r="AO9">
            <v>-2.4461839530332652E-2</v>
          </cell>
          <cell r="AQ9">
            <v>0</v>
          </cell>
          <cell r="AR9">
            <v>9970</v>
          </cell>
          <cell r="AT9" t="e">
            <v>#DIV/0!</v>
          </cell>
          <cell r="AU9">
            <v>-1</v>
          </cell>
          <cell r="AW9">
            <v>9210</v>
          </cell>
          <cell r="BC9">
            <v>10220</v>
          </cell>
          <cell r="BE9">
            <v>14410</v>
          </cell>
          <cell r="BF9">
            <v>0.40998043052837563</v>
          </cell>
          <cell r="BI9">
            <v>31560.44</v>
          </cell>
          <cell r="BJ9">
            <v>40401.644999999997</v>
          </cell>
          <cell r="BK9">
            <v>50809.076958779995</v>
          </cell>
          <cell r="BN9">
            <v>19430</v>
          </cell>
          <cell r="BO9">
            <v>14410</v>
          </cell>
          <cell r="BP9">
            <v>-0.25836335563561508</v>
          </cell>
          <cell r="BQ9">
            <v>20971.644999999997</v>
          </cell>
          <cell r="BR9">
            <v>36399.076958779995</v>
          </cell>
          <cell r="BS9">
            <v>0.73563289664592357</v>
          </cell>
        </row>
        <row r="10">
          <cell r="A10" t="str">
            <v>---Others</v>
          </cell>
          <cell r="Y10">
            <v>648.69999999999982</v>
          </cell>
          <cell r="Z10">
            <v>1102</v>
          </cell>
          <cell r="AA10">
            <v>1228.5</v>
          </cell>
          <cell r="AB10">
            <v>0.89378757515030105</v>
          </cell>
          <cell r="AC10">
            <v>0.11479128856624321</v>
          </cell>
          <cell r="AG10">
            <v>648.69999999999982</v>
          </cell>
          <cell r="AH10">
            <v>2330.5</v>
          </cell>
          <cell r="AI10">
            <v>2.5925697548944053</v>
          </cell>
          <cell r="AK10">
            <v>881.20000000000073</v>
          </cell>
          <cell r="AL10">
            <v>1228.5</v>
          </cell>
          <cell r="AM10">
            <v>1663.2999999999993</v>
          </cell>
          <cell r="AN10">
            <v>0.88753971856559</v>
          </cell>
          <cell r="AO10">
            <v>0.35392755392755326</v>
          </cell>
          <cell r="AT10" t="e">
            <v>#DIV/0!</v>
          </cell>
          <cell r="AU10" t="e">
            <v>#DIV/0!</v>
          </cell>
          <cell r="AW10">
            <v>1102</v>
          </cell>
          <cell r="BC10">
            <v>1228.5</v>
          </cell>
          <cell r="BE10">
            <v>1410</v>
          </cell>
          <cell r="BF10">
            <v>0.14774114774114766</v>
          </cell>
          <cell r="BI10">
            <v>3333.7820000000029</v>
          </cell>
          <cell r="BJ10">
            <v>5517.9560000000001</v>
          </cell>
          <cell r="BK10">
            <v>7400.3311748800006</v>
          </cell>
          <cell r="BN10">
            <v>2330.5</v>
          </cell>
          <cell r="BO10">
            <v>1410</v>
          </cell>
          <cell r="BP10">
            <v>-0.39497961810770221</v>
          </cell>
          <cell r="BQ10">
            <v>3187.4560000000001</v>
          </cell>
          <cell r="BR10">
            <v>5990.3311748800006</v>
          </cell>
          <cell r="BS10">
            <v>0.87934552661432819</v>
          </cell>
        </row>
        <row r="11">
          <cell r="A11" t="str">
            <v>Net interest Income</v>
          </cell>
          <cell r="B11">
            <v>3709.7</v>
          </cell>
          <cell r="C11">
            <v>3964.6999999999989</v>
          </cell>
          <cell r="D11">
            <v>3659.7999999999993</v>
          </cell>
          <cell r="E11">
            <v>3642.5999999999995</v>
          </cell>
          <cell r="F11">
            <v>4416.8999999999996</v>
          </cell>
          <cell r="G11">
            <v>4221.0999999999995</v>
          </cell>
          <cell r="H11">
            <v>4528.9000000000005</v>
          </cell>
          <cell r="I11">
            <v>4225.0000000000009</v>
          </cell>
          <cell r="J11">
            <v>4666.6999999999989</v>
          </cell>
          <cell r="K11">
            <v>4568.0999999999995</v>
          </cell>
          <cell r="L11">
            <v>5795.8000000000011</v>
          </cell>
          <cell r="M11">
            <v>5614.9</v>
          </cell>
          <cell r="N11">
            <v>5347.2000000000007</v>
          </cell>
          <cell r="O11">
            <v>6023.2</v>
          </cell>
          <cell r="P11">
            <v>6393.6999999999989</v>
          </cell>
          <cell r="Q11">
            <v>5978.7000000000007</v>
          </cell>
          <cell r="S11">
            <v>5347.2000000000007</v>
          </cell>
          <cell r="T11">
            <v>5978.7000000000007</v>
          </cell>
          <cell r="U11">
            <v>6344.7999999999993</v>
          </cell>
          <cell r="V11">
            <v>0.18656493117893458</v>
          </cell>
          <cell r="W11">
            <v>6.1234047535417169E-2</v>
          </cell>
          <cell r="Y11">
            <v>6023.2</v>
          </cell>
          <cell r="Z11">
            <v>6344.7999999999993</v>
          </cell>
          <cell r="AA11">
            <v>6275.2000000000007</v>
          </cell>
          <cell r="AB11">
            <v>4.1838225527958794E-2</v>
          </cell>
          <cell r="AC11">
            <v>-1.0969612911360227E-2</v>
          </cell>
          <cell r="AE11">
            <v>7047</v>
          </cell>
          <cell r="AF11">
            <v>-0.10952178231871712</v>
          </cell>
          <cell r="AG11">
            <v>11370.400000000001</v>
          </cell>
          <cell r="AH11">
            <v>12620</v>
          </cell>
          <cell r="AI11">
            <v>0.10989938788433107</v>
          </cell>
          <cell r="AK11">
            <v>6393.6999999999989</v>
          </cell>
          <cell r="AL11">
            <v>6275.2000000000007</v>
          </cell>
          <cell r="AM11">
            <v>6858.7000000000007</v>
          </cell>
          <cell r="AN11">
            <v>7.2727841468946286E-2</v>
          </cell>
          <cell r="AO11">
            <v>9.2985084140744467E-2</v>
          </cell>
          <cell r="AQ11">
            <v>5978.7000000000007</v>
          </cell>
          <cell r="AR11">
            <v>6858.7000000000007</v>
          </cell>
          <cell r="AS11">
            <v>8423.5</v>
          </cell>
          <cell r="AT11">
            <v>0.40891832672654571</v>
          </cell>
          <cell r="AU11">
            <v>0.22814819134821462</v>
          </cell>
          <cell r="AW11">
            <v>6344.7999999999993</v>
          </cell>
          <cell r="AX11">
            <v>8423.5</v>
          </cell>
          <cell r="AY11">
            <v>7712.7000000000007</v>
          </cell>
          <cell r="AZ11">
            <v>0.21559387214727055</v>
          </cell>
          <cell r="BA11">
            <v>-8.4382976197542536E-2</v>
          </cell>
          <cell r="BC11">
            <v>5885.2000000000007</v>
          </cell>
          <cell r="BD11">
            <v>7342.7000000000007</v>
          </cell>
          <cell r="BE11">
            <v>6357.9</v>
          </cell>
          <cell r="BF11">
            <v>8.0320125059470948E-2</v>
          </cell>
          <cell r="BG11">
            <v>-0.13411960178136118</v>
          </cell>
          <cell r="BI11">
            <v>23742.860999999997</v>
          </cell>
          <cell r="BJ11">
            <v>27902.189000000013</v>
          </cell>
          <cell r="BK11">
            <v>32257.695882091648</v>
          </cell>
          <cell r="BN11">
            <v>12230</v>
          </cell>
          <cell r="BO11">
            <v>13700.6</v>
          </cell>
          <cell r="BP11">
            <v>0.12024529844644327</v>
          </cell>
          <cell r="BQ11">
            <v>15672.189000000013</v>
          </cell>
          <cell r="BR11">
            <v>18557.095882091649</v>
          </cell>
          <cell r="BS11">
            <v>0.18407810689952964</v>
          </cell>
        </row>
        <row r="12">
          <cell r="A12" t="str">
            <v>Non-Interest income</v>
          </cell>
          <cell r="B12">
            <v>973.3</v>
          </cell>
          <cell r="C12">
            <v>1234.7</v>
          </cell>
          <cell r="D12">
            <v>1883.5</v>
          </cell>
          <cell r="E12">
            <v>4154</v>
          </cell>
          <cell r="F12">
            <v>1134.3</v>
          </cell>
          <cell r="G12">
            <v>2027.2</v>
          </cell>
          <cell r="H12">
            <v>1786.4</v>
          </cell>
          <cell r="I12">
            <v>3367.2</v>
          </cell>
          <cell r="J12">
            <v>2348.1999999999998</v>
          </cell>
          <cell r="K12">
            <v>1611.1</v>
          </cell>
          <cell r="L12">
            <v>1913.6</v>
          </cell>
          <cell r="M12">
            <v>1788.1</v>
          </cell>
          <cell r="N12">
            <v>1336.9</v>
          </cell>
          <cell r="O12">
            <v>1402.5</v>
          </cell>
          <cell r="P12">
            <v>1390.1</v>
          </cell>
          <cell r="Q12">
            <v>2121.5</v>
          </cell>
          <cell r="S12">
            <v>1336.9</v>
          </cell>
          <cell r="T12">
            <v>2121.5</v>
          </cell>
          <cell r="U12">
            <v>1650.4</v>
          </cell>
          <cell r="V12">
            <v>0.23449771860273771</v>
          </cell>
          <cell r="W12">
            <v>-0.22205986330426586</v>
          </cell>
          <cell r="Y12">
            <v>1402.5</v>
          </cell>
          <cell r="Z12">
            <v>1650.4</v>
          </cell>
          <cell r="AA12">
            <v>1917.6</v>
          </cell>
          <cell r="AB12">
            <v>0.3672727272727272</v>
          </cell>
          <cell r="AC12">
            <v>0.1619001454192921</v>
          </cell>
          <cell r="AE12">
            <v>1564</v>
          </cell>
          <cell r="AF12">
            <v>0.22608695652173916</v>
          </cell>
          <cell r="AG12">
            <v>2739.4</v>
          </cell>
          <cell r="AH12">
            <v>3568</v>
          </cell>
          <cell r="AI12">
            <v>0.30247499452434834</v>
          </cell>
          <cell r="AK12">
            <v>1390.1</v>
          </cell>
          <cell r="AL12">
            <v>1917.6</v>
          </cell>
          <cell r="AM12">
            <v>2052.4</v>
          </cell>
          <cell r="AN12">
            <v>0.47644054384576662</v>
          </cell>
          <cell r="AO12">
            <v>7.0296203587818296E-2</v>
          </cell>
          <cell r="AQ12">
            <v>2121.5</v>
          </cell>
          <cell r="AR12">
            <v>2052.4</v>
          </cell>
          <cell r="AS12">
            <v>2797.9</v>
          </cell>
          <cell r="AT12">
            <v>0.31883101579071416</v>
          </cell>
          <cell r="AU12">
            <v>0.36323328785811726</v>
          </cell>
          <cell r="AW12">
            <v>1650.4</v>
          </cell>
          <cell r="AX12">
            <v>2797.9</v>
          </cell>
          <cell r="AY12">
            <v>2153.3000000000002</v>
          </cell>
          <cell r="AZ12">
            <v>0.30471400872515764</v>
          </cell>
          <cell r="BA12">
            <v>-0.2303870760213016</v>
          </cell>
          <cell r="BC12">
            <v>1914.8</v>
          </cell>
          <cell r="BD12">
            <v>2153.3000000000002</v>
          </cell>
          <cell r="BE12">
            <v>3078.2</v>
          </cell>
          <cell r="BF12">
            <v>0.60758303739293917</v>
          </cell>
          <cell r="BG12">
            <v>0.42952677286026075</v>
          </cell>
          <cell r="BI12">
            <v>6250.9709999999995</v>
          </cell>
          <cell r="BJ12">
            <v>8418.0399999999991</v>
          </cell>
          <cell r="BK12">
            <v>10495.560669999999</v>
          </cell>
          <cell r="BN12">
            <v>3565.2</v>
          </cell>
          <cell r="BO12">
            <v>5231.5</v>
          </cell>
          <cell r="BP12">
            <v>0.46737910916638614</v>
          </cell>
          <cell r="BQ12">
            <v>4852.8399999999992</v>
          </cell>
          <cell r="BR12">
            <v>5264.0606699999989</v>
          </cell>
          <cell r="BS12">
            <v>8.4738147146825371E-2</v>
          </cell>
        </row>
        <row r="13">
          <cell r="A13" t="str">
            <v>---Capital Gains</v>
          </cell>
          <cell r="G13">
            <v>1076.4000000000001</v>
          </cell>
          <cell r="H13">
            <v>817.2</v>
          </cell>
          <cell r="I13">
            <v>2153.1</v>
          </cell>
          <cell r="J13">
            <v>1182.7</v>
          </cell>
          <cell r="K13">
            <v>496.2</v>
          </cell>
          <cell r="L13">
            <v>601.4</v>
          </cell>
          <cell r="M13">
            <v>322.89999999999998</v>
          </cell>
          <cell r="N13">
            <v>225.7</v>
          </cell>
          <cell r="O13">
            <v>324.3</v>
          </cell>
          <cell r="P13">
            <v>248</v>
          </cell>
          <cell r="Q13">
            <v>200</v>
          </cell>
          <cell r="S13">
            <v>225.7</v>
          </cell>
          <cell r="T13">
            <v>200</v>
          </cell>
          <cell r="U13">
            <v>280</v>
          </cell>
          <cell r="V13">
            <v>0.24058484714222428</v>
          </cell>
          <cell r="W13">
            <v>0.39999999999999991</v>
          </cell>
          <cell r="Y13">
            <v>324.3</v>
          </cell>
          <cell r="Z13">
            <v>280</v>
          </cell>
          <cell r="AA13">
            <v>380</v>
          </cell>
          <cell r="AB13">
            <v>0.17175454825778602</v>
          </cell>
          <cell r="AC13">
            <v>0.35714285714285721</v>
          </cell>
          <cell r="AE13">
            <v>324</v>
          </cell>
          <cell r="AF13">
            <v>0.17283950617283961</v>
          </cell>
          <cell r="AG13">
            <v>550</v>
          </cell>
          <cell r="AH13">
            <v>660</v>
          </cell>
          <cell r="AI13">
            <v>0.19999999999999996</v>
          </cell>
          <cell r="AK13">
            <v>210</v>
          </cell>
          <cell r="AL13">
            <v>380</v>
          </cell>
          <cell r="AM13">
            <v>300</v>
          </cell>
          <cell r="AN13">
            <v>0.4285714285714286</v>
          </cell>
          <cell r="AO13">
            <v>-0.21052631578947367</v>
          </cell>
          <cell r="AQ13">
            <v>200</v>
          </cell>
          <cell r="AR13">
            <v>300</v>
          </cell>
          <cell r="AS13">
            <v>130</v>
          </cell>
          <cell r="AT13">
            <v>-0.35</v>
          </cell>
          <cell r="AU13">
            <v>-0.56666666666666665</v>
          </cell>
          <cell r="AW13">
            <v>280</v>
          </cell>
          <cell r="AX13">
            <v>130</v>
          </cell>
          <cell r="AY13">
            <v>330</v>
          </cell>
          <cell r="AZ13">
            <v>0.1785714285714286</v>
          </cell>
          <cell r="BA13">
            <v>1.5384615384615383</v>
          </cell>
          <cell r="BC13">
            <v>380</v>
          </cell>
          <cell r="BD13">
            <v>330</v>
          </cell>
          <cell r="BE13">
            <v>810</v>
          </cell>
          <cell r="BF13">
            <v>1.1315789473684212</v>
          </cell>
          <cell r="BG13">
            <v>1.4545454545454546</v>
          </cell>
          <cell r="BI13">
            <v>953.88900000000001</v>
          </cell>
          <cell r="BJ13">
            <v>1085.356</v>
          </cell>
          <cell r="BK13">
            <v>1600</v>
          </cell>
          <cell r="BN13">
            <v>660</v>
          </cell>
          <cell r="BO13">
            <v>1140</v>
          </cell>
          <cell r="BP13">
            <v>0.72727272727272729</v>
          </cell>
          <cell r="BQ13">
            <v>425.35599999999999</v>
          </cell>
          <cell r="BR13">
            <v>460</v>
          </cell>
          <cell r="BS13">
            <v>8.1447070218828577E-2</v>
          </cell>
        </row>
        <row r="14">
          <cell r="A14" t="str">
            <v>---Recoveries</v>
          </cell>
          <cell r="Y14">
            <v>40</v>
          </cell>
          <cell r="Z14">
            <v>100</v>
          </cell>
          <cell r="AA14">
            <v>230</v>
          </cell>
          <cell r="AB14">
            <v>4.75</v>
          </cell>
          <cell r="AC14">
            <v>1.2999999999999998</v>
          </cell>
          <cell r="AG14">
            <v>40</v>
          </cell>
          <cell r="AH14">
            <v>330</v>
          </cell>
          <cell r="AI14">
            <v>7.25</v>
          </cell>
          <cell r="AK14">
            <v>68.599999999999994</v>
          </cell>
          <cell r="AL14">
            <v>230</v>
          </cell>
          <cell r="AM14">
            <v>285.5</v>
          </cell>
          <cell r="AN14">
            <v>3.1618075801749272</v>
          </cell>
          <cell r="AO14">
            <v>0.24130434782608701</v>
          </cell>
          <cell r="AQ14">
            <v>150</v>
          </cell>
          <cell r="AR14">
            <v>285.5</v>
          </cell>
          <cell r="AS14">
            <v>370</v>
          </cell>
          <cell r="AT14">
            <v>1.4666666666666668</v>
          </cell>
          <cell r="AU14">
            <v>0.2959719789842381</v>
          </cell>
          <cell r="AW14">
            <v>90</v>
          </cell>
          <cell r="AX14">
            <v>370</v>
          </cell>
          <cell r="AY14">
            <v>210</v>
          </cell>
          <cell r="AZ14">
            <v>1.3333333333333335</v>
          </cell>
          <cell r="BA14">
            <v>-0.43243243243243246</v>
          </cell>
          <cell r="BC14">
            <v>260</v>
          </cell>
          <cell r="BD14">
            <v>210</v>
          </cell>
          <cell r="BE14">
            <v>530</v>
          </cell>
          <cell r="BF14">
            <v>1.0384615384615383</v>
          </cell>
          <cell r="BG14">
            <v>1.5238095238095237</v>
          </cell>
          <cell r="BN14">
            <v>350</v>
          </cell>
          <cell r="BO14">
            <v>740</v>
          </cell>
          <cell r="BP14">
            <v>1.1142857142857143</v>
          </cell>
          <cell r="BQ14">
            <v>-350</v>
          </cell>
          <cell r="BR14">
            <v>-740</v>
          </cell>
          <cell r="BS14">
            <v>1.1142857142857143</v>
          </cell>
        </row>
        <row r="15">
          <cell r="A15" t="str">
            <v>---Other Non-Int Income</v>
          </cell>
          <cell r="B15">
            <v>973.3</v>
          </cell>
          <cell r="C15">
            <v>1234.7</v>
          </cell>
          <cell r="D15">
            <v>1883.5</v>
          </cell>
          <cell r="E15">
            <v>4154</v>
          </cell>
          <cell r="F15">
            <v>1134.3</v>
          </cell>
          <cell r="G15">
            <v>950.8</v>
          </cell>
          <cell r="H15">
            <v>969.2</v>
          </cell>
          <cell r="I15">
            <v>1214.0999999999999</v>
          </cell>
          <cell r="J15">
            <v>1165.4999999999998</v>
          </cell>
          <cell r="K15">
            <v>1114.8999999999999</v>
          </cell>
          <cell r="L15">
            <v>1312.1999999999998</v>
          </cell>
          <cell r="M15">
            <v>1465.1999999999998</v>
          </cell>
          <cell r="N15">
            <v>1111.2</v>
          </cell>
          <cell r="O15">
            <v>1078.2</v>
          </cell>
          <cell r="P15">
            <v>1142.0999999999999</v>
          </cell>
          <cell r="Q15">
            <v>1921.5</v>
          </cell>
          <cell r="S15">
            <v>1111.2</v>
          </cell>
          <cell r="T15">
            <v>1921.5</v>
          </cell>
          <cell r="U15">
            <v>1370.4</v>
          </cell>
          <cell r="V15">
            <v>0.23326133909287261</v>
          </cell>
          <cell r="W15">
            <v>-0.28680718188914911</v>
          </cell>
          <cell r="Y15">
            <v>1038.2</v>
          </cell>
          <cell r="Z15">
            <v>1270.4000000000001</v>
          </cell>
          <cell r="AA15">
            <v>1307.5999999999999</v>
          </cell>
          <cell r="AB15">
            <v>0.25948757464842975</v>
          </cell>
          <cell r="AC15">
            <v>2.9282115869017522E-2</v>
          </cell>
          <cell r="AE15">
            <v>1240</v>
          </cell>
          <cell r="AF15">
            <v>5.4516129032257998E-2</v>
          </cell>
          <cell r="AG15">
            <v>2149.4</v>
          </cell>
          <cell r="AH15">
            <v>2578</v>
          </cell>
          <cell r="AI15">
            <v>0.19940448497255048</v>
          </cell>
          <cell r="AK15">
            <v>1180.0999999999999</v>
          </cell>
          <cell r="AL15">
            <v>1307.5999999999999</v>
          </cell>
          <cell r="AM15">
            <v>1466.9</v>
          </cell>
          <cell r="AN15">
            <v>0.24303025167358716</v>
          </cell>
          <cell r="AO15">
            <v>0.12182624655858065</v>
          </cell>
          <cell r="AQ15">
            <v>1771.5</v>
          </cell>
          <cell r="AR15">
            <v>1466.9</v>
          </cell>
          <cell r="AS15">
            <v>2297.9</v>
          </cell>
          <cell r="AT15">
            <v>0.29714930849562515</v>
          </cell>
          <cell r="AU15">
            <v>0.56650078396618708</v>
          </cell>
          <cell r="AW15">
            <v>1280.4000000000001</v>
          </cell>
          <cell r="AX15">
            <v>2297.9</v>
          </cell>
          <cell r="AY15">
            <v>1613.3000000000002</v>
          </cell>
          <cell r="AZ15">
            <v>0.25999687597625742</v>
          </cell>
          <cell r="BA15">
            <v>-0.29792419165324857</v>
          </cell>
          <cell r="BB15">
            <v>0</v>
          </cell>
          <cell r="BC15">
            <v>1274.8</v>
          </cell>
          <cell r="BD15">
            <v>1613.3000000000002</v>
          </cell>
          <cell r="BE15">
            <v>1738.1999999999998</v>
          </cell>
          <cell r="BF15">
            <v>0.36350800125509863</v>
          </cell>
          <cell r="BG15">
            <v>7.7418954937085172E-2</v>
          </cell>
          <cell r="BI15">
            <v>5297.0819999999994</v>
          </cell>
          <cell r="BJ15">
            <v>7332.6839999999993</v>
          </cell>
          <cell r="BK15">
            <v>8895.5606699999989</v>
          </cell>
          <cell r="BN15">
            <v>2555.1999999999998</v>
          </cell>
          <cell r="BO15">
            <v>3351.5</v>
          </cell>
          <cell r="BP15">
            <v>0.31163901064495936</v>
          </cell>
          <cell r="BQ15">
            <v>4777.4839999999995</v>
          </cell>
          <cell r="BR15">
            <v>5544.0606699999989</v>
          </cell>
          <cell r="BS15">
            <v>0.16045614595464874</v>
          </cell>
        </row>
        <row r="16">
          <cell r="A16" t="str">
            <v>Total Income</v>
          </cell>
          <cell r="B16">
            <v>4683</v>
          </cell>
          <cell r="C16">
            <v>5199.3999999999987</v>
          </cell>
          <cell r="D16">
            <v>5543.2999999999993</v>
          </cell>
          <cell r="E16">
            <v>7796.5999999999995</v>
          </cell>
          <cell r="F16">
            <v>5551.2</v>
          </cell>
          <cell r="G16">
            <v>6248.2999999999993</v>
          </cell>
          <cell r="H16">
            <v>6315.3000000000011</v>
          </cell>
          <cell r="I16">
            <v>7592.2000000000007</v>
          </cell>
          <cell r="J16">
            <v>7014.8999999999987</v>
          </cell>
          <cell r="K16">
            <v>6179.1999999999989</v>
          </cell>
          <cell r="L16">
            <v>7709.4000000000015</v>
          </cell>
          <cell r="M16">
            <v>7403</v>
          </cell>
          <cell r="N16">
            <v>6684.1</v>
          </cell>
          <cell r="O16">
            <v>7425.7</v>
          </cell>
          <cell r="P16">
            <v>7783.7999999999993</v>
          </cell>
          <cell r="Q16">
            <v>8100.2000000000007</v>
          </cell>
          <cell r="S16">
            <v>6684.1</v>
          </cell>
          <cell r="T16">
            <v>8100.2000000000007</v>
          </cell>
          <cell r="U16">
            <v>7995.1999999999989</v>
          </cell>
          <cell r="V16">
            <v>0.19615206235693639</v>
          </cell>
          <cell r="W16">
            <v>-1.2962642897706433E-2</v>
          </cell>
          <cell r="Y16">
            <v>7425.7</v>
          </cell>
          <cell r="Z16">
            <v>7995.1999999999989</v>
          </cell>
          <cell r="AA16">
            <v>8192.8000000000011</v>
          </cell>
          <cell r="AB16">
            <v>0.10330339227278262</v>
          </cell>
          <cell r="AC16">
            <v>2.471482889733867E-2</v>
          </cell>
          <cell r="AE16">
            <v>8611</v>
          </cell>
          <cell r="AF16">
            <v>-4.8565787945650807E-2</v>
          </cell>
          <cell r="AG16">
            <v>14109.8</v>
          </cell>
          <cell r="AH16">
            <v>16188</v>
          </cell>
          <cell r="AI16">
            <v>0.1472877007469986</v>
          </cell>
          <cell r="AK16">
            <v>7783.7999999999993</v>
          </cell>
          <cell r="AL16">
            <v>8192.8000000000011</v>
          </cell>
          <cell r="AM16">
            <v>8911.1</v>
          </cell>
          <cell r="AN16">
            <v>0.14482643438937304</v>
          </cell>
          <cell r="AO16">
            <v>8.767454350161108E-2</v>
          </cell>
          <cell r="AQ16">
            <v>8100.2000000000007</v>
          </cell>
          <cell r="AR16">
            <v>8911.1</v>
          </cell>
          <cell r="AS16">
            <v>11221.4</v>
          </cell>
          <cell r="AT16">
            <v>0.38532381916495861</v>
          </cell>
          <cell r="AU16">
            <v>0.25926092177172277</v>
          </cell>
          <cell r="AW16">
            <v>7995.1999999999989</v>
          </cell>
          <cell r="AX16">
            <v>11221.4</v>
          </cell>
          <cell r="AY16">
            <v>9866</v>
          </cell>
          <cell r="AZ16">
            <v>0.233990394236542</v>
          </cell>
          <cell r="BA16">
            <v>-0.12078706756732671</v>
          </cell>
          <cell r="BC16">
            <v>7800.0000000000009</v>
          </cell>
          <cell r="BD16">
            <v>9496</v>
          </cell>
          <cell r="BE16">
            <v>9436.0999999999985</v>
          </cell>
          <cell r="BF16">
            <v>0.20975641025641001</v>
          </cell>
          <cell r="BG16">
            <v>-6.3079191238417653E-3</v>
          </cell>
          <cell r="BI16">
            <v>29993.831999999995</v>
          </cell>
          <cell r="BJ16">
            <v>36320.229000000014</v>
          </cell>
          <cell r="BK16">
            <v>42753.256552091647</v>
          </cell>
          <cell r="BN16">
            <v>15795.2</v>
          </cell>
          <cell r="BO16">
            <v>18932.099999999999</v>
          </cell>
          <cell r="BP16">
            <v>0.19859830834683945</v>
          </cell>
          <cell r="BQ16">
            <v>20525.029000000013</v>
          </cell>
          <cell r="BR16">
            <v>23821.156552091648</v>
          </cell>
          <cell r="BS16">
            <v>0.16059064043668991</v>
          </cell>
        </row>
        <row r="17">
          <cell r="A17" t="str">
            <v>Operating Expenses</v>
          </cell>
          <cell r="B17">
            <v>2480.6</v>
          </cell>
          <cell r="C17">
            <v>2396.8000000000002</v>
          </cell>
          <cell r="D17">
            <v>2547.3000000000002</v>
          </cell>
          <cell r="E17">
            <v>2758.5</v>
          </cell>
          <cell r="F17">
            <v>2621.6</v>
          </cell>
          <cell r="G17">
            <v>2963</v>
          </cell>
          <cell r="H17">
            <v>2753.8999999999996</v>
          </cell>
          <cell r="I17">
            <v>2507.6999999999998</v>
          </cell>
          <cell r="J17">
            <v>3084.7000000000003</v>
          </cell>
          <cell r="K17">
            <v>3094</v>
          </cell>
          <cell r="L17">
            <v>3773.9</v>
          </cell>
          <cell r="M17">
            <v>2622.3</v>
          </cell>
          <cell r="N17">
            <v>3153.3</v>
          </cell>
          <cell r="O17">
            <v>3855</v>
          </cell>
          <cell r="P17">
            <v>3500.7000000000003</v>
          </cell>
          <cell r="Q17">
            <v>3515.2</v>
          </cell>
          <cell r="S17">
            <v>3153.3</v>
          </cell>
          <cell r="T17">
            <v>3515.2</v>
          </cell>
          <cell r="U17">
            <v>3730.4</v>
          </cell>
          <cell r="V17">
            <v>0.18301461960485832</v>
          </cell>
          <cell r="W17">
            <v>6.1219845243513982E-2</v>
          </cell>
          <cell r="Y17">
            <v>3855</v>
          </cell>
          <cell r="Z17">
            <v>3730.4</v>
          </cell>
          <cell r="AA17">
            <v>3909.8</v>
          </cell>
          <cell r="AB17">
            <v>1.421530479896238E-2</v>
          </cell>
          <cell r="AC17">
            <v>4.8091357495174902E-2</v>
          </cell>
          <cell r="AE17">
            <v>4358.3</v>
          </cell>
          <cell r="AF17">
            <v>-0.10290709680379961</v>
          </cell>
          <cell r="AG17">
            <v>7008.3</v>
          </cell>
          <cell r="AH17">
            <v>7640.2000000000007</v>
          </cell>
          <cell r="AI17">
            <v>9.0164519212933225E-2</v>
          </cell>
          <cell r="AK17">
            <v>3500.7000000000003</v>
          </cell>
          <cell r="AL17">
            <v>3909.8</v>
          </cell>
          <cell r="AM17">
            <v>3860.2</v>
          </cell>
          <cell r="AN17">
            <v>0.10269374696489253</v>
          </cell>
          <cell r="AO17">
            <v>-1.2686070898767277E-2</v>
          </cell>
          <cell r="AQ17">
            <v>3515.2</v>
          </cell>
          <cell r="AR17">
            <v>3860.2</v>
          </cell>
          <cell r="AS17">
            <v>3258.9</v>
          </cell>
          <cell r="AT17">
            <v>-7.2911925352753704E-2</v>
          </cell>
          <cell r="AU17">
            <v>-0.15576913113310187</v>
          </cell>
          <cell r="AW17">
            <v>3730.4</v>
          </cell>
          <cell r="AX17">
            <v>3258.9</v>
          </cell>
          <cell r="AY17">
            <v>4241.2</v>
          </cell>
          <cell r="AZ17">
            <v>0.13692901565515747</v>
          </cell>
          <cell r="BA17">
            <v>0.30142072478443627</v>
          </cell>
          <cell r="BC17">
            <v>3909.8</v>
          </cell>
          <cell r="BD17">
            <v>4241.2</v>
          </cell>
          <cell r="BE17">
            <v>4152.8</v>
          </cell>
          <cell r="BF17">
            <v>6.2151516701621556E-2</v>
          </cell>
          <cell r="BG17">
            <v>-2.084315759690647E-2</v>
          </cell>
          <cell r="BI17">
            <v>14024.239</v>
          </cell>
          <cell r="BJ17">
            <v>14759.307000000001</v>
          </cell>
          <cell r="BK17">
            <v>16645.009550000002</v>
          </cell>
          <cell r="BN17">
            <v>7640.2000000000007</v>
          </cell>
          <cell r="BO17">
            <v>8394</v>
          </cell>
          <cell r="BP17">
            <v>9.8662338682233397E-2</v>
          </cell>
          <cell r="BQ17">
            <v>7119.107</v>
          </cell>
          <cell r="BR17">
            <v>8251.0095500000025</v>
          </cell>
          <cell r="BS17">
            <v>0.15899501861680165</v>
          </cell>
        </row>
        <row r="18">
          <cell r="A18" t="str">
            <v>---Employee</v>
          </cell>
          <cell r="B18">
            <v>1703</v>
          </cell>
          <cell r="C18">
            <v>1644.9</v>
          </cell>
          <cell r="D18">
            <v>1719.4</v>
          </cell>
          <cell r="E18">
            <v>1825</v>
          </cell>
          <cell r="F18">
            <v>1842.8</v>
          </cell>
          <cell r="G18">
            <v>1957.2</v>
          </cell>
          <cell r="H18">
            <v>1871.1</v>
          </cell>
          <cell r="I18">
            <v>1540.5</v>
          </cell>
          <cell r="J18">
            <v>2197.3000000000002</v>
          </cell>
          <cell r="K18">
            <v>1945.1</v>
          </cell>
          <cell r="L18">
            <v>2568.9</v>
          </cell>
          <cell r="M18">
            <v>1352.9</v>
          </cell>
          <cell r="N18">
            <v>2087.8000000000002</v>
          </cell>
          <cell r="O18">
            <v>2344.9</v>
          </cell>
          <cell r="P18">
            <v>2185.3000000000002</v>
          </cell>
          <cell r="Q18">
            <v>2049.9</v>
          </cell>
          <cell r="S18">
            <v>2087.8000000000002</v>
          </cell>
          <cell r="T18">
            <v>2049.9</v>
          </cell>
          <cell r="U18">
            <v>2393.9</v>
          </cell>
          <cell r="V18">
            <v>0.14661366031229028</v>
          </cell>
          <cell r="W18">
            <v>0.16781306405190488</v>
          </cell>
          <cell r="Y18">
            <v>2344.9</v>
          </cell>
          <cell r="Z18">
            <v>2393.9</v>
          </cell>
          <cell r="AA18">
            <v>2415</v>
          </cell>
          <cell r="AB18">
            <v>2.9894665017697886E-2</v>
          </cell>
          <cell r="AC18">
            <v>8.8140690922762222E-3</v>
          </cell>
          <cell r="AE18">
            <v>2621.6</v>
          </cell>
          <cell r="AF18">
            <v>-7.8806835520292884E-2</v>
          </cell>
          <cell r="AG18">
            <v>4432.7000000000007</v>
          </cell>
          <cell r="AH18">
            <v>4808.8999999999996</v>
          </cell>
          <cell r="AI18">
            <v>8.4869267038148122E-2</v>
          </cell>
          <cell r="AK18">
            <v>2185.3000000000002</v>
          </cell>
          <cell r="AL18">
            <v>2415</v>
          </cell>
          <cell r="AM18">
            <v>2439.5</v>
          </cell>
          <cell r="AN18">
            <v>0.1163227016885553</v>
          </cell>
          <cell r="AO18">
            <v>1.0144927536231974E-2</v>
          </cell>
          <cell r="AQ18">
            <v>2049.9</v>
          </cell>
          <cell r="AR18">
            <v>2439.5</v>
          </cell>
          <cell r="AS18">
            <v>1488.4</v>
          </cell>
          <cell r="AT18">
            <v>-0.27391580077076927</v>
          </cell>
          <cell r="AU18">
            <v>-0.38987497437999585</v>
          </cell>
          <cell r="AW18">
            <v>2393.9</v>
          </cell>
          <cell r="AX18">
            <v>1488.4</v>
          </cell>
          <cell r="AY18">
            <v>2542.6</v>
          </cell>
          <cell r="AZ18">
            <v>6.211621203893225E-2</v>
          </cell>
          <cell r="BA18">
            <v>0.70827734479978477</v>
          </cell>
          <cell r="BC18">
            <v>2415</v>
          </cell>
          <cell r="BD18">
            <v>2542.6</v>
          </cell>
          <cell r="BE18">
            <v>2545.5</v>
          </cell>
          <cell r="BF18">
            <v>5.403726708074541E-2</v>
          </cell>
          <cell r="BG18">
            <v>1.1405647762132709E-3</v>
          </cell>
          <cell r="BI18">
            <v>8667.9349999999995</v>
          </cell>
          <cell r="BJ18">
            <v>8736.83</v>
          </cell>
          <cell r="BK18">
            <v>9719.1610000000001</v>
          </cell>
          <cell r="BN18">
            <v>4808.8999999999996</v>
          </cell>
          <cell r="BO18">
            <v>5088.1000000000004</v>
          </cell>
          <cell r="BP18">
            <v>5.8059015575287587E-2</v>
          </cell>
          <cell r="BQ18">
            <v>3927.9300000000003</v>
          </cell>
          <cell r="BR18">
            <v>4631.0609999999997</v>
          </cell>
          <cell r="BS18">
            <v>0.17900802712879282</v>
          </cell>
        </row>
        <row r="19">
          <cell r="A19" t="str">
            <v>-----Core</v>
          </cell>
          <cell r="Y19">
            <v>2344.9</v>
          </cell>
          <cell r="Z19">
            <v>2243.9</v>
          </cell>
          <cell r="AA19">
            <v>2265</v>
          </cell>
          <cell r="AB19">
            <v>-3.4073947716320552E-2</v>
          </cell>
          <cell r="AC19">
            <v>9.4032710905120886E-3</v>
          </cell>
          <cell r="AG19">
            <v>2344.9</v>
          </cell>
          <cell r="AH19">
            <v>4508.8999999999996</v>
          </cell>
          <cell r="AI19">
            <v>0.92285385304277345</v>
          </cell>
          <cell r="AK19">
            <v>2185.3000000000002</v>
          </cell>
          <cell r="AL19">
            <v>2265</v>
          </cell>
          <cell r="AM19">
            <v>2289.5</v>
          </cell>
          <cell r="AN19">
            <v>4.768224042465552E-2</v>
          </cell>
          <cell r="AO19">
            <v>1.0816777041942505E-2</v>
          </cell>
          <cell r="AQ19">
            <v>0</v>
          </cell>
          <cell r="AR19">
            <v>2289.5</v>
          </cell>
          <cell r="AT19" t="e">
            <v>#DIV/0!</v>
          </cell>
          <cell r="AU19">
            <v>-1</v>
          </cell>
          <cell r="AW19">
            <v>2243.9</v>
          </cell>
          <cell r="AY19">
            <v>2292.6</v>
          </cell>
          <cell r="AZ19">
            <v>2.1703284460091732E-2</v>
          </cell>
          <cell r="BA19" t="e">
            <v>#DIV/0!</v>
          </cell>
          <cell r="BC19">
            <v>2265</v>
          </cell>
          <cell r="BD19">
            <v>2292.6</v>
          </cell>
          <cell r="BE19">
            <v>2295.5</v>
          </cell>
          <cell r="BF19">
            <v>1.3465783664459163E-2</v>
          </cell>
          <cell r="BG19">
            <v>1.2649393701473777E-3</v>
          </cell>
          <cell r="BN19">
            <v>4508.8999999999996</v>
          </cell>
          <cell r="BO19">
            <v>4588.1000000000004</v>
          </cell>
          <cell r="BP19">
            <v>1.7565259819468215E-2</v>
          </cell>
          <cell r="BQ19">
            <v>-4508.8999999999996</v>
          </cell>
          <cell r="BR19">
            <v>-4588.1000000000004</v>
          </cell>
          <cell r="BS19">
            <v>1.7565259819468215E-2</v>
          </cell>
        </row>
        <row r="20">
          <cell r="A20" t="str">
            <v>----AS 15</v>
          </cell>
          <cell r="Y20">
            <v>0</v>
          </cell>
          <cell r="Z20">
            <v>150</v>
          </cell>
          <cell r="AA20">
            <v>150</v>
          </cell>
          <cell r="AB20" t="str">
            <v>NA</v>
          </cell>
          <cell r="AC20">
            <v>0</v>
          </cell>
          <cell r="AG20">
            <v>0</v>
          </cell>
          <cell r="AH20">
            <v>300</v>
          </cell>
          <cell r="AI20" t="e">
            <v>#DIV/0!</v>
          </cell>
          <cell r="AK20">
            <v>0</v>
          </cell>
          <cell r="AL20">
            <v>150</v>
          </cell>
          <cell r="AM20">
            <v>150</v>
          </cell>
          <cell r="AN20" t="str">
            <v>NA</v>
          </cell>
          <cell r="AO20">
            <v>0</v>
          </cell>
          <cell r="AQ20">
            <v>0</v>
          </cell>
          <cell r="AR20">
            <v>150</v>
          </cell>
          <cell r="AT20" t="e">
            <v>#DIV/0!</v>
          </cell>
          <cell r="AU20">
            <v>-1</v>
          </cell>
          <cell r="AW20">
            <v>150</v>
          </cell>
          <cell r="AY20">
            <v>250</v>
          </cell>
          <cell r="AZ20">
            <v>0.66666666666666674</v>
          </cell>
          <cell r="BA20" t="e">
            <v>#DIV/0!</v>
          </cell>
          <cell r="BC20">
            <v>150</v>
          </cell>
          <cell r="BD20">
            <v>250</v>
          </cell>
          <cell r="BE20">
            <v>250</v>
          </cell>
          <cell r="BF20">
            <v>0.66666666666666674</v>
          </cell>
          <cell r="BG20">
            <v>0</v>
          </cell>
          <cell r="BN20">
            <v>300</v>
          </cell>
          <cell r="BO20">
            <v>500</v>
          </cell>
          <cell r="BP20">
            <v>0.66666666666666674</v>
          </cell>
          <cell r="BQ20">
            <v>-300</v>
          </cell>
          <cell r="BR20">
            <v>-500</v>
          </cell>
          <cell r="BS20">
            <v>0.66666666666666674</v>
          </cell>
        </row>
        <row r="21">
          <cell r="A21" t="str">
            <v>---Non Employee Exp.</v>
          </cell>
          <cell r="B21">
            <v>777.6</v>
          </cell>
          <cell r="C21">
            <v>751.9</v>
          </cell>
          <cell r="D21">
            <v>827.9</v>
          </cell>
          <cell r="E21">
            <v>933.5</v>
          </cell>
          <cell r="F21">
            <v>778.8</v>
          </cell>
          <cell r="G21">
            <v>1005.8</v>
          </cell>
          <cell r="H21">
            <v>882.8</v>
          </cell>
          <cell r="I21">
            <v>967.2</v>
          </cell>
          <cell r="J21">
            <v>887.4</v>
          </cell>
          <cell r="K21">
            <v>1148.9000000000001</v>
          </cell>
          <cell r="L21">
            <v>1205</v>
          </cell>
          <cell r="M21">
            <v>1269.4000000000001</v>
          </cell>
          <cell r="N21">
            <v>1065.5</v>
          </cell>
          <cell r="O21">
            <v>1510.1</v>
          </cell>
          <cell r="P21">
            <v>1315.4</v>
          </cell>
          <cell r="Q21">
            <v>1465.3</v>
          </cell>
          <cell r="S21">
            <v>1065.5</v>
          </cell>
          <cell r="T21">
            <v>1465.3</v>
          </cell>
          <cell r="U21">
            <v>1336.5</v>
          </cell>
          <cell r="V21">
            <v>0.25434068512435482</v>
          </cell>
          <cell r="W21">
            <v>-8.7900088719033653E-2</v>
          </cell>
          <cell r="Y21">
            <v>1510.1</v>
          </cell>
          <cell r="Z21">
            <v>1336.5</v>
          </cell>
          <cell r="AA21">
            <v>1494.8</v>
          </cell>
          <cell r="AB21">
            <v>-1.0131779352360759E-2</v>
          </cell>
          <cell r="AC21">
            <v>0.11844369622147388</v>
          </cell>
          <cell r="AE21">
            <v>1736.7</v>
          </cell>
          <cell r="AF21">
            <v>-0.13928715379743195</v>
          </cell>
          <cell r="AG21">
            <v>2575.6</v>
          </cell>
          <cell r="AH21">
            <v>2831.3</v>
          </cell>
          <cell r="AI21">
            <v>9.9277838173629451E-2</v>
          </cell>
          <cell r="AK21">
            <v>1315.4</v>
          </cell>
          <cell r="AL21">
            <v>1494.8</v>
          </cell>
          <cell r="AM21">
            <v>1420.7</v>
          </cell>
          <cell r="AN21">
            <v>8.0051695301809334E-2</v>
          </cell>
          <cell r="AO21">
            <v>-4.9571849076799568E-2</v>
          </cell>
          <cell r="AQ21">
            <v>1465.3</v>
          </cell>
          <cell r="AR21">
            <v>1420.7</v>
          </cell>
          <cell r="AS21">
            <v>1770.5</v>
          </cell>
          <cell r="AT21">
            <v>0.20828499283423185</v>
          </cell>
          <cell r="AU21">
            <v>0.2462166537622299</v>
          </cell>
          <cell r="AW21">
            <v>1336.5</v>
          </cell>
          <cell r="AX21">
            <v>1770.5</v>
          </cell>
          <cell r="AY21">
            <v>1698.6</v>
          </cell>
          <cell r="AZ21">
            <v>0.27093153759820421</v>
          </cell>
          <cell r="BA21">
            <v>-4.060999717593905E-2</v>
          </cell>
          <cell r="BC21">
            <v>1494.8</v>
          </cell>
          <cell r="BD21">
            <v>1698.6</v>
          </cell>
          <cell r="BE21">
            <v>1607.3</v>
          </cell>
          <cell r="BF21">
            <v>7.5260904468825274E-2</v>
          </cell>
          <cell r="BG21">
            <v>-5.3750147180030572E-2</v>
          </cell>
          <cell r="BI21">
            <v>5356.3040000000001</v>
          </cell>
          <cell r="BJ21">
            <v>6022.4770000000008</v>
          </cell>
          <cell r="BK21">
            <v>6925.8485500000006</v>
          </cell>
          <cell r="BN21">
            <v>2831.3</v>
          </cell>
          <cell r="BO21">
            <v>3305.8999999999996</v>
          </cell>
          <cell r="BP21">
            <v>0.16762617878712938</v>
          </cell>
          <cell r="BQ21">
            <v>3191.1770000000006</v>
          </cell>
          <cell r="BR21">
            <v>3619.948550000001</v>
          </cell>
          <cell r="BS21">
            <v>0.1343615694146707</v>
          </cell>
        </row>
        <row r="22">
          <cell r="A22" t="str">
            <v>Operating Profit</v>
          </cell>
          <cell r="B22">
            <v>2202.4</v>
          </cell>
          <cell r="C22">
            <v>2802.5999999999985</v>
          </cell>
          <cell r="D22">
            <v>2995.9999999999991</v>
          </cell>
          <cell r="E22">
            <v>5038.0999999999995</v>
          </cell>
          <cell r="F22">
            <v>2929.6</v>
          </cell>
          <cell r="G22">
            <v>3285.2999999999993</v>
          </cell>
          <cell r="H22">
            <v>3561.4000000000015</v>
          </cell>
          <cell r="I22">
            <v>5084.5000000000009</v>
          </cell>
          <cell r="J22">
            <v>3930.1999999999985</v>
          </cell>
          <cell r="K22">
            <v>3085.1999999999989</v>
          </cell>
          <cell r="L22">
            <v>3935.5000000000014</v>
          </cell>
          <cell r="M22">
            <v>4780.7</v>
          </cell>
          <cell r="N22">
            <v>3530.8</v>
          </cell>
          <cell r="O22">
            <v>3570.7</v>
          </cell>
          <cell r="P22">
            <v>4283.0999999999985</v>
          </cell>
          <cell r="Q22">
            <v>4585.0000000000009</v>
          </cell>
          <cell r="S22">
            <v>3530.8</v>
          </cell>
          <cell r="T22">
            <v>4585.0000000000009</v>
          </cell>
          <cell r="U22">
            <v>4264.7999999999993</v>
          </cell>
          <cell r="V22">
            <v>0.2078848986065478</v>
          </cell>
          <cell r="W22">
            <v>-6.9836423118866175E-2</v>
          </cell>
          <cell r="Y22">
            <v>3570.7</v>
          </cell>
          <cell r="Z22">
            <v>4264.7999999999993</v>
          </cell>
          <cell r="AA22">
            <v>4283.0000000000009</v>
          </cell>
          <cell r="AB22">
            <v>0.19948469487775533</v>
          </cell>
          <cell r="AC22">
            <v>4.2674920277625539E-3</v>
          </cell>
          <cell r="AE22">
            <v>4252.7</v>
          </cell>
          <cell r="AF22">
            <v>7.1248853669436674E-3</v>
          </cell>
          <cell r="AG22">
            <v>7101.5</v>
          </cell>
          <cell r="AH22">
            <v>8547.7999999999993</v>
          </cell>
          <cell r="AI22">
            <v>0.20366119833837915</v>
          </cell>
          <cell r="AK22">
            <v>4283.0999999999985</v>
          </cell>
          <cell r="AL22">
            <v>4283.0000000000009</v>
          </cell>
          <cell r="AM22">
            <v>5050.9000000000005</v>
          </cell>
          <cell r="AN22">
            <v>0.17926268357031172</v>
          </cell>
          <cell r="AO22">
            <v>0.17929021713752036</v>
          </cell>
          <cell r="AQ22">
            <v>4585.0000000000009</v>
          </cell>
          <cell r="AR22">
            <v>5050.9000000000005</v>
          </cell>
          <cell r="AS22">
            <v>7962.5</v>
          </cell>
          <cell r="AT22">
            <v>0.73664122137404542</v>
          </cell>
          <cell r="AU22">
            <v>0.57645172147538037</v>
          </cell>
          <cell r="AW22">
            <v>4264.7999999999993</v>
          </cell>
          <cell r="AX22">
            <v>7962.5</v>
          </cell>
          <cell r="AY22">
            <v>5624.8</v>
          </cell>
          <cell r="AZ22">
            <v>0.31888951416244637</v>
          </cell>
          <cell r="BA22">
            <v>-0.29358869701726842</v>
          </cell>
          <cell r="BC22">
            <v>3890.2000000000007</v>
          </cell>
          <cell r="BD22">
            <v>5254.8</v>
          </cell>
          <cell r="BE22">
            <v>5283.2999999999984</v>
          </cell>
          <cell r="BF22">
            <v>0.35810498174900962</v>
          </cell>
          <cell r="BG22">
            <v>5.4236126969624543E-3</v>
          </cell>
          <cell r="BI22">
            <v>15969.592999999995</v>
          </cell>
          <cell r="BJ22">
            <v>21560.922000000013</v>
          </cell>
          <cell r="BK22">
            <v>26108.247002091644</v>
          </cell>
          <cell r="BN22">
            <v>8155</v>
          </cell>
          <cell r="BO22">
            <v>10538.099999999999</v>
          </cell>
          <cell r="BP22">
            <v>0.29222562844880429</v>
          </cell>
          <cell r="BQ22">
            <v>13405.922000000013</v>
          </cell>
          <cell r="BR22">
            <v>15570.147002091646</v>
          </cell>
          <cell r="BS22">
            <v>0.16143798256409592</v>
          </cell>
        </row>
        <row r="23">
          <cell r="A23" t="str">
            <v>Provisions &amp; Cont.</v>
          </cell>
          <cell r="B23">
            <v>503.3</v>
          </cell>
          <cell r="C23">
            <v>1429</v>
          </cell>
          <cell r="D23">
            <v>710.2</v>
          </cell>
          <cell r="E23">
            <v>2109.6999999999998</v>
          </cell>
          <cell r="F23">
            <v>690.8</v>
          </cell>
          <cell r="G23">
            <v>625.1</v>
          </cell>
          <cell r="H23">
            <v>1192.5</v>
          </cell>
          <cell r="I23">
            <v>4122.1000000000004</v>
          </cell>
          <cell r="J23">
            <v>1006.2</v>
          </cell>
          <cell r="K23">
            <v>658.4</v>
          </cell>
          <cell r="L23">
            <v>4144.8</v>
          </cell>
          <cell r="M23">
            <v>3806.3</v>
          </cell>
          <cell r="N23">
            <v>646.9</v>
          </cell>
          <cell r="O23">
            <v>2689.7</v>
          </cell>
          <cell r="P23">
            <v>1302.3</v>
          </cell>
          <cell r="Q23">
            <v>2384.4</v>
          </cell>
          <cell r="S23">
            <v>646.9</v>
          </cell>
          <cell r="T23">
            <v>2384.4</v>
          </cell>
          <cell r="U23">
            <v>1578.9</v>
          </cell>
          <cell r="V23">
            <v>1.4407172669655282</v>
          </cell>
          <cell r="W23">
            <v>-0.33782083543029695</v>
          </cell>
          <cell r="Y23">
            <v>2689.7</v>
          </cell>
          <cell r="Z23">
            <v>1578.9</v>
          </cell>
          <cell r="AA23">
            <v>1219.5999999999999</v>
          </cell>
          <cell r="AB23">
            <v>-0.54656653158344803</v>
          </cell>
          <cell r="AC23">
            <v>-0.22756349357147387</v>
          </cell>
          <cell r="AE23">
            <v>1158</v>
          </cell>
          <cell r="AF23">
            <v>5.3195164075993118E-2</v>
          </cell>
          <cell r="AG23">
            <v>3336.6</v>
          </cell>
          <cell r="AH23">
            <v>2798.5</v>
          </cell>
          <cell r="AI23">
            <v>-0.1612719534855841</v>
          </cell>
          <cell r="AK23">
            <v>1302.3</v>
          </cell>
          <cell r="AL23">
            <v>1219.5999999999999</v>
          </cell>
          <cell r="AM23">
            <v>1425.9</v>
          </cell>
          <cell r="AN23">
            <v>9.4909007141211754E-2</v>
          </cell>
          <cell r="AO23">
            <v>0.16915382092489351</v>
          </cell>
          <cell r="AQ23">
            <v>2384.4</v>
          </cell>
          <cell r="AR23">
            <v>1425.9</v>
          </cell>
          <cell r="AS23">
            <v>3532.9</v>
          </cell>
          <cell r="AT23">
            <v>0.48167253816473754</v>
          </cell>
          <cell r="AU23">
            <v>1.4776632302405499</v>
          </cell>
          <cell r="AW23">
            <v>1578.9</v>
          </cell>
          <cell r="AX23">
            <v>3532.9</v>
          </cell>
          <cell r="AY23">
            <v>1923.8</v>
          </cell>
          <cell r="AZ23">
            <v>0.21844321996326554</v>
          </cell>
          <cell r="BA23">
            <v>-0.45546151886552122</v>
          </cell>
          <cell r="BC23">
            <v>826.8</v>
          </cell>
          <cell r="BD23">
            <v>1553.8</v>
          </cell>
          <cell r="BE23">
            <v>975.5</v>
          </cell>
          <cell r="BF23">
            <v>0.1798500241896468</v>
          </cell>
          <cell r="BG23">
            <v>-0.37218432230660314</v>
          </cell>
          <cell r="BI23">
            <v>7023.3</v>
          </cell>
          <cell r="BJ23">
            <v>7757.0519999999997</v>
          </cell>
          <cell r="BK23">
            <v>8919.4228815820352</v>
          </cell>
          <cell r="BN23">
            <v>2405.6999999999998</v>
          </cell>
          <cell r="BO23">
            <v>2529.3000000000002</v>
          </cell>
          <cell r="BP23">
            <v>5.1377977303903366E-2</v>
          </cell>
          <cell r="BQ23">
            <v>5351.3519999999999</v>
          </cell>
          <cell r="BR23">
            <v>6390.122881582035</v>
          </cell>
          <cell r="BS23">
            <v>0.19411372706972663</v>
          </cell>
        </row>
        <row r="24">
          <cell r="A24" t="str">
            <v>---Provisions - Loan Loss</v>
          </cell>
          <cell r="B24">
            <v>430</v>
          </cell>
          <cell r="F24">
            <v>950</v>
          </cell>
          <cell r="G24">
            <v>790</v>
          </cell>
          <cell r="H24">
            <v>1083.5</v>
          </cell>
          <cell r="I24">
            <v>3602.6</v>
          </cell>
          <cell r="J24">
            <v>889.2</v>
          </cell>
          <cell r="K24">
            <v>280.8</v>
          </cell>
          <cell r="L24">
            <v>-930</v>
          </cell>
          <cell r="M24">
            <v>1924.6</v>
          </cell>
          <cell r="N24">
            <v>235.4</v>
          </cell>
          <cell r="O24">
            <v>201.1</v>
          </cell>
          <cell r="P24">
            <v>228.5</v>
          </cell>
          <cell r="Q24">
            <v>892.3</v>
          </cell>
          <cell r="S24">
            <v>235.4</v>
          </cell>
          <cell r="T24">
            <v>892.3</v>
          </cell>
          <cell r="U24">
            <v>550</v>
          </cell>
          <cell r="V24">
            <v>1.3364485981308412</v>
          </cell>
          <cell r="W24">
            <v>-0.38361537599462059</v>
          </cell>
          <cell r="Y24">
            <v>201.1</v>
          </cell>
          <cell r="Z24">
            <v>550</v>
          </cell>
          <cell r="AA24">
            <v>660</v>
          </cell>
          <cell r="AB24">
            <v>2.2819492789656888</v>
          </cell>
          <cell r="AC24">
            <v>0.19999999999999996</v>
          </cell>
          <cell r="AE24">
            <v>1158</v>
          </cell>
          <cell r="AF24">
            <v>-0.43005181347150256</v>
          </cell>
          <cell r="AG24">
            <v>436.5</v>
          </cell>
          <cell r="AH24">
            <v>1210</v>
          </cell>
          <cell r="AI24">
            <v>1.7720504009163802</v>
          </cell>
          <cell r="AK24">
            <v>228.5</v>
          </cell>
          <cell r="AL24">
            <v>660</v>
          </cell>
          <cell r="AM24">
            <v>510</v>
          </cell>
          <cell r="AN24">
            <v>1.2319474835886215</v>
          </cell>
          <cell r="AO24">
            <v>-0.22727272727272729</v>
          </cell>
          <cell r="AQ24">
            <v>892.3</v>
          </cell>
          <cell r="AR24">
            <v>510</v>
          </cell>
          <cell r="AS24">
            <v>1580</v>
          </cell>
          <cell r="AT24">
            <v>0.77070491986999889</v>
          </cell>
          <cell r="AU24">
            <v>2.0980392156862746</v>
          </cell>
          <cell r="AW24">
            <v>550</v>
          </cell>
          <cell r="AX24">
            <v>1580</v>
          </cell>
          <cell r="AY24">
            <v>1280</v>
          </cell>
          <cell r="AZ24">
            <v>1.3272727272727272</v>
          </cell>
          <cell r="BA24">
            <v>-0.189873417721519</v>
          </cell>
          <cell r="BC24">
            <v>660</v>
          </cell>
          <cell r="BD24">
            <v>1280</v>
          </cell>
          <cell r="BE24">
            <v>860</v>
          </cell>
          <cell r="BF24">
            <v>0.30303030303030298</v>
          </cell>
          <cell r="BG24">
            <v>-0.328125</v>
          </cell>
          <cell r="BI24">
            <v>1557.3</v>
          </cell>
          <cell r="BJ24">
            <v>3300</v>
          </cell>
          <cell r="BK24">
            <v>6119.4228815820343</v>
          </cell>
          <cell r="BN24">
            <v>1210</v>
          </cell>
          <cell r="BO24">
            <v>2140</v>
          </cell>
          <cell r="BP24">
            <v>0.76859504132231415</v>
          </cell>
          <cell r="BQ24">
            <v>2090</v>
          </cell>
          <cell r="BR24">
            <v>3979.4228815820343</v>
          </cell>
          <cell r="BS24">
            <v>0.90403008688135622</v>
          </cell>
        </row>
        <row r="25">
          <cell r="A25" t="str">
            <v>---AS 15</v>
          </cell>
          <cell r="J25">
            <v>70</v>
          </cell>
          <cell r="N25">
            <v>310</v>
          </cell>
          <cell r="O25">
            <v>2350</v>
          </cell>
          <cell r="S25">
            <v>310</v>
          </cell>
          <cell r="T25">
            <v>0</v>
          </cell>
          <cell r="V25">
            <v>-1</v>
          </cell>
          <cell r="W25" t="e">
            <v>#DIV/0!</v>
          </cell>
          <cell r="Y25">
            <v>0</v>
          </cell>
          <cell r="Z25">
            <v>150</v>
          </cell>
          <cell r="AA25">
            <v>150</v>
          </cell>
          <cell r="AB25" t="str">
            <v>NA</v>
          </cell>
          <cell r="AC25">
            <v>0</v>
          </cell>
          <cell r="AF25" t="e">
            <v>#DIV/0!</v>
          </cell>
          <cell r="AG25">
            <v>310</v>
          </cell>
          <cell r="AH25">
            <v>300</v>
          </cell>
          <cell r="AI25">
            <v>-3.2258064516129004E-2</v>
          </cell>
          <cell r="AL25">
            <v>150</v>
          </cell>
          <cell r="AN25" t="e">
            <v>#DIV/0!</v>
          </cell>
          <cell r="AO25">
            <v>-1</v>
          </cell>
          <cell r="AT25" t="e">
            <v>#DIV/0!</v>
          </cell>
          <cell r="AU25" t="e">
            <v>#DIV/0!</v>
          </cell>
          <cell r="AW25">
            <v>150</v>
          </cell>
          <cell r="AZ25">
            <v>-1</v>
          </cell>
          <cell r="BA25" t="e">
            <v>#DIV/0!</v>
          </cell>
          <cell r="BN25">
            <v>150</v>
          </cell>
          <cell r="BO25">
            <v>0</v>
          </cell>
          <cell r="BP25">
            <v>-1</v>
          </cell>
          <cell r="BQ25">
            <v>-150</v>
          </cell>
          <cell r="BR25">
            <v>0</v>
          </cell>
          <cell r="BS25">
            <v>-1</v>
          </cell>
        </row>
        <row r="26">
          <cell r="A26" t="str">
            <v>---Others</v>
          </cell>
          <cell r="B26">
            <v>73.300000000000011</v>
          </cell>
          <cell r="C26">
            <v>1429</v>
          </cell>
          <cell r="D26">
            <v>710.2</v>
          </cell>
          <cell r="E26">
            <v>2109.6999999999998</v>
          </cell>
          <cell r="F26">
            <v>-259.20000000000005</v>
          </cell>
          <cell r="G26">
            <v>-164.89999999999998</v>
          </cell>
          <cell r="H26">
            <v>109</v>
          </cell>
          <cell r="I26">
            <v>519.50000000000045</v>
          </cell>
          <cell r="J26">
            <v>117</v>
          </cell>
          <cell r="K26">
            <v>377.59999999999997</v>
          </cell>
          <cell r="L26">
            <v>5074.8</v>
          </cell>
          <cell r="M26">
            <v>1881.7000000000003</v>
          </cell>
          <cell r="N26">
            <v>411.5</v>
          </cell>
          <cell r="O26">
            <v>2488.6</v>
          </cell>
          <cell r="P26">
            <v>1073.8</v>
          </cell>
          <cell r="Q26">
            <v>1492.1000000000001</v>
          </cell>
          <cell r="S26">
            <v>411.5</v>
          </cell>
          <cell r="T26">
            <v>1492.1000000000001</v>
          </cell>
          <cell r="U26">
            <v>1028.9000000000001</v>
          </cell>
          <cell r="V26">
            <v>1.5003645200486031</v>
          </cell>
          <cell r="W26">
            <v>-0.31043495744253069</v>
          </cell>
          <cell r="Y26">
            <v>2488.6</v>
          </cell>
          <cell r="Z26">
            <v>1028.9000000000001</v>
          </cell>
          <cell r="AA26">
            <v>559.59999999999991</v>
          </cell>
          <cell r="AB26">
            <v>-0.77513461383910631</v>
          </cell>
          <cell r="AC26">
            <v>-0.45611818446885033</v>
          </cell>
          <cell r="AE26">
            <v>0</v>
          </cell>
          <cell r="AF26" t="e">
            <v>#DIV/0!</v>
          </cell>
          <cell r="AG26">
            <v>2900.1</v>
          </cell>
          <cell r="AH26">
            <v>1588.5</v>
          </cell>
          <cell r="AI26">
            <v>-0.45226026688734866</v>
          </cell>
          <cell r="AK26">
            <v>1073.8</v>
          </cell>
          <cell r="AL26">
            <v>559.59999999999991</v>
          </cell>
          <cell r="AM26">
            <v>915.90000000000009</v>
          </cell>
          <cell r="AN26">
            <v>-0.14704786738685027</v>
          </cell>
          <cell r="AO26">
            <v>0.63670478913509698</v>
          </cell>
          <cell r="AQ26">
            <v>1492.1000000000001</v>
          </cell>
          <cell r="AR26">
            <v>915.90000000000009</v>
          </cell>
          <cell r="AS26">
            <v>1952.9</v>
          </cell>
          <cell r="AT26">
            <v>0.30882648616044506</v>
          </cell>
          <cell r="AU26">
            <v>1.132219674636969</v>
          </cell>
          <cell r="AW26">
            <v>1028.9000000000001</v>
          </cell>
          <cell r="AX26">
            <v>1952.9</v>
          </cell>
          <cell r="AY26">
            <v>643.79999999999995</v>
          </cell>
          <cell r="AZ26">
            <v>-0.37428321508407048</v>
          </cell>
          <cell r="BA26">
            <v>-0.67033642275590144</v>
          </cell>
          <cell r="BC26">
            <v>166.79999999999995</v>
          </cell>
          <cell r="BD26">
            <v>273.79999999999995</v>
          </cell>
          <cell r="BE26">
            <v>115.5</v>
          </cell>
          <cell r="BF26">
            <v>-0.30755395683453224</v>
          </cell>
          <cell r="BG26">
            <v>-0.57815924032140242</v>
          </cell>
          <cell r="BI26">
            <v>5466</v>
          </cell>
          <cell r="BJ26">
            <v>4457.0519999999997</v>
          </cell>
          <cell r="BK26">
            <v>2800.0000000000009</v>
          </cell>
          <cell r="BN26">
            <v>1195.7</v>
          </cell>
          <cell r="BO26">
            <v>389.29999999999995</v>
          </cell>
          <cell r="BP26">
            <v>-0.67441665969724851</v>
          </cell>
          <cell r="BQ26">
            <v>3261.3519999999999</v>
          </cell>
          <cell r="BR26">
            <v>2410.7000000000007</v>
          </cell>
          <cell r="BS26">
            <v>-0.26082802469650601</v>
          </cell>
        </row>
        <row r="27">
          <cell r="A27" t="str">
            <v>Profit Before Tax</v>
          </cell>
          <cell r="B27">
            <v>1699.1000000000001</v>
          </cell>
          <cell r="C27">
            <v>1373.5999999999985</v>
          </cell>
          <cell r="D27">
            <v>2285.7999999999993</v>
          </cell>
          <cell r="E27">
            <v>2928.3999999999996</v>
          </cell>
          <cell r="F27">
            <v>2238.8000000000002</v>
          </cell>
          <cell r="G27">
            <v>2660.1999999999994</v>
          </cell>
          <cell r="H27">
            <v>2368.9000000000015</v>
          </cell>
          <cell r="I27">
            <v>962.40000000000055</v>
          </cell>
          <cell r="J27">
            <v>2923.9999999999982</v>
          </cell>
          <cell r="K27">
            <v>2426.7999999999988</v>
          </cell>
          <cell r="L27">
            <v>-209.29999999999882</v>
          </cell>
          <cell r="M27">
            <v>974.39999999999964</v>
          </cell>
          <cell r="N27">
            <v>2883.9</v>
          </cell>
          <cell r="O27">
            <v>881</v>
          </cell>
          <cell r="P27">
            <v>2980.7999999999984</v>
          </cell>
          <cell r="Q27">
            <v>2200.6000000000008</v>
          </cell>
          <cell r="S27">
            <v>2883.9</v>
          </cell>
          <cell r="T27">
            <v>2200.6000000000008</v>
          </cell>
          <cell r="U27">
            <v>2685.8999999999992</v>
          </cell>
          <cell r="V27">
            <v>-6.8657026942682053E-2</v>
          </cell>
          <cell r="W27">
            <v>0.22053076433699825</v>
          </cell>
          <cell r="Y27">
            <v>881</v>
          </cell>
          <cell r="Z27">
            <v>2685.8999999999992</v>
          </cell>
          <cell r="AA27">
            <v>3063.400000000001</v>
          </cell>
          <cell r="AB27">
            <v>2.477185017026108</v>
          </cell>
          <cell r="AC27">
            <v>0.14054879183886282</v>
          </cell>
          <cell r="AE27">
            <v>3094.7</v>
          </cell>
          <cell r="AF27">
            <v>-1.0114065983778286E-2</v>
          </cell>
          <cell r="AG27">
            <v>3764.9</v>
          </cell>
          <cell r="AH27">
            <v>5749.3</v>
          </cell>
          <cell r="AI27">
            <v>0.52707907248532493</v>
          </cell>
          <cell r="AK27">
            <v>2980.7999999999984</v>
          </cell>
          <cell r="AL27">
            <v>3063.400000000001</v>
          </cell>
          <cell r="AM27">
            <v>3625.0000000000005</v>
          </cell>
          <cell r="AN27">
            <v>0.21611647879763907</v>
          </cell>
          <cell r="AO27">
            <v>0.18332571652412333</v>
          </cell>
          <cell r="AQ27">
            <v>2200.6000000000008</v>
          </cell>
          <cell r="AR27">
            <v>3625.0000000000005</v>
          </cell>
          <cell r="AS27">
            <v>4429.6000000000004</v>
          </cell>
          <cell r="AT27">
            <v>1.0129055712078516</v>
          </cell>
          <cell r="AU27">
            <v>0.22195862068965511</v>
          </cell>
          <cell r="AW27">
            <v>2685.8999999999992</v>
          </cell>
          <cell r="AX27">
            <v>4429.6000000000004</v>
          </cell>
          <cell r="AY27">
            <v>3701</v>
          </cell>
          <cell r="AZ27">
            <v>0.37793663204140171</v>
          </cell>
          <cell r="BA27">
            <v>-0.16448437782192527</v>
          </cell>
          <cell r="BC27">
            <v>3063.4000000000005</v>
          </cell>
          <cell r="BD27">
            <v>3701</v>
          </cell>
          <cell r="BE27">
            <v>4307.7999999999984</v>
          </cell>
          <cell r="BF27">
            <v>0.40621531631520447</v>
          </cell>
          <cell r="BG27">
            <v>0.16395568765198543</v>
          </cell>
          <cell r="BI27">
            <v>8946.2929999999942</v>
          </cell>
          <cell r="BJ27">
            <v>13803.870000000014</v>
          </cell>
          <cell r="BK27">
            <v>17188.824120509609</v>
          </cell>
          <cell r="BN27">
            <v>5749.2999999999993</v>
          </cell>
          <cell r="BO27">
            <v>8008.7999999999984</v>
          </cell>
          <cell r="BP27">
            <v>0.39300436574887376</v>
          </cell>
          <cell r="BQ27">
            <v>8054.5700000000143</v>
          </cell>
          <cell r="BR27">
            <v>9180.0241205096099</v>
          </cell>
          <cell r="BS27">
            <v>0.13972864107079497</v>
          </cell>
        </row>
        <row r="28">
          <cell r="A28" t="str">
            <v>Total Tax</v>
          </cell>
          <cell r="B28">
            <v>560</v>
          </cell>
          <cell r="C28">
            <v>440</v>
          </cell>
          <cell r="D28">
            <v>850</v>
          </cell>
          <cell r="E28">
            <v>910</v>
          </cell>
          <cell r="F28">
            <v>650</v>
          </cell>
          <cell r="G28">
            <v>961.5</v>
          </cell>
          <cell r="H28">
            <v>868.5</v>
          </cell>
          <cell r="I28">
            <v>-1400.2</v>
          </cell>
          <cell r="J28">
            <v>820</v>
          </cell>
          <cell r="K28">
            <v>320</v>
          </cell>
          <cell r="L28">
            <v>-800</v>
          </cell>
          <cell r="M28">
            <v>-1414.7</v>
          </cell>
          <cell r="N28">
            <v>480</v>
          </cell>
          <cell r="O28">
            <v>270</v>
          </cell>
          <cell r="P28">
            <v>690</v>
          </cell>
          <cell r="Q28">
            <v>754.5</v>
          </cell>
          <cell r="S28">
            <v>480</v>
          </cell>
          <cell r="T28">
            <v>754.5</v>
          </cell>
          <cell r="U28">
            <v>1017.8</v>
          </cell>
          <cell r="V28">
            <v>1.1204166666666664</v>
          </cell>
          <cell r="W28">
            <v>0.34897282968853549</v>
          </cell>
          <cell r="Y28">
            <v>270</v>
          </cell>
          <cell r="Z28">
            <v>1017.8</v>
          </cell>
          <cell r="AA28">
            <v>1121.8</v>
          </cell>
          <cell r="AB28">
            <v>3.1548148148148147</v>
          </cell>
          <cell r="AC28">
            <v>0.10218117508351354</v>
          </cell>
          <cell r="AE28">
            <v>929</v>
          </cell>
          <cell r="AF28">
            <v>0.20753498385360603</v>
          </cell>
          <cell r="AG28">
            <v>750</v>
          </cell>
          <cell r="AH28">
            <v>2139.6</v>
          </cell>
          <cell r="AI28">
            <v>1.8527999999999998</v>
          </cell>
          <cell r="AK28">
            <v>690</v>
          </cell>
          <cell r="AL28">
            <v>1121.8</v>
          </cell>
          <cell r="AM28">
            <v>1066.5999999999999</v>
          </cell>
          <cell r="AN28">
            <v>0.54579710144927529</v>
          </cell>
          <cell r="AO28">
            <v>-4.9206632198252831E-2</v>
          </cell>
          <cell r="AQ28">
            <v>754.5</v>
          </cell>
          <cell r="AR28">
            <v>1066.5999999999999</v>
          </cell>
          <cell r="AS28">
            <v>2143.8000000000002</v>
          </cell>
          <cell r="AT28">
            <v>1.8413518886679925</v>
          </cell>
          <cell r="AU28">
            <v>1.0099381211325711</v>
          </cell>
          <cell r="AW28">
            <v>1017.8</v>
          </cell>
          <cell r="AX28">
            <v>2143.8000000000002</v>
          </cell>
          <cell r="AY28">
            <v>1450</v>
          </cell>
          <cell r="AZ28">
            <v>0.42464138337590884</v>
          </cell>
          <cell r="BA28">
            <v>-0.32363093572161583</v>
          </cell>
          <cell r="BC28">
            <v>1121.8</v>
          </cell>
          <cell r="BD28">
            <v>1450</v>
          </cell>
          <cell r="BE28">
            <v>1550</v>
          </cell>
          <cell r="BF28">
            <v>0.3817079693349974</v>
          </cell>
          <cell r="BG28">
            <v>6.8965517241379226E-2</v>
          </cell>
          <cell r="BI28">
            <v>2194.5</v>
          </cell>
          <cell r="BJ28">
            <v>5350</v>
          </cell>
          <cell r="BK28">
            <v>5842.4813185612156</v>
          </cell>
          <cell r="BN28">
            <v>2139.6</v>
          </cell>
          <cell r="BO28">
            <v>3000</v>
          </cell>
          <cell r="BP28">
            <v>0.40213123948401575</v>
          </cell>
          <cell r="BQ28">
            <v>3210.4</v>
          </cell>
          <cell r="BR28">
            <v>2842.4813185612156</v>
          </cell>
          <cell r="BS28">
            <v>-0.1146021310237928</v>
          </cell>
        </row>
        <row r="29">
          <cell r="A29" t="str">
            <v>Profit After Tax (PAT)</v>
          </cell>
          <cell r="B29">
            <v>1139.1000000000001</v>
          </cell>
          <cell r="C29">
            <v>933.59999999999854</v>
          </cell>
          <cell r="D29">
            <v>1435.7999999999993</v>
          </cell>
          <cell r="E29">
            <v>2018.3999999999996</v>
          </cell>
          <cell r="F29">
            <v>1588.8000000000002</v>
          </cell>
          <cell r="G29">
            <v>1698.6999999999994</v>
          </cell>
          <cell r="H29">
            <v>1500.4000000000015</v>
          </cell>
          <cell r="I29">
            <v>2362.6000000000004</v>
          </cell>
          <cell r="J29">
            <v>2103.9999999999982</v>
          </cell>
          <cell r="K29">
            <v>2106.7999999999988</v>
          </cell>
          <cell r="L29">
            <v>590.70000000000118</v>
          </cell>
          <cell r="M29">
            <v>2389.0999999999995</v>
          </cell>
          <cell r="N29">
            <v>2403.9</v>
          </cell>
          <cell r="O29">
            <v>611</v>
          </cell>
          <cell r="P29">
            <v>2290.7999999999984</v>
          </cell>
          <cell r="Q29">
            <v>1446.1000000000008</v>
          </cell>
          <cell r="S29">
            <v>2403.9</v>
          </cell>
          <cell r="T29">
            <v>1446.1000000000008</v>
          </cell>
          <cell r="U29">
            <v>1668.0999999999992</v>
          </cell>
          <cell r="V29">
            <v>-0.30608594367486208</v>
          </cell>
          <cell r="W29">
            <v>0.15351635433234101</v>
          </cell>
          <cell r="Y29">
            <v>611</v>
          </cell>
          <cell r="Z29">
            <v>1668.0999999999992</v>
          </cell>
          <cell r="AA29">
            <v>1941.600000000001</v>
          </cell>
          <cell r="AB29">
            <v>2.1777414075286434</v>
          </cell>
          <cell r="AC29">
            <v>0.16395899526407409</v>
          </cell>
          <cell r="AE29">
            <v>2165.6999999999998</v>
          </cell>
          <cell r="AF29">
            <v>-0.10347693586369244</v>
          </cell>
          <cell r="AG29">
            <v>3014.9</v>
          </cell>
          <cell r="AH29">
            <v>3609.7000000000003</v>
          </cell>
          <cell r="AI29">
            <v>0.19728680884938155</v>
          </cell>
          <cell r="AK29">
            <v>2290.7999999999984</v>
          </cell>
          <cell r="AL29">
            <v>1941.600000000001</v>
          </cell>
          <cell r="AM29">
            <v>2558.4000000000005</v>
          </cell>
          <cell r="AN29">
            <v>0.11681508643268823</v>
          </cell>
          <cell r="AO29">
            <v>0.31767614338689687</v>
          </cell>
          <cell r="AQ29">
            <v>1446.1000000000008</v>
          </cell>
          <cell r="AR29">
            <v>2558.4000000000005</v>
          </cell>
          <cell r="AS29">
            <v>2285.8000000000002</v>
          </cell>
          <cell r="AT29">
            <v>0.5806652375354393</v>
          </cell>
          <cell r="AU29">
            <v>-0.10655096935584751</v>
          </cell>
          <cell r="AW29">
            <v>1668.0999999999992</v>
          </cell>
          <cell r="AX29">
            <v>2285.8000000000002</v>
          </cell>
          <cell r="AY29">
            <v>2251</v>
          </cell>
          <cell r="AZ29">
            <v>0.34943948204544162</v>
          </cell>
          <cell r="BA29">
            <v>-1.5224429083909419E-2</v>
          </cell>
          <cell r="BC29">
            <v>1941.6000000000006</v>
          </cell>
          <cell r="BD29">
            <v>2251</v>
          </cell>
          <cell r="BE29">
            <v>2757.7999999999984</v>
          </cell>
          <cell r="BF29">
            <v>0.42037494849608437</v>
          </cell>
          <cell r="BG29">
            <v>0.22514438027543249</v>
          </cell>
          <cell r="BI29">
            <v>6751.7929999999942</v>
          </cell>
          <cell r="BJ29">
            <v>8453.8700000000135</v>
          </cell>
          <cell r="BK29">
            <v>11346.342801948394</v>
          </cell>
          <cell r="BM29">
            <v>0.34214777397196516</v>
          </cell>
          <cell r="BN29">
            <v>3609.7</v>
          </cell>
          <cell r="BO29">
            <v>5008.7999999999984</v>
          </cell>
          <cell r="BP29">
            <v>0.38759453694212787</v>
          </cell>
          <cell r="BQ29">
            <v>4844.1700000000137</v>
          </cell>
          <cell r="BR29">
            <v>6337.5428019483961</v>
          </cell>
          <cell r="BS29">
            <v>0.3082824925525689</v>
          </cell>
        </row>
        <row r="30">
          <cell r="A30" t="str">
            <v>Core Operating Profit</v>
          </cell>
          <cell r="B30">
            <v>2202.4</v>
          </cell>
          <cell r="C30">
            <v>2802.5999999999985</v>
          </cell>
          <cell r="D30">
            <v>2995.9999999999991</v>
          </cell>
          <cell r="E30">
            <v>5038.0999999999995</v>
          </cell>
          <cell r="F30">
            <v>2929.6</v>
          </cell>
          <cell r="G30">
            <v>2208.8999999999992</v>
          </cell>
          <cell r="H30">
            <v>2744.2000000000016</v>
          </cell>
          <cell r="I30">
            <v>2931.400000000001</v>
          </cell>
          <cell r="J30">
            <v>2747.4999999999982</v>
          </cell>
          <cell r="K30">
            <v>2588.9999999999991</v>
          </cell>
          <cell r="L30">
            <v>3334.1000000000013</v>
          </cell>
          <cell r="M30">
            <v>4457.8</v>
          </cell>
          <cell r="N30">
            <v>3305.1000000000004</v>
          </cell>
          <cell r="O30">
            <v>3246.3999999999996</v>
          </cell>
          <cell r="P30">
            <v>4035.0999999999985</v>
          </cell>
          <cell r="Q30">
            <v>4385.0000000000009</v>
          </cell>
          <cell r="S30">
            <v>3305.1000000000004</v>
          </cell>
          <cell r="T30">
            <v>4385.0000000000009</v>
          </cell>
          <cell r="U30">
            <v>3984.7999999999993</v>
          </cell>
          <cell r="V30">
            <v>0.20565187135033702</v>
          </cell>
          <cell r="W30">
            <v>-9.1265678449259147E-2</v>
          </cell>
          <cell r="Y30">
            <v>3206.3999999999996</v>
          </cell>
          <cell r="Z30">
            <v>4034.7999999999993</v>
          </cell>
          <cell r="AA30">
            <v>3823.0000000000009</v>
          </cell>
          <cell r="AB30">
            <v>0.1923028942115772</v>
          </cell>
          <cell r="AC30">
            <v>-5.2493308218498624E-2</v>
          </cell>
          <cell r="AG30">
            <v>6511.5</v>
          </cell>
          <cell r="AH30">
            <v>7857.8</v>
          </cell>
          <cell r="AI30">
            <v>0.20675727558934187</v>
          </cell>
          <cell r="AK30">
            <v>4004.4999999999986</v>
          </cell>
          <cell r="AL30">
            <v>3673.0000000000009</v>
          </cell>
          <cell r="AM30">
            <v>4465.4000000000005</v>
          </cell>
          <cell r="AN30">
            <v>0.11509551754276481</v>
          </cell>
          <cell r="AO30">
            <v>0.21573645521372153</v>
          </cell>
          <cell r="AQ30">
            <v>4235.0000000000009</v>
          </cell>
          <cell r="AR30">
            <v>4465.4000000000005</v>
          </cell>
          <cell r="AS30">
            <v>7462.5</v>
          </cell>
          <cell r="AT30">
            <v>0.76210153482880716</v>
          </cell>
          <cell r="AU30">
            <v>0.67118287275496025</v>
          </cell>
          <cell r="AW30">
            <v>3894.7999999999993</v>
          </cell>
          <cell r="AX30">
            <v>7462.5</v>
          </cell>
          <cell r="AY30">
            <v>5084.8</v>
          </cell>
          <cell r="AZ30">
            <v>0.30553558590941798</v>
          </cell>
          <cell r="BA30">
            <v>-0.31861976549413729</v>
          </cell>
          <cell r="BB30">
            <v>0</v>
          </cell>
          <cell r="BC30">
            <v>3250.2000000000007</v>
          </cell>
          <cell r="BD30">
            <v>4714.8</v>
          </cell>
          <cell r="BE30">
            <v>3943.2999999999984</v>
          </cell>
          <cell r="BF30">
            <v>0.21324841548212348</v>
          </cell>
          <cell r="BG30">
            <v>-0.16363366420632941</v>
          </cell>
          <cell r="BI30">
            <v>15015.703999999996</v>
          </cell>
          <cell r="BJ30">
            <v>20475.566000000013</v>
          </cell>
          <cell r="BK30">
            <v>24508.247002091644</v>
          </cell>
          <cell r="BN30">
            <v>7145</v>
          </cell>
          <cell r="BO30">
            <v>8658.0999999999985</v>
          </cell>
          <cell r="BP30">
            <v>0.21177046885934203</v>
          </cell>
          <cell r="BQ30">
            <v>13330.566000000013</v>
          </cell>
          <cell r="BR30">
            <v>15850.147002091646</v>
          </cell>
          <cell r="BS30">
            <v>0.18900780372653569</v>
          </cell>
        </row>
        <row r="31">
          <cell r="AK31">
            <v>0.23148148148148162</v>
          </cell>
          <cell r="AL31">
            <v>0.36619442449565831</v>
          </cell>
          <cell r="AM31">
            <v>0.29423448275862063</v>
          </cell>
          <cell r="AQ31">
            <v>0.34286103789875477</v>
          </cell>
          <cell r="AR31">
            <v>0.29423448275862063</v>
          </cell>
          <cell r="AS31">
            <v>0.48397146469207153</v>
          </cell>
          <cell r="AW31">
            <v>0.37894188167839465</v>
          </cell>
          <cell r="AX31">
            <v>0.48397146469207153</v>
          </cell>
          <cell r="AY31">
            <v>0.39178600378276141</v>
          </cell>
          <cell r="BD31">
            <v>0.39178600378276141</v>
          </cell>
          <cell r="BE31">
            <v>0.3598124332605972</v>
          </cell>
        </row>
        <row r="32">
          <cell r="A32" t="str">
            <v>Other Information</v>
          </cell>
        </row>
        <row r="33">
          <cell r="A33" t="str">
            <v>Deposits</v>
          </cell>
          <cell r="I33">
            <v>505589.4</v>
          </cell>
          <cell r="J33">
            <v>531990</v>
          </cell>
          <cell r="K33">
            <v>556530</v>
          </cell>
          <cell r="L33">
            <v>558163.69999999995</v>
          </cell>
          <cell r="M33">
            <v>618305.80000000005</v>
          </cell>
          <cell r="N33">
            <v>631580</v>
          </cell>
          <cell r="O33">
            <v>686730</v>
          </cell>
          <cell r="P33">
            <v>704693.7</v>
          </cell>
          <cell r="Q33">
            <v>740942.97699999996</v>
          </cell>
          <cell r="S33">
            <v>631580</v>
          </cell>
          <cell r="T33">
            <v>740942.97699999996</v>
          </cell>
          <cell r="U33">
            <v>765170</v>
          </cell>
          <cell r="V33">
            <v>0.21151714747142081</v>
          </cell>
          <cell r="W33">
            <v>3.2697553998140005E-2</v>
          </cell>
          <cell r="Y33">
            <v>686730</v>
          </cell>
          <cell r="Z33">
            <v>765170</v>
          </cell>
          <cell r="AA33">
            <v>785280</v>
          </cell>
          <cell r="AB33">
            <v>0.14350618146869953</v>
          </cell>
          <cell r="AC33">
            <v>2.628174131238814E-2</v>
          </cell>
          <cell r="AG33">
            <v>686730</v>
          </cell>
          <cell r="AH33">
            <v>785280</v>
          </cell>
          <cell r="AI33">
            <v>0.14350618146869953</v>
          </cell>
          <cell r="AK33">
            <v>704693.7</v>
          </cell>
          <cell r="AL33">
            <v>785280</v>
          </cell>
          <cell r="AM33">
            <v>772920</v>
          </cell>
          <cell r="AN33">
            <v>9.6816957495150069E-2</v>
          </cell>
          <cell r="AO33">
            <v>-1.5739608801956018E-2</v>
          </cell>
          <cell r="AQ33">
            <v>740942.97699999996</v>
          </cell>
          <cell r="AR33">
            <v>772920</v>
          </cell>
          <cell r="AS33">
            <v>851800</v>
          </cell>
          <cell r="AT33">
            <v>0.14961613301046239</v>
          </cell>
          <cell r="AU33">
            <v>0.10205454639548717</v>
          </cell>
          <cell r="AW33">
            <v>765170</v>
          </cell>
          <cell r="AX33">
            <v>851800</v>
          </cell>
          <cell r="AY33">
            <v>869840</v>
          </cell>
          <cell r="BC33">
            <v>785280</v>
          </cell>
          <cell r="BD33">
            <v>869840</v>
          </cell>
          <cell r="BE33">
            <v>948040</v>
          </cell>
          <cell r="BF33">
            <v>0.20726365118174406</v>
          </cell>
          <cell r="BG33">
            <v>8.9901591097213185E-2</v>
          </cell>
        </row>
        <row r="34">
          <cell r="A34" t="str">
            <v>---Demand</v>
          </cell>
          <cell r="I34">
            <v>50039</v>
          </cell>
          <cell r="J34">
            <v>44610</v>
          </cell>
          <cell r="M34">
            <v>50101.3</v>
          </cell>
          <cell r="N34">
            <v>48630</v>
          </cell>
          <cell r="Q34">
            <v>59785.35</v>
          </cell>
          <cell r="S34">
            <v>48630</v>
          </cell>
          <cell r="T34">
            <v>59785.35</v>
          </cell>
          <cell r="V34">
            <v>-1</v>
          </cell>
          <cell r="W34">
            <v>-1</v>
          </cell>
          <cell r="AB34" t="e">
            <v>#DIV/0!</v>
          </cell>
          <cell r="AC34" t="e">
            <v>#DIV/0!</v>
          </cell>
          <cell r="AG34">
            <v>0</v>
          </cell>
          <cell r="AH34">
            <v>0</v>
          </cell>
          <cell r="AI34" t="e">
            <v>#DIV/0!</v>
          </cell>
          <cell r="AW34">
            <v>0</v>
          </cell>
          <cell r="AX34">
            <v>0</v>
          </cell>
        </row>
        <row r="35">
          <cell r="A35" t="str">
            <v>---Savings</v>
          </cell>
          <cell r="I35">
            <v>130842.9</v>
          </cell>
          <cell r="J35">
            <v>133400</v>
          </cell>
          <cell r="M35">
            <v>151971.20000000001</v>
          </cell>
          <cell r="N35">
            <v>154580</v>
          </cell>
          <cell r="Q35">
            <v>179969.247</v>
          </cell>
          <cell r="S35">
            <v>154580</v>
          </cell>
          <cell r="T35">
            <v>179969.247</v>
          </cell>
          <cell r="U35">
            <v>257260</v>
          </cell>
          <cell r="V35">
            <v>0.66425152024841516</v>
          </cell>
          <cell r="W35">
            <v>0.42946644656461785</v>
          </cell>
          <cell r="Y35">
            <v>222410</v>
          </cell>
          <cell r="Z35">
            <v>257260</v>
          </cell>
          <cell r="AA35">
            <v>262940</v>
          </cell>
          <cell r="AB35">
            <v>0.18223101479250037</v>
          </cell>
          <cell r="AC35">
            <v>2.2078830754878265E-2</v>
          </cell>
          <cell r="AG35">
            <v>222410</v>
          </cell>
          <cell r="AH35">
            <v>262940</v>
          </cell>
          <cell r="AI35">
            <v>0.18223101479250037</v>
          </cell>
          <cell r="AL35">
            <v>262940</v>
          </cell>
          <cell r="AW35">
            <v>257260</v>
          </cell>
          <cell r="AX35">
            <v>0</v>
          </cell>
          <cell r="AY35">
            <v>289270</v>
          </cell>
          <cell r="BC35">
            <v>262940</v>
          </cell>
          <cell r="BD35">
            <v>289270</v>
          </cell>
          <cell r="BE35">
            <v>308160</v>
          </cell>
          <cell r="BF35">
            <v>0.17197839811363802</v>
          </cell>
          <cell r="BG35">
            <v>6.5302312718221733E-2</v>
          </cell>
        </row>
        <row r="36">
          <cell r="A36" t="str">
            <v>---Term</v>
          </cell>
          <cell r="I36">
            <v>324707.5</v>
          </cell>
          <cell r="J36">
            <v>353980</v>
          </cell>
          <cell r="M36">
            <v>416233.3</v>
          </cell>
          <cell r="N36">
            <v>428370</v>
          </cell>
          <cell r="Q36">
            <v>501188.38</v>
          </cell>
          <cell r="S36">
            <v>428370</v>
          </cell>
          <cell r="T36">
            <v>501188.38</v>
          </cell>
          <cell r="U36">
            <v>507910</v>
          </cell>
          <cell r="V36">
            <v>0.18568060321684521</v>
          </cell>
          <cell r="W36">
            <v>1.3411364405535586E-2</v>
          </cell>
          <cell r="Y36">
            <v>464320</v>
          </cell>
          <cell r="Z36">
            <v>507910</v>
          </cell>
          <cell r="AA36">
            <v>522340</v>
          </cell>
          <cell r="AB36">
            <v>0.12495692625775323</v>
          </cell>
          <cell r="AC36">
            <v>2.8410545175326263E-2</v>
          </cell>
          <cell r="AG36">
            <v>464320</v>
          </cell>
          <cell r="AH36">
            <v>522340</v>
          </cell>
          <cell r="AI36">
            <v>0.12495692625775323</v>
          </cell>
          <cell r="AL36">
            <v>522340</v>
          </cell>
          <cell r="AW36">
            <v>507910</v>
          </cell>
          <cell r="AX36">
            <v>0</v>
          </cell>
          <cell r="BC36">
            <v>522340</v>
          </cell>
        </row>
        <row r="37">
          <cell r="A37" t="str">
            <v>Low Cost Deposits %</v>
          </cell>
          <cell r="I37">
            <v>0.35776442306741396</v>
          </cell>
          <cell r="J37">
            <v>0.33461155284873778</v>
          </cell>
          <cell r="M37">
            <v>0.32681643937352678</v>
          </cell>
          <cell r="N37">
            <v>0.3217486304189493</v>
          </cell>
          <cell r="Q37">
            <v>0.32358036237922266</v>
          </cell>
          <cell r="S37">
            <v>0.3217486304189493</v>
          </cell>
          <cell r="T37">
            <v>0.32358036237922266</v>
          </cell>
          <cell r="U37">
            <v>0.33621286772874004</v>
          </cell>
          <cell r="Y37">
            <v>0.32386818691479913</v>
          </cell>
          <cell r="Z37">
            <v>0.33621286772874004</v>
          </cell>
          <cell r="AA37">
            <v>0.33483598207008963</v>
          </cell>
          <cell r="AG37">
            <v>0.32386818691479913</v>
          </cell>
          <cell r="AH37">
            <v>0.33483598207008963</v>
          </cell>
          <cell r="AI37">
            <v>3.3864996929061864E-2</v>
          </cell>
          <cell r="AK37">
            <v>0.32740000000000002</v>
          </cell>
          <cell r="AL37">
            <v>0.33483598207008963</v>
          </cell>
          <cell r="AM37">
            <v>0.34899999999999998</v>
          </cell>
          <cell r="AQ37">
            <v>0.3236</v>
          </cell>
          <cell r="AR37">
            <v>0.34899999999999998</v>
          </cell>
          <cell r="AS37">
            <v>0.34499999999999997</v>
          </cell>
          <cell r="AW37">
            <v>0.33621286772874004</v>
          </cell>
          <cell r="AX37">
            <v>0.34499999999999997</v>
          </cell>
          <cell r="AY37">
            <v>0.33255541248965326</v>
          </cell>
          <cell r="BC37">
            <v>0.33483598207008963</v>
          </cell>
          <cell r="BD37">
            <v>0.33255541248965326</v>
          </cell>
          <cell r="BE37">
            <v>0.32504957596725875</v>
          </cell>
          <cell r="BF37">
            <v>-2.9227462479771149E-2</v>
          </cell>
          <cell r="BG37">
            <v>-2.257018301462177E-2</v>
          </cell>
        </row>
        <row r="38">
          <cell r="A38" t="str">
            <v>Investments</v>
          </cell>
          <cell r="I38">
            <v>229462.5</v>
          </cell>
          <cell r="J38">
            <v>241140</v>
          </cell>
          <cell r="K38">
            <v>238630</v>
          </cell>
          <cell r="L38">
            <v>220919.8</v>
          </cell>
          <cell r="M38">
            <v>227927.9</v>
          </cell>
          <cell r="N38">
            <v>245420</v>
          </cell>
          <cell r="O38">
            <v>253130</v>
          </cell>
          <cell r="P38">
            <v>252620.3</v>
          </cell>
          <cell r="Q38">
            <v>259176.49600000001</v>
          </cell>
          <cell r="S38">
            <v>245420</v>
          </cell>
          <cell r="T38">
            <v>259176.49600000001</v>
          </cell>
          <cell r="U38">
            <v>273420</v>
          </cell>
          <cell r="V38">
            <v>0.11409013120365086</v>
          </cell>
          <cell r="W38">
            <v>5.495677354940387E-2</v>
          </cell>
          <cell r="Y38">
            <v>253130</v>
          </cell>
          <cell r="Z38">
            <v>273420</v>
          </cell>
          <cell r="AA38">
            <v>273350</v>
          </cell>
          <cell r="AB38">
            <v>7.9879903606842273E-2</v>
          </cell>
          <cell r="AC38">
            <v>-2.5601638504868518E-4</v>
          </cell>
          <cell r="AG38">
            <v>253130</v>
          </cell>
          <cell r="AH38">
            <v>273350</v>
          </cell>
          <cell r="AI38">
            <v>7.9879903606842273E-2</v>
          </cell>
          <cell r="AK38">
            <v>252620.3</v>
          </cell>
          <cell r="AL38">
            <v>273350</v>
          </cell>
          <cell r="AM38">
            <v>270720</v>
          </cell>
          <cell r="AN38">
            <v>7.1647844611062661E-2</v>
          </cell>
          <cell r="AO38">
            <v>-9.6213645509419798E-3</v>
          </cell>
          <cell r="AQ38">
            <v>259176.49600000001</v>
          </cell>
          <cell r="AR38">
            <v>270720</v>
          </cell>
          <cell r="AT38">
            <v>-1</v>
          </cell>
          <cell r="AU38">
            <v>-1</v>
          </cell>
          <cell r="AW38">
            <v>273420</v>
          </cell>
          <cell r="AX38">
            <v>0</v>
          </cell>
          <cell r="BC38">
            <v>273350</v>
          </cell>
          <cell r="BE38">
            <v>315840</v>
          </cell>
          <cell r="BF38">
            <v>0.15544174135723421</v>
          </cell>
        </row>
        <row r="39">
          <cell r="A39" t="str">
            <v>Total Assets</v>
          </cell>
          <cell r="AG39">
            <v>0</v>
          </cell>
          <cell r="AH39">
            <v>0</v>
          </cell>
          <cell r="AI39" t="e">
            <v>#DIV/0!</v>
          </cell>
        </row>
        <row r="40">
          <cell r="A40" t="str">
            <v>Advances</v>
          </cell>
          <cell r="I40">
            <v>289217</v>
          </cell>
          <cell r="J40">
            <v>324590</v>
          </cell>
          <cell r="K40">
            <v>355910</v>
          </cell>
          <cell r="L40">
            <v>374991.2</v>
          </cell>
          <cell r="M40">
            <v>401050.8</v>
          </cell>
          <cell r="N40">
            <v>416150</v>
          </cell>
          <cell r="O40">
            <v>474980</v>
          </cell>
          <cell r="P40">
            <v>507182.3</v>
          </cell>
          <cell r="Q40">
            <v>533799.5</v>
          </cell>
          <cell r="S40">
            <v>416150</v>
          </cell>
          <cell r="T40">
            <v>533799.5</v>
          </cell>
          <cell r="U40">
            <v>558020</v>
          </cell>
          <cell r="V40">
            <v>0.34091072930433741</v>
          </cell>
          <cell r="W40">
            <v>4.5373777982182339E-2</v>
          </cell>
          <cell r="Y40">
            <v>474980</v>
          </cell>
          <cell r="Z40">
            <v>558020</v>
          </cell>
          <cell r="AA40">
            <v>614440</v>
          </cell>
          <cell r="AB40">
            <v>0.29361236262579471</v>
          </cell>
          <cell r="AC40">
            <v>0.10110748718683915</v>
          </cell>
          <cell r="AG40">
            <v>474980</v>
          </cell>
          <cell r="AH40">
            <v>614440</v>
          </cell>
          <cell r="AI40">
            <v>0.29361236262579471</v>
          </cell>
          <cell r="AK40">
            <v>507182.3</v>
          </cell>
          <cell r="AL40">
            <v>614440</v>
          </cell>
          <cell r="AM40">
            <v>583030</v>
          </cell>
          <cell r="AN40">
            <v>0.14954721408850435</v>
          </cell>
          <cell r="AO40">
            <v>-5.1119718768309341E-2</v>
          </cell>
          <cell r="AQ40">
            <v>546440</v>
          </cell>
          <cell r="AR40">
            <v>583030</v>
          </cell>
          <cell r="AS40">
            <v>636580</v>
          </cell>
          <cell r="AT40">
            <v>0.16495864138789251</v>
          </cell>
          <cell r="AU40">
            <v>9.1847760835634507E-2</v>
          </cell>
          <cell r="AW40">
            <v>558020</v>
          </cell>
          <cell r="AX40">
            <v>636580</v>
          </cell>
          <cell r="AY40">
            <v>637080</v>
          </cell>
          <cell r="BC40">
            <v>614440</v>
          </cell>
          <cell r="BD40">
            <v>637080</v>
          </cell>
          <cell r="BE40">
            <v>685950</v>
          </cell>
          <cell r="BF40">
            <v>0.11638239697936337</v>
          </cell>
          <cell r="BG40">
            <v>7.6709361461668957E-2</v>
          </cell>
        </row>
        <row r="41">
          <cell r="A41" t="str">
            <v>---Retail</v>
          </cell>
          <cell r="I41">
            <v>63440.2</v>
          </cell>
          <cell r="J41">
            <v>65900</v>
          </cell>
          <cell r="K41">
            <v>73820</v>
          </cell>
          <cell r="M41">
            <v>85279.1</v>
          </cell>
          <cell r="N41">
            <v>86230</v>
          </cell>
          <cell r="O41">
            <v>95710</v>
          </cell>
          <cell r="Q41">
            <v>115530</v>
          </cell>
          <cell r="S41">
            <v>86230</v>
          </cell>
          <cell r="T41">
            <v>115530</v>
          </cell>
          <cell r="U41">
            <v>119060</v>
          </cell>
          <cell r="V41">
            <v>0.3807259654412618</v>
          </cell>
          <cell r="W41">
            <v>3.0554834242188189E-2</v>
          </cell>
          <cell r="Y41">
            <v>95710</v>
          </cell>
          <cell r="Z41">
            <v>119060</v>
          </cell>
          <cell r="AA41">
            <v>127410</v>
          </cell>
          <cell r="AB41">
            <v>0.33120886009821326</v>
          </cell>
          <cell r="AC41">
            <v>7.0132706198555272E-2</v>
          </cell>
          <cell r="AG41">
            <v>95710</v>
          </cell>
          <cell r="AH41">
            <v>127410</v>
          </cell>
          <cell r="AI41">
            <v>0.33120886009821326</v>
          </cell>
          <cell r="AK41">
            <v>105430</v>
          </cell>
          <cell r="AL41">
            <v>127410</v>
          </cell>
          <cell r="AM41">
            <v>130320</v>
          </cell>
          <cell r="AN41">
            <v>0.23608081191311769</v>
          </cell>
          <cell r="AO41">
            <v>2.2839651518719029E-2</v>
          </cell>
          <cell r="AQ41">
            <v>115530</v>
          </cell>
          <cell r="AR41">
            <v>130320</v>
          </cell>
          <cell r="AS41">
            <v>135290</v>
          </cell>
          <cell r="AT41">
            <v>0.17103782567298542</v>
          </cell>
          <cell r="AU41">
            <v>3.813689379987717E-2</v>
          </cell>
          <cell r="AW41">
            <v>119060</v>
          </cell>
          <cell r="AX41">
            <v>135290</v>
          </cell>
          <cell r="BC41">
            <v>127410</v>
          </cell>
        </row>
        <row r="42">
          <cell r="A42" t="str">
            <v>------Home loans</v>
          </cell>
          <cell r="J42">
            <v>22720</v>
          </cell>
          <cell r="K42">
            <v>26110</v>
          </cell>
          <cell r="M42">
            <v>30800</v>
          </cell>
          <cell r="N42">
            <v>32420</v>
          </cell>
          <cell r="O42">
            <v>35080</v>
          </cell>
          <cell r="Q42">
            <v>45880</v>
          </cell>
          <cell r="S42">
            <v>32420</v>
          </cell>
          <cell r="T42">
            <v>45880</v>
          </cell>
          <cell r="U42">
            <v>46690</v>
          </cell>
          <cell r="V42">
            <v>0.4401603948180135</v>
          </cell>
          <cell r="W42">
            <v>1.765475152571927E-2</v>
          </cell>
          <cell r="Y42">
            <v>35080</v>
          </cell>
          <cell r="Z42">
            <v>46690</v>
          </cell>
          <cell r="AG42">
            <v>35080</v>
          </cell>
          <cell r="AH42">
            <v>0</v>
          </cell>
          <cell r="AI42">
            <v>-1</v>
          </cell>
          <cell r="AW42">
            <v>46690</v>
          </cell>
          <cell r="AX42">
            <v>0</v>
          </cell>
        </row>
        <row r="43">
          <cell r="A43" t="str">
            <v>---Corporate</v>
          </cell>
          <cell r="N43">
            <v>3.046165380090288E-2</v>
          </cell>
          <cell r="O43">
            <v>3.253172718356797E-2</v>
          </cell>
          <cell r="P43">
            <v>3.2718263240691256E-2</v>
          </cell>
          <cell r="Q43">
            <v>2.9447266559671764E-2</v>
          </cell>
          <cell r="Y43">
            <v>3.253172718356797E-2</v>
          </cell>
          <cell r="AG43">
            <v>3.253172718356797E-2</v>
          </cell>
          <cell r="AH43">
            <v>0</v>
          </cell>
          <cell r="AI43">
            <v>-1</v>
          </cell>
          <cell r="AK43">
            <v>401752.3</v>
          </cell>
          <cell r="AL43">
            <v>487030</v>
          </cell>
          <cell r="AM43">
            <v>452710</v>
          </cell>
          <cell r="AN43">
            <v>0.12683860179518569</v>
          </cell>
          <cell r="AO43">
            <v>-7.0467938320021406E-2</v>
          </cell>
          <cell r="BC43">
            <v>487030</v>
          </cell>
        </row>
        <row r="44">
          <cell r="A44" t="str">
            <v>---Agri</v>
          </cell>
          <cell r="Y44">
            <v>73170</v>
          </cell>
          <cell r="AA44">
            <v>93160</v>
          </cell>
          <cell r="AB44">
            <v>0.27319939866065335</v>
          </cell>
          <cell r="AC44" t="e">
            <v>#DIV/0!</v>
          </cell>
          <cell r="AG44">
            <v>73170</v>
          </cell>
          <cell r="AH44">
            <v>93160</v>
          </cell>
          <cell r="AI44">
            <v>0.27319939866065335</v>
          </cell>
          <cell r="AK44">
            <v>79200</v>
          </cell>
          <cell r="AL44">
            <v>93160</v>
          </cell>
          <cell r="AM44">
            <v>97550</v>
          </cell>
          <cell r="AN44">
            <v>0.23169191919191912</v>
          </cell>
          <cell r="AO44">
            <v>4.712322885358522E-2</v>
          </cell>
          <cell r="BC44">
            <v>93160</v>
          </cell>
          <cell r="BE44">
            <v>113780</v>
          </cell>
        </row>
        <row r="45">
          <cell r="A45" t="str">
            <v>---SME</v>
          </cell>
          <cell r="Y45">
            <v>57890</v>
          </cell>
          <cell r="AA45">
            <v>72090</v>
          </cell>
          <cell r="AB45">
            <v>0.2452927966833649</v>
          </cell>
          <cell r="AG45">
            <v>57890</v>
          </cell>
          <cell r="AH45">
            <v>72090</v>
          </cell>
          <cell r="AI45">
            <v>0.2452927966833649</v>
          </cell>
          <cell r="AK45">
            <v>61340</v>
          </cell>
          <cell r="AL45">
            <v>72090</v>
          </cell>
          <cell r="AM45">
            <v>78110</v>
          </cell>
          <cell r="AN45">
            <v>0.27339419628301265</v>
          </cell>
          <cell r="AO45">
            <v>8.3506727701484262E-2</v>
          </cell>
          <cell r="BC45">
            <v>72090</v>
          </cell>
          <cell r="BE45">
            <v>105630</v>
          </cell>
        </row>
        <row r="46">
          <cell r="M46">
            <v>694697.79999999993</v>
          </cell>
          <cell r="N46">
            <v>709612.03424583748</v>
          </cell>
          <cell r="O46">
            <v>771575.84514652775</v>
          </cell>
          <cell r="P46">
            <v>791758.96953232517</v>
          </cell>
          <cell r="Q46">
            <v>832486.86337302765</v>
          </cell>
          <cell r="Y46">
            <v>771575.84514652775</v>
          </cell>
          <cell r="AG46">
            <v>771575.84514652775</v>
          </cell>
          <cell r="AH46">
            <v>0</v>
          </cell>
          <cell r="AI46">
            <v>-1</v>
          </cell>
        </row>
        <row r="47">
          <cell r="A47" t="str">
            <v>Loan/Deposit Ratio</v>
          </cell>
          <cell r="S47">
            <v>0.65890306849488589</v>
          </cell>
          <cell r="T47">
            <v>0.72043263323892737</v>
          </cell>
          <cell r="U47">
            <v>0.72927584719735483</v>
          </cell>
          <cell r="Y47">
            <v>0.69165465321159703</v>
          </cell>
          <cell r="Z47">
            <v>0.72927584719735483</v>
          </cell>
          <cell r="AA47">
            <v>0.78244702526487364</v>
          </cell>
          <cell r="AG47">
            <v>0.69165465321159703</v>
          </cell>
          <cell r="AH47">
            <v>0.78244702526487364</v>
          </cell>
          <cell r="AK47">
            <v>0.7197202131933349</v>
          </cell>
          <cell r="AL47">
            <v>0.78244702526487364</v>
          </cell>
          <cell r="AM47">
            <v>0.75432127516431191</v>
          </cell>
          <cell r="AW47">
            <v>0.72927584719735483</v>
          </cell>
          <cell r="AX47">
            <v>0.74733505517727161</v>
          </cell>
          <cell r="AY47">
            <v>0.7324105582635887</v>
          </cell>
          <cell r="BC47">
            <v>0.78244702526487364</v>
          </cell>
          <cell r="BD47">
            <v>0.7324105582635887</v>
          </cell>
          <cell r="BE47">
            <v>0.72354542002447153</v>
          </cell>
        </row>
        <row r="49">
          <cell r="A49" t="str">
            <v>Gross NPA</v>
          </cell>
          <cell r="B49">
            <v>24064.799999999999</v>
          </cell>
          <cell r="C49">
            <v>24460.799999999999</v>
          </cell>
          <cell r="D49">
            <v>24800</v>
          </cell>
          <cell r="E49">
            <v>23876.1</v>
          </cell>
          <cell r="F49">
            <v>24142</v>
          </cell>
          <cell r="G49">
            <v>23336.5</v>
          </cell>
          <cell r="H49">
            <v>22810</v>
          </cell>
          <cell r="I49">
            <v>23468.400000000001</v>
          </cell>
          <cell r="J49">
            <v>22790.6</v>
          </cell>
          <cell r="K49">
            <v>21676.7</v>
          </cell>
          <cell r="L49">
            <v>21247</v>
          </cell>
          <cell r="M49">
            <v>20581.5</v>
          </cell>
          <cell r="N49">
            <v>20566.3</v>
          </cell>
          <cell r="O49">
            <v>20040.5</v>
          </cell>
          <cell r="P49">
            <v>19032.900000000001</v>
          </cell>
          <cell r="Q49">
            <v>20980.5</v>
          </cell>
          <cell r="S49">
            <v>20566.3</v>
          </cell>
          <cell r="T49">
            <v>20980.5</v>
          </cell>
          <cell r="U49">
            <v>19790.900000000001</v>
          </cell>
          <cell r="V49">
            <v>-3.7702454987041834E-2</v>
          </cell>
          <cell r="W49">
            <v>-5.6700269297681127E-2</v>
          </cell>
          <cell r="Y49">
            <v>20040.5</v>
          </cell>
          <cell r="Z49">
            <v>19790.900000000001</v>
          </cell>
          <cell r="AA49">
            <v>20160</v>
          </cell>
          <cell r="AK49">
            <v>19032.900000000001</v>
          </cell>
          <cell r="AL49">
            <v>20160</v>
          </cell>
          <cell r="AM49">
            <v>19060</v>
          </cell>
          <cell r="AN49">
            <v>1.4238502803041175E-3</v>
          </cell>
          <cell r="AO49">
            <v>-5.4563492063492092E-2</v>
          </cell>
          <cell r="AQ49">
            <v>20980.5</v>
          </cell>
          <cell r="AR49">
            <v>19060</v>
          </cell>
          <cell r="AS49">
            <v>18730</v>
          </cell>
          <cell r="AT49">
            <v>-0.10726627106122355</v>
          </cell>
          <cell r="AU49">
            <v>-1.7313746065057756E-2</v>
          </cell>
          <cell r="AW49">
            <v>19790.900000000001</v>
          </cell>
          <cell r="AX49">
            <v>18730</v>
          </cell>
          <cell r="AY49">
            <v>17694.3</v>
          </cell>
          <cell r="BC49">
            <v>20160</v>
          </cell>
          <cell r="BD49">
            <v>17694.3</v>
          </cell>
          <cell r="BE49">
            <v>16593.2</v>
          </cell>
          <cell r="BF49">
            <v>-0.17692460317460312</v>
          </cell>
          <cell r="BG49">
            <v>-6.2229079421056377E-2</v>
          </cell>
        </row>
        <row r="50">
          <cell r="A50" t="str">
            <v>Net NPA</v>
          </cell>
          <cell r="B50">
            <v>12790</v>
          </cell>
          <cell r="C50">
            <v>12944.7</v>
          </cell>
          <cell r="D50">
            <v>12850</v>
          </cell>
          <cell r="E50">
            <v>12534.3</v>
          </cell>
          <cell r="F50">
            <v>12382.1</v>
          </cell>
          <cell r="G50">
            <v>11616.1</v>
          </cell>
          <cell r="H50">
            <v>10870</v>
          </cell>
          <cell r="I50">
            <v>8451.7999999999993</v>
          </cell>
          <cell r="J50">
            <v>7346.7</v>
          </cell>
          <cell r="K50">
            <v>7031.1</v>
          </cell>
          <cell r="L50">
            <v>7619</v>
          </cell>
          <cell r="M50">
            <v>10603.8</v>
          </cell>
          <cell r="N50">
            <v>9678.5</v>
          </cell>
          <cell r="O50">
            <v>6300.4</v>
          </cell>
          <cell r="P50">
            <v>5672</v>
          </cell>
          <cell r="Q50">
            <v>8339.5</v>
          </cell>
          <cell r="S50">
            <v>9678.5</v>
          </cell>
          <cell r="T50">
            <v>8339.5</v>
          </cell>
          <cell r="U50">
            <v>6639.3</v>
          </cell>
          <cell r="V50">
            <v>-0.3140156015911556</v>
          </cell>
          <cell r="W50">
            <v>-0.20387313388092809</v>
          </cell>
          <cell r="Y50">
            <v>6300.4</v>
          </cell>
          <cell r="Z50">
            <v>6639.3</v>
          </cell>
          <cell r="AA50">
            <v>7440</v>
          </cell>
          <cell r="AK50">
            <v>5672</v>
          </cell>
          <cell r="AL50">
            <v>7440</v>
          </cell>
          <cell r="AM50">
            <v>6410</v>
          </cell>
          <cell r="AN50">
            <v>0.13011283497884341</v>
          </cell>
          <cell r="AO50">
            <v>-0.13844086021505375</v>
          </cell>
          <cell r="AQ50">
            <v>8339.5</v>
          </cell>
          <cell r="AR50">
            <v>6410</v>
          </cell>
          <cell r="AS50">
            <v>6010</v>
          </cell>
          <cell r="AT50">
            <v>-0.27933329336291146</v>
          </cell>
          <cell r="AU50">
            <v>-6.240249609984394E-2</v>
          </cell>
          <cell r="AW50">
            <v>6639.3</v>
          </cell>
          <cell r="AX50">
            <v>6010</v>
          </cell>
          <cell r="AY50">
            <v>4857.3999999999996</v>
          </cell>
          <cell r="BC50">
            <v>7440</v>
          </cell>
          <cell r="BD50">
            <v>4857.3999999999996</v>
          </cell>
          <cell r="BE50">
            <v>4365.8999999999996</v>
          </cell>
          <cell r="BF50">
            <v>-0.41318548387096776</v>
          </cell>
          <cell r="BG50">
            <v>-0.10118581957425787</v>
          </cell>
        </row>
        <row r="51">
          <cell r="A51" t="str">
            <v>Gross NPA Ratio</v>
          </cell>
          <cell r="B51">
            <v>0.10589999999999999</v>
          </cell>
          <cell r="C51">
            <v>0.10332</v>
          </cell>
          <cell r="D51">
            <v>0.1028</v>
          </cell>
          <cell r="E51">
            <v>8.9599999999999999E-2</v>
          </cell>
          <cell r="F51">
            <v>9.2499999999999999E-2</v>
          </cell>
          <cell r="G51">
            <v>8.4400000000000003E-2</v>
          </cell>
          <cell r="H51">
            <v>8.1799999999999998E-2</v>
          </cell>
          <cell r="I51">
            <v>7.5899999999999995E-2</v>
          </cell>
          <cell r="J51">
            <v>2.3800000000000002E-2</v>
          </cell>
          <cell r="K51">
            <v>6.0900000000000003E-2</v>
          </cell>
          <cell r="L51">
            <v>5.6599999999999998E-2</v>
          </cell>
          <cell r="M51">
            <v>5.0099999999999999E-2</v>
          </cell>
          <cell r="N51">
            <v>4.9399999999999999E-2</v>
          </cell>
          <cell r="O51">
            <v>4.2200000000000001E-2</v>
          </cell>
          <cell r="P51">
            <v>3.7499999999999999E-2</v>
          </cell>
          <cell r="Q51">
            <v>3.8399999999999997E-2</v>
          </cell>
          <cell r="S51">
            <v>4.9399999999999999E-2</v>
          </cell>
          <cell r="T51">
            <v>3.8399999999999997E-2</v>
          </cell>
          <cell r="U51">
            <v>3.5499999999999997E-2</v>
          </cell>
          <cell r="Y51">
            <v>4.2200000000000001E-2</v>
          </cell>
          <cell r="Z51">
            <v>3.5499999999999997E-2</v>
          </cell>
          <cell r="AA51">
            <v>3.2800000000000003E-2</v>
          </cell>
          <cell r="AK51">
            <v>3.7499999999999999E-2</v>
          </cell>
          <cell r="AL51">
            <v>3.2800000000000003E-2</v>
          </cell>
          <cell r="AM51">
            <v>3.27E-2</v>
          </cell>
          <cell r="AQ51">
            <v>3.8399999999999997E-2</v>
          </cell>
          <cell r="AR51">
            <v>3.27E-2</v>
          </cell>
          <cell r="AS51">
            <v>2.9399999999999999E-2</v>
          </cell>
          <cell r="AW51">
            <v>3.5499999999999997E-2</v>
          </cell>
          <cell r="AX51">
            <v>2.9399999999999999E-2</v>
          </cell>
          <cell r="AY51">
            <v>2.7799999999999998E-2</v>
          </cell>
          <cell r="BC51">
            <v>3.2800000000000003E-2</v>
          </cell>
          <cell r="BD51">
            <v>2.7799999999999998E-2</v>
          </cell>
          <cell r="BE51">
            <v>2.4199999999999999E-2</v>
          </cell>
        </row>
        <row r="52">
          <cell r="A52" t="str">
            <v>Net NPA Ratio</v>
          </cell>
          <cell r="B52">
            <v>5.9200000000000003E-2</v>
          </cell>
          <cell r="C52">
            <v>5.74E-2</v>
          </cell>
          <cell r="D52">
            <v>5.6000000000000001E-2</v>
          </cell>
          <cell r="E52">
            <v>4.9099999999999998E-2</v>
          </cell>
          <cell r="F52">
            <v>4.9700000000000001E-2</v>
          </cell>
          <cell r="G52">
            <v>4.3900000000000002E-2</v>
          </cell>
          <cell r="H52">
            <v>4.07E-2</v>
          </cell>
          <cell r="I52">
            <v>2.87E-2</v>
          </cell>
          <cell r="J52">
            <v>1.4999999999999999E-2</v>
          </cell>
          <cell r="K52">
            <v>2.06E-2</v>
          </cell>
          <cell r="L52">
            <v>2.1100000000000001E-2</v>
          </cell>
          <cell r="M52">
            <v>2.64E-2</v>
          </cell>
          <cell r="N52">
            <v>2.3900000000000001E-2</v>
          </cell>
          <cell r="O52">
            <v>1.37E-2</v>
          </cell>
          <cell r="P52">
            <v>1.15E-2</v>
          </cell>
          <cell r="Q52">
            <v>1.5599999999999999E-2</v>
          </cell>
          <cell r="S52">
            <v>2.3900000000000001E-2</v>
          </cell>
          <cell r="T52">
            <v>1.5599999999999999E-2</v>
          </cell>
          <cell r="U52">
            <v>1.2200000000000001E-2</v>
          </cell>
          <cell r="Y52">
            <v>1.37E-2</v>
          </cell>
          <cell r="Z52">
            <v>1.2200000000000001E-2</v>
          </cell>
          <cell r="AA52">
            <v>1.24E-2</v>
          </cell>
          <cell r="AK52">
            <v>1.15E-2</v>
          </cell>
          <cell r="AL52">
            <v>1.24E-2</v>
          </cell>
          <cell r="AM52">
            <v>1.12E-2</v>
          </cell>
          <cell r="AQ52">
            <v>1.5599999999999999E-2</v>
          </cell>
          <cell r="AR52">
            <v>1.12E-2</v>
          </cell>
          <cell r="AS52">
            <v>9.5999999999999992E-3</v>
          </cell>
          <cell r="AW52">
            <v>1.2200000000000001E-2</v>
          </cell>
          <cell r="AX52">
            <v>9.5999999999999992E-3</v>
          </cell>
          <cell r="AY52">
            <v>7.7999999999999996E-3</v>
          </cell>
          <cell r="BC52">
            <v>1.24E-2</v>
          </cell>
          <cell r="BD52">
            <v>7.7999999999999996E-3</v>
          </cell>
          <cell r="BE52">
            <v>6.4999999999999997E-3</v>
          </cell>
        </row>
        <row r="53">
          <cell r="A53" t="str">
            <v>Coverage Ratio</v>
          </cell>
          <cell r="B53">
            <v>0.46851833383198693</v>
          </cell>
          <cell r="C53">
            <v>0.47079817503924642</v>
          </cell>
          <cell r="D53">
            <v>0.48185483870967744</v>
          </cell>
          <cell r="E53">
            <v>0.47502732858381391</v>
          </cell>
          <cell r="F53">
            <v>0.48711374368320765</v>
          </cell>
          <cell r="G53">
            <v>0.50223469671973087</v>
          </cell>
          <cell r="H53">
            <v>0.52345462516440155</v>
          </cell>
          <cell r="I53">
            <v>0.63986466908694251</v>
          </cell>
          <cell r="J53">
            <v>0.67764341439014331</v>
          </cell>
          <cell r="K53">
            <v>0.67563789691235288</v>
          </cell>
          <cell r="L53">
            <v>0.64140819880453714</v>
          </cell>
          <cell r="M53">
            <v>0.48478973835726263</v>
          </cell>
          <cell r="N53">
            <v>0.52940003792612189</v>
          </cell>
          <cell r="O53">
            <v>0.68561662633167841</v>
          </cell>
          <cell r="P53">
            <v>0.70198971255037335</v>
          </cell>
          <cell r="Q53">
            <v>0.60251185624746784</v>
          </cell>
          <cell r="S53">
            <v>0.52940003792612189</v>
          </cell>
          <cell r="T53">
            <v>0.60251185624746784</v>
          </cell>
          <cell r="U53">
            <v>0.6645276364389695</v>
          </cell>
          <cell r="Y53">
            <v>0.68561662633167841</v>
          </cell>
          <cell r="Z53">
            <v>0.6645276364389695</v>
          </cell>
          <cell r="AA53">
            <v>0.63095238095238093</v>
          </cell>
          <cell r="AK53">
            <v>0.70198971255037335</v>
          </cell>
          <cell r="AL53">
            <v>0.63095238095238093</v>
          </cell>
          <cell r="AM53">
            <v>0.6636935991605456</v>
          </cell>
          <cell r="AQ53">
            <v>0.60251185624746784</v>
          </cell>
          <cell r="AR53">
            <v>0.6636935991605456</v>
          </cell>
          <cell r="AS53">
            <v>0.67912439935931657</v>
          </cell>
          <cell r="AW53">
            <v>0.6645276364389695</v>
          </cell>
          <cell r="AX53">
            <v>0.67912439935931657</v>
          </cell>
          <cell r="AY53">
            <v>0.72548221743725383</v>
          </cell>
          <cell r="BC53">
            <v>0.63095238095238093</v>
          </cell>
          <cell r="BD53">
            <v>0.72548221743725383</v>
          </cell>
          <cell r="BE53">
            <v>0.7368861943446714</v>
          </cell>
        </row>
        <row r="54">
          <cell r="A54" t="str">
            <v xml:space="preserve">LLP/Avg Loans </v>
          </cell>
          <cell r="S54">
            <v>2.2626456806439988E-3</v>
          </cell>
          <cell r="T54">
            <v>6.6864056635497033E-3</v>
          </cell>
          <cell r="U54">
            <v>3.9425110211103549E-3</v>
          </cell>
          <cell r="Y54">
            <v>1.6935449913680575E-3</v>
          </cell>
          <cell r="Z54">
            <v>3.9425110211103549E-3</v>
          </cell>
          <cell r="AA54">
            <v>4.2965952737451987E-3</v>
          </cell>
          <cell r="AK54">
            <v>1.8611995186538924E-3</v>
          </cell>
          <cell r="AL54">
            <v>4.5033519267181823E-3</v>
          </cell>
          <cell r="AM54">
            <v>3.4071834785005051E-3</v>
          </cell>
          <cell r="AQ54">
            <v>6.7751033743306301E-3</v>
          </cell>
          <cell r="AR54">
            <v>3.4071834785005051E-3</v>
          </cell>
          <cell r="AS54">
            <v>1.0363968809701462E-2</v>
          </cell>
          <cell r="AW54">
            <v>3.983847309997646E-3</v>
          </cell>
          <cell r="AX54">
            <v>1.0363968809701462E-2</v>
          </cell>
          <cell r="AY54">
            <v>8.0398222445550623E-3</v>
          </cell>
          <cell r="BC54">
            <v>4.5033519267181823E-3</v>
          </cell>
          <cell r="BD54">
            <v>8.0398222445550623E-3</v>
          </cell>
          <cell r="BE54">
            <v>5.2001844251453105E-3</v>
          </cell>
        </row>
        <row r="56">
          <cell r="A56" t="str">
            <v>CAR</v>
          </cell>
          <cell r="B56">
            <v>0.1108</v>
          </cell>
          <cell r="C56">
            <v>0.1144</v>
          </cell>
          <cell r="D56">
            <v>0.1159</v>
          </cell>
          <cell r="E56">
            <v>0.1241</v>
          </cell>
          <cell r="F56">
            <v>0.12959999999999999</v>
          </cell>
          <cell r="G56">
            <v>0.13339999999999999</v>
          </cell>
          <cell r="H56">
            <v>0.13400000000000001</v>
          </cell>
          <cell r="I56">
            <v>0.1232</v>
          </cell>
          <cell r="J56">
            <v>0.1239</v>
          </cell>
          <cell r="K56">
            <v>0.1212</v>
          </cell>
          <cell r="L56">
            <v>0.1138</v>
          </cell>
          <cell r="M56">
            <v>0.12089999999999999</v>
          </cell>
          <cell r="N56">
            <v>0.12</v>
          </cell>
          <cell r="O56">
            <v>0.1106</v>
          </cell>
          <cell r="P56">
            <v>0.1091</v>
          </cell>
          <cell r="Q56">
            <v>0.1139</v>
          </cell>
          <cell r="S56">
            <v>0.12</v>
          </cell>
          <cell r="T56">
            <v>0.1139</v>
          </cell>
          <cell r="U56">
            <v>0.1125</v>
          </cell>
          <cell r="Y56">
            <v>0.1106</v>
          </cell>
          <cell r="Z56">
            <v>0.1125</v>
          </cell>
          <cell r="AA56">
            <v>0.1079</v>
          </cell>
          <cell r="AK56">
            <v>0.1091</v>
          </cell>
          <cell r="AL56">
            <v>0.1079</v>
          </cell>
          <cell r="AM56">
            <v>0.13220000000000001</v>
          </cell>
          <cell r="AQ56">
            <v>0.1139</v>
          </cell>
          <cell r="AR56">
            <v>0.13220000000000001</v>
          </cell>
          <cell r="AS56">
            <v>0.128</v>
          </cell>
          <cell r="AW56">
            <v>0.1125</v>
          </cell>
          <cell r="AX56">
            <v>0.128</v>
          </cell>
          <cell r="AY56">
            <v>0.12659999999999999</v>
          </cell>
          <cell r="BC56">
            <v>0.1079</v>
          </cell>
          <cell r="BD56">
            <v>0.12659999999999999</v>
          </cell>
          <cell r="BE56">
            <v>0.11550000000000001</v>
          </cell>
        </row>
        <row r="57">
          <cell r="A57" t="str">
            <v>Tier 1</v>
          </cell>
          <cell r="Y57">
            <v>5.8099999999999999E-2</v>
          </cell>
          <cell r="AA57">
            <v>7.0199999999999999E-2</v>
          </cell>
          <cell r="AK57">
            <v>6.0400000000000002E-2</v>
          </cell>
          <cell r="AL57">
            <v>7.0199999999999999E-2</v>
          </cell>
          <cell r="AM57">
            <v>8.0600000000000005E-2</v>
          </cell>
          <cell r="AQ57">
            <v>7.3200000000000001E-2</v>
          </cell>
          <cell r="AR57">
            <v>8.0600000000000005E-2</v>
          </cell>
          <cell r="AS57">
            <v>7.7899999999999997E-2</v>
          </cell>
          <cell r="AW57">
            <v>7.1999999999999995E-2</v>
          </cell>
          <cell r="AX57">
            <v>7.7899999999999997E-2</v>
          </cell>
          <cell r="AY57">
            <v>7.9500000000000001E-2</v>
          </cell>
          <cell r="BC57">
            <v>7.0199999999999999E-2</v>
          </cell>
          <cell r="BD57">
            <v>7.9500000000000001E-2</v>
          </cell>
          <cell r="BE57">
            <v>7.3599999999999999E-2</v>
          </cell>
        </row>
        <row r="58">
          <cell r="AY58">
            <v>1.6000000000000042E-3</v>
          </cell>
        </row>
        <row r="60">
          <cell r="A60" t="str">
            <v>Prov / Advances</v>
          </cell>
        </row>
        <row r="61">
          <cell r="A61" t="str">
            <v>Cost Income</v>
          </cell>
          <cell r="S61">
            <v>0.47176134408521714</v>
          </cell>
          <cell r="T61">
            <v>0.43396459346682792</v>
          </cell>
          <cell r="U61">
            <v>0.46657994796878133</v>
          </cell>
          <cell r="Y61">
            <v>0.51914297641973151</v>
          </cell>
          <cell r="Z61">
            <v>0.46657994796878133</v>
          </cell>
          <cell r="AA61">
            <v>0.47722390391563319</v>
          </cell>
          <cell r="AK61">
            <v>0.44974177137130972</v>
          </cell>
          <cell r="AL61">
            <v>0.47722390391563319</v>
          </cell>
          <cell r="AM61">
            <v>0.43319006632177842</v>
          </cell>
          <cell r="AQ61">
            <v>0.43396459346682792</v>
          </cell>
          <cell r="AR61">
            <v>0.43319006632177842</v>
          </cell>
          <cell r="AS61">
            <v>0.29041830787602263</v>
          </cell>
          <cell r="AW61">
            <v>0.46657994796878133</v>
          </cell>
          <cell r="AX61">
            <v>0.29041830787602263</v>
          </cell>
          <cell r="AY61">
            <v>0.42988039732414352</v>
          </cell>
          <cell r="BC61">
            <v>0.47722390391563319</v>
          </cell>
          <cell r="BD61">
            <v>0.44663016006739675</v>
          </cell>
          <cell r="BE61">
            <v>0.440097074003031</v>
          </cell>
        </row>
        <row r="62">
          <cell r="A62" t="str">
            <v>Core Cost Income</v>
          </cell>
          <cell r="AK62">
            <v>0.4622118355383032</v>
          </cell>
          <cell r="AL62">
            <v>0.50043518328896164</v>
          </cell>
          <cell r="AM62">
            <v>0.44828186875079834</v>
          </cell>
          <cell r="AQ62">
            <v>0.44495076074023437</v>
          </cell>
          <cell r="AR62">
            <v>0.44828186875079834</v>
          </cell>
          <cell r="AS62">
            <v>0.29382224065492185</v>
          </cell>
          <cell r="AW62">
            <v>0.4835130651182083</v>
          </cell>
          <cell r="AX62">
            <v>0.29382224065492185</v>
          </cell>
          <cell r="AY62">
            <v>0.44475671140939593</v>
          </cell>
          <cell r="BC62">
            <v>0.52692722371967649</v>
          </cell>
          <cell r="BD62">
            <v>0.46271001527383809</v>
          </cell>
          <cell r="BE62">
            <v>0.48142265913912441</v>
          </cell>
        </row>
        <row r="64">
          <cell r="A64" t="str">
            <v>Reported</v>
          </cell>
        </row>
        <row r="65">
          <cell r="A65" t="str">
            <v>Yield on advances</v>
          </cell>
          <cell r="I65">
            <v>9.0300000000000005E-2</v>
          </cell>
          <cell r="J65">
            <v>8.3699999999999997E-2</v>
          </cell>
          <cell r="K65">
            <v>8.3299999999999999E-2</v>
          </cell>
          <cell r="M65">
            <v>8.3299999999999999E-2</v>
          </cell>
          <cell r="N65">
            <v>8.3000000000000004E-2</v>
          </cell>
          <cell r="O65">
            <v>8.2799999999999999E-2</v>
          </cell>
          <cell r="Q65">
            <v>8.1799999999999998E-2</v>
          </cell>
          <cell r="S65">
            <v>8.3000000000000004E-2</v>
          </cell>
          <cell r="T65">
            <v>8.1799999999999998E-2</v>
          </cell>
          <cell r="U65">
            <v>8.4599999999999995E-2</v>
          </cell>
          <cell r="Y65">
            <v>8.2799999999999999E-2</v>
          </cell>
          <cell r="Z65">
            <v>8.4599999999999995E-2</v>
          </cell>
          <cell r="AA65">
            <v>8.5900000000000004E-2</v>
          </cell>
          <cell r="AB65">
            <v>8.7200000000000014E-2</v>
          </cell>
          <cell r="AK65">
            <v>8.2799999999999999E-2</v>
          </cell>
          <cell r="AL65">
            <v>8.5900000000000004E-2</v>
          </cell>
          <cell r="AM65">
            <v>8.72E-2</v>
          </cell>
          <cell r="AQ65">
            <v>8.1799999999999998E-2</v>
          </cell>
          <cell r="AR65">
            <v>8.72E-2</v>
          </cell>
          <cell r="AS65">
            <v>0.09</v>
          </cell>
          <cell r="AW65">
            <v>8.4599999999999995E-2</v>
          </cell>
          <cell r="AX65">
            <v>0.09</v>
          </cell>
          <cell r="AY65">
            <v>0.1003</v>
          </cell>
          <cell r="BC65">
            <v>8.5900000000000004E-2</v>
          </cell>
          <cell r="BD65">
            <v>0.1003</v>
          </cell>
          <cell r="BE65">
            <v>0.1026</v>
          </cell>
        </row>
        <row r="66">
          <cell r="A66" t="str">
            <v>Yield on Investments</v>
          </cell>
          <cell r="I66">
            <v>0.09</v>
          </cell>
          <cell r="J66">
            <v>8.3500000000000005E-2</v>
          </cell>
          <cell r="K66">
            <v>8.1600000000000006E-2</v>
          </cell>
          <cell r="M66">
            <v>8.2000000000000003E-2</v>
          </cell>
          <cell r="N66">
            <v>7.8899999999999998E-2</v>
          </cell>
          <cell r="O66">
            <v>7.8899999999999998E-2</v>
          </cell>
          <cell r="Q66">
            <v>7.8399999999999997E-2</v>
          </cell>
          <cell r="S66">
            <v>7.8899999999999998E-2</v>
          </cell>
          <cell r="T66">
            <v>7.8399999999999997E-2</v>
          </cell>
          <cell r="U66">
            <v>7.6100000000000001E-2</v>
          </cell>
          <cell r="Y66">
            <v>7.8899999999999998E-2</v>
          </cell>
          <cell r="Z66">
            <v>7.6100000000000001E-2</v>
          </cell>
          <cell r="AA66">
            <v>7.6100000000000001E-2</v>
          </cell>
          <cell r="AB66">
            <v>7.6100000000000001E-2</v>
          </cell>
          <cell r="AK66">
            <v>7.8600000000000003E-2</v>
          </cell>
          <cell r="AL66">
            <v>7.6100000000000001E-2</v>
          </cell>
          <cell r="AM66">
            <v>7.6600000000000001E-2</v>
          </cell>
          <cell r="AQ66">
            <v>7.8399999999999997E-2</v>
          </cell>
          <cell r="AR66">
            <v>7.6600000000000001E-2</v>
          </cell>
          <cell r="AS66">
            <v>7.6700000000000004E-2</v>
          </cell>
          <cell r="AW66">
            <v>7.6100000000000001E-2</v>
          </cell>
          <cell r="AX66">
            <v>7.6700000000000004E-2</v>
          </cell>
          <cell r="AY66">
            <v>7.5700000000000003E-2</v>
          </cell>
          <cell r="BC66">
            <v>7.6100000000000001E-2</v>
          </cell>
          <cell r="BD66">
            <v>7.5700000000000003E-2</v>
          </cell>
        </row>
        <row r="67">
          <cell r="A67" t="str">
            <v>Cost of Deposits</v>
          </cell>
          <cell r="I67">
            <v>5.6399999999999999E-2</v>
          </cell>
          <cell r="J67">
            <v>5.0599999999999999E-2</v>
          </cell>
          <cell r="K67">
            <v>5.1200000000000002E-2</v>
          </cell>
          <cell r="M67">
            <v>4.9700000000000001E-2</v>
          </cell>
          <cell r="N67">
            <v>4.8899999999999999E-2</v>
          </cell>
          <cell r="O67">
            <v>4.7800000000000002E-2</v>
          </cell>
          <cell r="Q67">
            <v>4.7500000000000001E-2</v>
          </cell>
          <cell r="S67">
            <v>4.8899999999999999E-2</v>
          </cell>
          <cell r="T67">
            <v>4.7500000000000001E-2</v>
          </cell>
          <cell r="U67">
            <v>4.9599999999999998E-2</v>
          </cell>
          <cell r="Y67">
            <v>4.7800000000000002E-2</v>
          </cell>
          <cell r="Z67">
            <v>4.9599999999999998E-2</v>
          </cell>
          <cell r="AA67">
            <v>5.1400000000000001E-2</v>
          </cell>
          <cell r="AB67">
            <v>5.3200000000000004E-2</v>
          </cell>
          <cell r="AK67">
            <v>4.7300000000000002E-2</v>
          </cell>
          <cell r="AL67">
            <v>5.1400000000000001E-2</v>
          </cell>
          <cell r="AM67">
            <v>5.1499999999999997E-2</v>
          </cell>
          <cell r="AQ67">
            <v>4.7500000000000001E-2</v>
          </cell>
          <cell r="AR67">
            <v>5.1499999999999997E-2</v>
          </cell>
          <cell r="AS67">
            <v>5.2299999999999999E-2</v>
          </cell>
          <cell r="AW67">
            <v>4.9599999999999998E-2</v>
          </cell>
          <cell r="AX67">
            <v>5.2299999999999999E-2</v>
          </cell>
          <cell r="AY67">
            <v>5.7200000000000001E-2</v>
          </cell>
          <cell r="BC67">
            <v>5.1400000000000001E-2</v>
          </cell>
          <cell r="BD67">
            <v>5.7200000000000001E-2</v>
          </cell>
        </row>
        <row r="68">
          <cell r="A68" t="str">
            <v>Net Interest Margin</v>
          </cell>
          <cell r="I68">
            <v>3.2399999999999998E-2</v>
          </cell>
          <cell r="K68">
            <v>0.03</v>
          </cell>
          <cell r="M68">
            <v>3.3099999999999997E-2</v>
          </cell>
          <cell r="O68">
            <v>3.1099999999999999E-2</v>
          </cell>
          <cell r="Y68">
            <v>3.1099999999999999E-2</v>
          </cell>
          <cell r="Z68">
            <v>2.9399999999999999E-2</v>
          </cell>
          <cell r="AA68">
            <v>2.8500000000000001E-2</v>
          </cell>
          <cell r="AB68">
            <v>2.7600000000000003E-2</v>
          </cell>
          <cell r="AK68">
            <v>3.1199999999999999E-2</v>
          </cell>
          <cell r="AL68">
            <v>2.8500000000000001E-2</v>
          </cell>
          <cell r="AM68">
            <v>2.8899999999999999E-2</v>
          </cell>
          <cell r="AQ68">
            <v>3.0300000000000001E-2</v>
          </cell>
          <cell r="AR68">
            <v>2.8899999999999999E-2</v>
          </cell>
          <cell r="AS68">
            <v>3.0499999999999999E-2</v>
          </cell>
          <cell r="AW68">
            <v>2.9399999999999999E-2</v>
          </cell>
          <cell r="AX68">
            <v>3.0499999999999999E-2</v>
          </cell>
          <cell r="AY68">
            <v>3.1099999999999999E-2</v>
          </cell>
          <cell r="BC68">
            <v>2.8500000000000001E-2</v>
          </cell>
          <cell r="BD68">
            <v>3.1099999999999999E-2</v>
          </cell>
          <cell r="BE68">
            <v>2.86E-2</v>
          </cell>
        </row>
        <row r="70">
          <cell r="A70" t="str">
            <v>Calculated</v>
          </cell>
        </row>
        <row r="71">
          <cell r="A71" t="str">
            <v>Yield on advances</v>
          </cell>
          <cell r="AA71">
            <v>8.7200000000000014E-2</v>
          </cell>
          <cell r="AK71">
            <v>8.2800000000000012E-2</v>
          </cell>
          <cell r="AL71">
            <v>8.7200000000000014E-2</v>
          </cell>
          <cell r="AM71">
            <v>8.9799999999999991E-2</v>
          </cell>
          <cell r="AQ71">
            <v>7.8799999999999981E-2</v>
          </cell>
          <cell r="AR71">
            <v>8.9799999999999991E-2</v>
          </cell>
          <cell r="AS71">
            <v>9.8399999999999987E-2</v>
          </cell>
          <cell r="AW71">
            <v>8.4599999999999995E-2</v>
          </cell>
          <cell r="AX71">
            <v>9.8399999999999987E-2</v>
          </cell>
          <cell r="AY71">
            <v>0.1003</v>
          </cell>
          <cell r="BC71">
            <v>8.7200000000000014E-2</v>
          </cell>
          <cell r="BD71">
            <v>0.1003</v>
          </cell>
          <cell r="BE71">
            <v>0.1026</v>
          </cell>
        </row>
        <row r="72">
          <cell r="A72" t="str">
            <v>Yield on Investments</v>
          </cell>
          <cell r="AA72">
            <v>7.6100000000000001E-2</v>
          </cell>
          <cell r="AK72">
            <v>7.8000000000000014E-2</v>
          </cell>
          <cell r="AL72">
            <v>7.6100000000000001E-2</v>
          </cell>
          <cell r="AM72">
            <v>7.7600000000000002E-2</v>
          </cell>
          <cell r="AQ72">
            <v>7.779999999999998E-2</v>
          </cell>
          <cell r="AR72">
            <v>7.7600000000000002E-2</v>
          </cell>
          <cell r="AS72">
            <v>7.7000000000000013E-2</v>
          </cell>
          <cell r="AW72">
            <v>7.6100000000000001E-2</v>
          </cell>
          <cell r="AX72">
            <v>7.7000000000000013E-2</v>
          </cell>
          <cell r="AY72">
            <v>7.5700000000000003E-2</v>
          </cell>
          <cell r="BC72">
            <v>7.6100000000000001E-2</v>
          </cell>
          <cell r="BD72">
            <v>7.5700000000000003E-2</v>
          </cell>
        </row>
        <row r="73">
          <cell r="A73" t="str">
            <v>Cost of Deposits</v>
          </cell>
          <cell r="AA73">
            <v>5.3200000000000004E-2</v>
          </cell>
          <cell r="AK73">
            <v>4.6299999999999994E-2</v>
          </cell>
          <cell r="AL73">
            <v>5.3200000000000004E-2</v>
          </cell>
          <cell r="AM73">
            <v>5.1699999999999996E-2</v>
          </cell>
          <cell r="AQ73">
            <v>4.8100000000000004E-2</v>
          </cell>
          <cell r="AR73">
            <v>5.1699999999999996E-2</v>
          </cell>
          <cell r="AS73">
            <v>5.4699999999999999E-2</v>
          </cell>
          <cell r="AW73">
            <v>4.9599999999999998E-2</v>
          </cell>
          <cell r="AX73">
            <v>5.4699999999999999E-2</v>
          </cell>
          <cell r="AY73">
            <v>5.7200000000000001E-2</v>
          </cell>
          <cell r="BC73">
            <v>5.3200000000000004E-2</v>
          </cell>
          <cell r="BD73">
            <v>5.7200000000000001E-2</v>
          </cell>
          <cell r="BE73">
            <v>6.4100000000000004E-2</v>
          </cell>
        </row>
        <row r="74">
          <cell r="A74" t="str">
            <v>Net Interest Margin</v>
          </cell>
          <cell r="AA74">
            <v>2.7600000000000003E-2</v>
          </cell>
          <cell r="AK74">
            <v>3.139999999999999E-2</v>
          </cell>
          <cell r="AL74">
            <v>2.7600000000000003E-2</v>
          </cell>
          <cell r="AM74">
            <v>2.9699999999999997E-2</v>
          </cell>
          <cell r="AQ74">
            <v>2.7600000000000013E-2</v>
          </cell>
          <cell r="AR74">
            <v>2.9899999999999999E-2</v>
          </cell>
          <cell r="AS74">
            <v>3.5299999999999998E-2</v>
          </cell>
          <cell r="AW74">
            <v>2.9399999999999999E-2</v>
          </cell>
          <cell r="AX74">
            <v>3.5299999999999998E-2</v>
          </cell>
          <cell r="AY74">
            <v>3.1099999999999999E-2</v>
          </cell>
          <cell r="BC74">
            <v>2.7600000000000003E-2</v>
          </cell>
          <cell r="BD74">
            <v>3.1099999999999999E-2</v>
          </cell>
          <cell r="BE74">
            <v>2.5600000000000001E-2</v>
          </cell>
        </row>
        <row r="77">
          <cell r="A77" t="str">
            <v>Computed</v>
          </cell>
        </row>
        <row r="78">
          <cell r="A78" t="str">
            <v>Yield on advances</v>
          </cell>
          <cell r="M78">
            <v>9.089457743791611E-2</v>
          </cell>
          <cell r="N78">
            <v>9.1471771471771476E-2</v>
          </cell>
          <cell r="O78">
            <v>8.646343077904417E-2</v>
          </cell>
          <cell r="P78">
            <v>8.975830718107039E-2</v>
          </cell>
          <cell r="Q78">
            <v>8.7718001481092739E-2</v>
          </cell>
          <cell r="S78">
            <v>9.1471771471771476E-2</v>
          </cell>
          <cell r="T78">
            <v>8.7718001481092739E-2</v>
          </cell>
          <cell r="U78">
            <v>9.1721978710081406E-2</v>
          </cell>
          <cell r="Y78">
            <v>8.0618540504752395E-2</v>
          </cell>
          <cell r="Z78">
            <v>8.1838435748766161E-2</v>
          </cell>
          <cell r="AA78">
            <v>8.3960220391313983E-2</v>
          </cell>
          <cell r="AK78">
            <v>8.0620484007582038E-2</v>
          </cell>
          <cell r="AL78">
            <v>8.776573005012471E-2</v>
          </cell>
          <cell r="AM78">
            <v>8.6440244849557826E-2</v>
          </cell>
          <cell r="AW78">
            <v>8.0901798163808561E-2</v>
          </cell>
          <cell r="AX78">
            <v>9.3833274571379369E-2</v>
          </cell>
          <cell r="AY78">
            <v>9.6425105601180852E-2</v>
          </cell>
          <cell r="BC78">
            <v>8.776573005012471E-2</v>
          </cell>
          <cell r="BD78">
            <v>9.6387266905255231E-2</v>
          </cell>
          <cell r="BE78">
            <v>9.4825570376849619E-2</v>
          </cell>
        </row>
        <row r="79">
          <cell r="A79" t="str">
            <v>Yield on Investments</v>
          </cell>
          <cell r="M79">
            <v>8.1556587108080961E-2</v>
          </cell>
          <cell r="N79">
            <v>7.7571522525485034E-2</v>
          </cell>
          <cell r="O79">
            <v>7.9768993004717736E-2</v>
          </cell>
          <cell r="P79">
            <v>8.3461569569293084E-2</v>
          </cell>
          <cell r="Q79">
            <v>8.1787806324786272E-2</v>
          </cell>
          <cell r="S79">
            <v>7.7571522525485034E-2</v>
          </cell>
          <cell r="T79">
            <v>8.1787806324786272E-2</v>
          </cell>
          <cell r="U79">
            <v>8.0292961221185719E-2</v>
          </cell>
          <cell r="Y79">
            <v>7.8682579480493425E-2</v>
          </cell>
          <cell r="Z79">
            <v>7.8219065113789246E-2</v>
          </cell>
          <cell r="AA79">
            <v>7.7089818387987633E-2</v>
          </cell>
          <cell r="AK79">
            <v>7.8146073269753868E-2</v>
          </cell>
          <cell r="AL79">
            <v>8.0138365227086006E-2</v>
          </cell>
          <cell r="AM79">
            <v>7.7512084842024001E-2</v>
          </cell>
          <cell r="AW79">
            <v>7.8219065113789246E-2</v>
          </cell>
          <cell r="AX79">
            <v>0.15914598108747044</v>
          </cell>
          <cell r="AY79" t="e">
            <v>#DIV/0!</v>
          </cell>
        </row>
        <row r="80">
          <cell r="A80" t="str">
            <v>Cost of Deposits</v>
          </cell>
        </row>
        <row r="81">
          <cell r="A81" t="str">
            <v>Net Interest Margin</v>
          </cell>
        </row>
        <row r="85">
          <cell r="A85" t="str">
            <v>Breakup  of Non Interest Income</v>
          </cell>
        </row>
        <row r="86">
          <cell r="A86" t="str">
            <v>Capital Gains</v>
          </cell>
          <cell r="G86">
            <v>1076.4000000000001</v>
          </cell>
          <cell r="H86">
            <v>817.2</v>
          </cell>
          <cell r="I86">
            <v>2153.1</v>
          </cell>
          <cell r="J86">
            <v>1182.7</v>
          </cell>
          <cell r="K86">
            <v>496.2</v>
          </cell>
          <cell r="L86">
            <v>601.4</v>
          </cell>
          <cell r="M86">
            <v>322.89999999999998</v>
          </cell>
          <cell r="N86">
            <v>225.7</v>
          </cell>
          <cell r="S86">
            <v>225.7</v>
          </cell>
          <cell r="T86">
            <v>0</v>
          </cell>
        </row>
        <row r="87">
          <cell r="A87" t="str">
            <v>Recovery of bad debts</v>
          </cell>
          <cell r="G87">
            <v>22.4</v>
          </cell>
          <cell r="H87">
            <v>40.299999999999997</v>
          </cell>
          <cell r="I87">
            <v>109.6</v>
          </cell>
          <cell r="J87">
            <v>80.599999999999994</v>
          </cell>
          <cell r="K87">
            <v>79</v>
          </cell>
          <cell r="L87">
            <v>99.6</v>
          </cell>
          <cell r="M87">
            <v>147.80000000000001</v>
          </cell>
          <cell r="N87">
            <v>54.2</v>
          </cell>
          <cell r="S87">
            <v>54.2</v>
          </cell>
          <cell r="T87">
            <v>0</v>
          </cell>
        </row>
        <row r="88">
          <cell r="A88" t="str">
            <v>Remittance income</v>
          </cell>
          <cell r="G88">
            <v>139.19999999999999</v>
          </cell>
          <cell r="H88">
            <v>138.30000000000001</v>
          </cell>
          <cell r="I88">
            <v>149.4</v>
          </cell>
          <cell r="J88">
            <v>147.6</v>
          </cell>
          <cell r="K88">
            <v>138.1</v>
          </cell>
          <cell r="L88">
            <v>150.5</v>
          </cell>
          <cell r="M88">
            <v>174.8</v>
          </cell>
          <cell r="N88">
            <v>156.69999999999999</v>
          </cell>
          <cell r="S88">
            <v>156.69999999999999</v>
          </cell>
          <cell r="T88">
            <v>0</v>
          </cell>
        </row>
        <row r="89">
          <cell r="A89" t="str">
            <v>LC</v>
          </cell>
          <cell r="G89">
            <v>35.4</v>
          </cell>
          <cell r="H89">
            <v>32.9</v>
          </cell>
          <cell r="I89">
            <v>42.6</v>
          </cell>
          <cell r="J89">
            <v>106.9</v>
          </cell>
          <cell r="K89">
            <v>60.3</v>
          </cell>
          <cell r="L89">
            <v>59.9</v>
          </cell>
          <cell r="M89">
            <v>78.5</v>
          </cell>
          <cell r="N89">
            <v>109.8</v>
          </cell>
          <cell r="S89">
            <v>109.8</v>
          </cell>
          <cell r="T89">
            <v>0</v>
          </cell>
        </row>
        <row r="90">
          <cell r="A90" t="str">
            <v>BG com</v>
          </cell>
          <cell r="G90">
            <v>6.4</v>
          </cell>
          <cell r="H90">
            <v>7.3</v>
          </cell>
          <cell r="I90">
            <v>5.4</v>
          </cell>
          <cell r="J90">
            <v>104.5</v>
          </cell>
          <cell r="K90">
            <v>6.7</v>
          </cell>
          <cell r="L90">
            <v>10.9</v>
          </cell>
          <cell r="M90">
            <v>14.7</v>
          </cell>
          <cell r="N90">
            <v>177.2</v>
          </cell>
          <cell r="S90">
            <v>177.2</v>
          </cell>
          <cell r="T90">
            <v>0</v>
          </cell>
        </row>
        <row r="91">
          <cell r="A91" t="str">
            <v>Others</v>
          </cell>
          <cell r="G91">
            <v>747.39999999999964</v>
          </cell>
          <cell r="H91">
            <v>750.40000000000009</v>
          </cell>
          <cell r="I91">
            <v>907.09999999999991</v>
          </cell>
          <cell r="J91">
            <v>725.89999999999986</v>
          </cell>
          <cell r="K91">
            <v>830.79999999999984</v>
          </cell>
          <cell r="L91">
            <v>991.3</v>
          </cell>
          <cell r="M91">
            <v>1049.3999999999999</v>
          </cell>
          <cell r="N91">
            <v>613.30000000000018</v>
          </cell>
          <cell r="S91">
            <v>613.30000000000018</v>
          </cell>
          <cell r="T91">
            <v>0</v>
          </cell>
        </row>
        <row r="92">
          <cell r="A92" t="str">
            <v>Total</v>
          </cell>
          <cell r="G92">
            <v>2027.2</v>
          </cell>
          <cell r="H92">
            <v>1786.4</v>
          </cell>
          <cell r="I92">
            <v>3367.2</v>
          </cell>
          <cell r="J92">
            <v>2348.1999999999998</v>
          </cell>
          <cell r="K92">
            <v>1611.1</v>
          </cell>
          <cell r="L92">
            <v>1913.6</v>
          </cell>
          <cell r="M92">
            <v>1788.1</v>
          </cell>
          <cell r="N92">
            <v>1336.9</v>
          </cell>
          <cell r="S92">
            <v>1336.9</v>
          </cell>
          <cell r="T92">
            <v>0</v>
          </cell>
        </row>
        <row r="97">
          <cell r="A97" t="str">
            <v>Agri</v>
          </cell>
          <cell r="AK97">
            <v>79210</v>
          </cell>
          <cell r="AM97">
            <v>97560</v>
          </cell>
          <cell r="AN97">
            <v>0.23166266885494258</v>
          </cell>
        </row>
        <row r="98">
          <cell r="A98" t="str">
            <v>Retail</v>
          </cell>
          <cell r="AK98">
            <v>105430</v>
          </cell>
          <cell r="AM98">
            <v>130160</v>
          </cell>
          <cell r="AN98">
            <v>0.2345632173005785</v>
          </cell>
        </row>
        <row r="99">
          <cell r="A99" t="str">
            <v>SME</v>
          </cell>
          <cell r="AK99">
            <v>61340</v>
          </cell>
          <cell r="AM99">
            <v>78110</v>
          </cell>
          <cell r="AN99">
            <v>0.27339419628301265</v>
          </cell>
        </row>
        <row r="100">
          <cell r="A100" t="str">
            <v>Total</v>
          </cell>
          <cell r="AK100">
            <v>507182.3</v>
          </cell>
          <cell r="AM100">
            <v>583030</v>
          </cell>
        </row>
        <row r="102">
          <cell r="A102" t="str">
            <v>Agri</v>
          </cell>
          <cell r="AJ102" t="str">
            <v>Agri</v>
          </cell>
          <cell r="AK102">
            <v>0.15617658581539617</v>
          </cell>
          <cell r="AL102">
            <v>0.16733272730391233</v>
          </cell>
        </row>
        <row r="103">
          <cell r="A103" t="str">
            <v>Retail</v>
          </cell>
          <cell r="AJ103" t="str">
            <v>Retail</v>
          </cell>
          <cell r="AK103">
            <v>0.20787397351997497</v>
          </cell>
          <cell r="AL103">
            <v>0.22324751728041439</v>
          </cell>
        </row>
        <row r="104">
          <cell r="A104" t="str">
            <v>SME</v>
          </cell>
          <cell r="AJ104" t="str">
            <v>SME</v>
          </cell>
          <cell r="AK104">
            <v>0.12094270639965157</v>
          </cell>
          <cell r="AL104">
            <v>0.13397252285474162</v>
          </cell>
        </row>
        <row r="105">
          <cell r="A105" t="str">
            <v>Total</v>
          </cell>
          <cell r="AK105">
            <v>1</v>
          </cell>
          <cell r="AL105">
            <v>1</v>
          </cell>
        </row>
        <row r="107">
          <cell r="Z107" t="str">
            <v>Agri</v>
          </cell>
          <cell r="AA107" t="str">
            <v>Retail</v>
          </cell>
          <cell r="AB107" t="str">
            <v>SME</v>
          </cell>
        </row>
        <row r="108">
          <cell r="A108" t="str">
            <v>F3Q06</v>
          </cell>
          <cell r="Y108" t="str">
            <v>F3Q06</v>
          </cell>
          <cell r="Z108">
            <v>0.15617658581539617</v>
          </cell>
          <cell r="AA108">
            <v>0.20787397351997497</v>
          </cell>
          <cell r="AB108">
            <v>0.12094270639965157</v>
          </cell>
        </row>
        <row r="109">
          <cell r="A109" t="str">
            <v>F3Q07</v>
          </cell>
          <cell r="Y109" t="str">
            <v>F3Q07</v>
          </cell>
          <cell r="Z109">
            <v>0.16733272730391233</v>
          </cell>
          <cell r="AA109">
            <v>0.22324751728041439</v>
          </cell>
          <cell r="AB109">
            <v>0.13397252285474162</v>
          </cell>
        </row>
      </sheetData>
      <sheetData sheetId="3"/>
      <sheetData sheetId="4">
        <row r="3">
          <cell r="B3">
            <v>199703</v>
          </cell>
        </row>
      </sheetData>
      <sheetData sheetId="5">
        <row r="2">
          <cell r="A2" t="str">
            <v>Profit and Loss Statement</v>
          </cell>
        </row>
      </sheetData>
      <sheetData sheetId="6">
        <row r="1">
          <cell r="A1" t="str">
            <v>Rs. Mln</v>
          </cell>
        </row>
      </sheetData>
      <sheetData sheetId="7"/>
      <sheetData sheetId="8">
        <row r="2">
          <cell r="A2" t="str">
            <v>Rs Mln</v>
          </cell>
          <cell r="B2" t="str">
            <v>F1Q07</v>
          </cell>
          <cell r="C2" t="str">
            <v>F3Q07</v>
          </cell>
          <cell r="D2" t="str">
            <v>F3Q07</v>
          </cell>
          <cell r="E2" t="str">
            <v>F4Q07</v>
          </cell>
          <cell r="F2" t="str">
            <v>F1Q08</v>
          </cell>
          <cell r="G2" t="str">
            <v>YoY</v>
          </cell>
          <cell r="H2" t="str">
            <v>QOQ</v>
          </cell>
        </row>
        <row r="3">
          <cell r="A3" t="str">
            <v>Interest Income</v>
          </cell>
          <cell r="B3">
            <v>16656.8</v>
          </cell>
          <cell r="C3">
            <v>18492</v>
          </cell>
          <cell r="D3">
            <v>18492</v>
          </cell>
          <cell r="E3">
            <v>20949.3</v>
          </cell>
          <cell r="F3">
            <v>21111.5</v>
          </cell>
          <cell r="G3">
            <v>0.26744032467220591</v>
          </cell>
          <cell r="H3">
            <v>7.742502136109497E-3</v>
          </cell>
        </row>
        <row r="4">
          <cell r="A4" t="str">
            <v>---Int on Advances</v>
          </cell>
          <cell r="B4">
            <v>11169.1</v>
          </cell>
          <cell r="C4">
            <v>12938.7</v>
          </cell>
          <cell r="D4">
            <v>12938.7</v>
          </cell>
          <cell r="E4">
            <v>14305</v>
          </cell>
          <cell r="G4">
            <v>-1</v>
          </cell>
          <cell r="H4">
            <v>-1</v>
          </cell>
        </row>
        <row r="5">
          <cell r="A5" t="str">
            <v>---Int on Investment</v>
          </cell>
          <cell r="B5">
            <v>5207.3999999999996</v>
          </cell>
          <cell r="C5">
            <v>5271.5</v>
          </cell>
          <cell r="D5">
            <v>5271.5</v>
          </cell>
          <cell r="E5">
            <v>5385.5</v>
          </cell>
          <cell r="G5">
            <v>-1</v>
          </cell>
          <cell r="H5">
            <v>-1</v>
          </cell>
        </row>
        <row r="6">
          <cell r="A6" t="str">
            <v>---Int on Others</v>
          </cell>
          <cell r="B6">
            <v>280.29999999999927</v>
          </cell>
          <cell r="C6">
            <v>281.79999999999927</v>
          </cell>
          <cell r="D6">
            <v>281.79999999999927</v>
          </cell>
          <cell r="E6">
            <v>1258.7999999999993</v>
          </cell>
          <cell r="G6">
            <v>-1</v>
          </cell>
          <cell r="H6">
            <v>-1</v>
          </cell>
        </row>
        <row r="7">
          <cell r="A7" t="str">
            <v>Interest Expense</v>
          </cell>
          <cell r="B7">
            <v>10312</v>
          </cell>
          <cell r="C7">
            <v>11633.3</v>
          </cell>
          <cell r="D7">
            <v>11633.3</v>
          </cell>
          <cell r="E7">
            <v>12525.8</v>
          </cell>
          <cell r="F7">
            <v>13398.8</v>
          </cell>
          <cell r="G7">
            <v>0.2993405740884405</v>
          </cell>
          <cell r="H7">
            <v>6.9696147152277677E-2</v>
          </cell>
        </row>
        <row r="8">
          <cell r="A8" t="str">
            <v>---Int on Deposits</v>
          </cell>
          <cell r="B8">
            <v>9210</v>
          </cell>
          <cell r="C8">
            <v>9970</v>
          </cell>
          <cell r="D8">
            <v>9970</v>
          </cell>
          <cell r="E8">
            <v>0</v>
          </cell>
          <cell r="G8">
            <v>-1</v>
          </cell>
          <cell r="H8" t="e">
            <v>#DIV/0!</v>
          </cell>
        </row>
        <row r="9">
          <cell r="A9" t="str">
            <v>---Others</v>
          </cell>
          <cell r="B9">
            <v>1102</v>
          </cell>
          <cell r="C9">
            <v>0</v>
          </cell>
          <cell r="D9">
            <v>0</v>
          </cell>
          <cell r="E9">
            <v>0</v>
          </cell>
          <cell r="G9">
            <v>-1</v>
          </cell>
          <cell r="H9" t="e">
            <v>#DIV/0!</v>
          </cell>
        </row>
        <row r="10">
          <cell r="A10" t="str">
            <v>Net interest Income</v>
          </cell>
          <cell r="B10">
            <v>6344.7999999999993</v>
          </cell>
          <cell r="C10">
            <v>6858.7000000000007</v>
          </cell>
          <cell r="D10">
            <v>6858.7000000000007</v>
          </cell>
          <cell r="E10">
            <v>8423.5</v>
          </cell>
          <cell r="F10">
            <v>7712.7000000000007</v>
          </cell>
          <cell r="G10">
            <v>0.21559387214727055</v>
          </cell>
          <cell r="H10">
            <v>-8.4382976197542536E-2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  <cell r="E11">
            <v>350</v>
          </cell>
          <cell r="F11">
            <v>0</v>
          </cell>
          <cell r="G11" t="str">
            <v>NA</v>
          </cell>
          <cell r="H11" t="str">
            <v>NA</v>
          </cell>
          <cell r="K11">
            <v>8423.5</v>
          </cell>
        </row>
        <row r="12">
          <cell r="A12" t="str">
            <v>Less: IT Refunds</v>
          </cell>
          <cell r="B12">
            <v>0</v>
          </cell>
          <cell r="C12">
            <v>200</v>
          </cell>
          <cell r="D12">
            <v>0</v>
          </cell>
          <cell r="E12">
            <v>570</v>
          </cell>
          <cell r="F12">
            <v>0</v>
          </cell>
          <cell r="G12" t="str">
            <v>NA</v>
          </cell>
          <cell r="H12" t="str">
            <v>NA</v>
          </cell>
          <cell r="K12">
            <v>3.5000000000000003E-2</v>
          </cell>
        </row>
        <row r="13">
          <cell r="A13" t="str">
            <v>Adjusted Net Int Income</v>
          </cell>
          <cell r="B13">
            <v>6344.7999999999993</v>
          </cell>
          <cell r="C13">
            <v>6658.7000000000007</v>
          </cell>
          <cell r="D13">
            <v>6858.7000000000007</v>
          </cell>
          <cell r="E13">
            <v>7503.5</v>
          </cell>
          <cell r="F13">
            <v>7712.7000000000007</v>
          </cell>
          <cell r="G13">
            <v>0.21559387214727055</v>
          </cell>
          <cell r="H13">
            <v>2.7880322516159239E-2</v>
          </cell>
          <cell r="K13">
            <v>240671.42857142855</v>
          </cell>
        </row>
        <row r="14">
          <cell r="A14" t="str">
            <v>Non-Interest income</v>
          </cell>
          <cell r="B14">
            <v>1650.4</v>
          </cell>
          <cell r="C14">
            <v>2052.4</v>
          </cell>
          <cell r="D14">
            <v>2052.4</v>
          </cell>
          <cell r="E14">
            <v>2797.9</v>
          </cell>
          <cell r="F14">
            <v>2153.3000000000002</v>
          </cell>
          <cell r="G14">
            <v>0.30471400872515764</v>
          </cell>
          <cell r="H14">
            <v>-0.2303870760213016</v>
          </cell>
          <cell r="K14">
            <v>7503.5</v>
          </cell>
        </row>
        <row r="15">
          <cell r="A15" t="str">
            <v>---Capital Gains</v>
          </cell>
          <cell r="B15">
            <v>280</v>
          </cell>
          <cell r="C15">
            <v>300</v>
          </cell>
          <cell r="D15">
            <v>300</v>
          </cell>
          <cell r="E15">
            <v>130</v>
          </cell>
          <cell r="F15">
            <v>330</v>
          </cell>
          <cell r="G15">
            <v>0.1785714285714286</v>
          </cell>
          <cell r="H15">
            <v>1.5384615384615383</v>
          </cell>
          <cell r="K15">
            <v>3.117736095447261E-2</v>
          </cell>
        </row>
        <row r="16">
          <cell r="A16" t="str">
            <v>---Recoveries</v>
          </cell>
          <cell r="B16">
            <v>90</v>
          </cell>
          <cell r="C16">
            <v>285.5</v>
          </cell>
          <cell r="D16">
            <v>285.5</v>
          </cell>
          <cell r="E16">
            <v>370</v>
          </cell>
          <cell r="F16">
            <v>210</v>
          </cell>
          <cell r="G16">
            <v>1.3333333333333335</v>
          </cell>
          <cell r="H16">
            <v>-0.43243243243243246</v>
          </cell>
        </row>
        <row r="17">
          <cell r="A17" t="str">
            <v>---Forex income</v>
          </cell>
          <cell r="B17">
            <v>460</v>
          </cell>
          <cell r="E17">
            <v>670</v>
          </cell>
          <cell r="F17">
            <v>550</v>
          </cell>
          <cell r="G17">
            <v>0.19565217391304346</v>
          </cell>
          <cell r="H17">
            <v>-0.17910447761194026</v>
          </cell>
        </row>
        <row r="18">
          <cell r="A18" t="str">
            <v>---Core fee income</v>
          </cell>
          <cell r="B18">
            <v>820.40000000000009</v>
          </cell>
          <cell r="C18">
            <v>1466.9</v>
          </cell>
          <cell r="D18">
            <v>1466.9</v>
          </cell>
          <cell r="E18">
            <v>1627.9</v>
          </cell>
          <cell r="F18">
            <v>1063.3000000000002</v>
          </cell>
          <cell r="G18">
            <v>0.29607508532423221</v>
          </cell>
          <cell r="H18">
            <v>-0.34682720068800288</v>
          </cell>
          <cell r="J18">
            <v>1280.4000000000001</v>
          </cell>
          <cell r="K18">
            <v>1466.9</v>
          </cell>
          <cell r="L18">
            <v>1466.9</v>
          </cell>
        </row>
        <row r="19">
          <cell r="A19" t="str">
            <v>Total Income</v>
          </cell>
          <cell r="B19">
            <v>7995.1999999999989</v>
          </cell>
          <cell r="C19">
            <v>8711.1</v>
          </cell>
          <cell r="D19">
            <v>8911.1</v>
          </cell>
          <cell r="E19">
            <v>10301.4</v>
          </cell>
          <cell r="F19">
            <v>9866</v>
          </cell>
          <cell r="G19">
            <v>0.233990394236542</v>
          </cell>
          <cell r="H19">
            <v>-4.2266099753431541E-2</v>
          </cell>
          <cell r="L19">
            <v>0.14565760699781327</v>
          </cell>
        </row>
        <row r="20">
          <cell r="A20" t="str">
            <v>Operating Expenses</v>
          </cell>
          <cell r="B20">
            <v>3730.4</v>
          </cell>
          <cell r="C20">
            <v>3860.2</v>
          </cell>
          <cell r="D20">
            <v>3860.2</v>
          </cell>
          <cell r="E20">
            <v>3258.9</v>
          </cell>
          <cell r="F20">
            <v>4241.2</v>
          </cell>
          <cell r="G20">
            <v>0.13692901565515747</v>
          </cell>
          <cell r="H20">
            <v>0.30142072478443627</v>
          </cell>
        </row>
        <row r="21">
          <cell r="A21" t="str">
            <v>Reported employee expenses</v>
          </cell>
          <cell r="B21">
            <v>2393.9</v>
          </cell>
          <cell r="C21">
            <v>2439.5</v>
          </cell>
          <cell r="D21">
            <v>2439.5</v>
          </cell>
          <cell r="E21">
            <v>1488.4</v>
          </cell>
          <cell r="F21">
            <v>2542.6</v>
          </cell>
          <cell r="G21">
            <v>6.211621203893225E-2</v>
          </cell>
          <cell r="H21">
            <v>0.70827734479978477</v>
          </cell>
        </row>
        <row r="22">
          <cell r="A22" t="str">
            <v>--Less: AS-15 provisions</v>
          </cell>
          <cell r="B22">
            <v>150</v>
          </cell>
          <cell r="C22">
            <v>0</v>
          </cell>
          <cell r="D22">
            <v>0</v>
          </cell>
          <cell r="E22">
            <v>0</v>
          </cell>
          <cell r="F22">
            <v>250</v>
          </cell>
          <cell r="G22">
            <v>0.66666666666666674</v>
          </cell>
          <cell r="H22" t="str">
            <v>NA</v>
          </cell>
        </row>
        <row r="23">
          <cell r="A23" t="str">
            <v>--Add: Write back of AS-15 prov made earlier*</v>
          </cell>
          <cell r="B23">
            <v>0</v>
          </cell>
          <cell r="E23">
            <v>450</v>
          </cell>
          <cell r="F23">
            <v>0</v>
          </cell>
          <cell r="G23" t="str">
            <v>NA</v>
          </cell>
          <cell r="H23" t="str">
            <v>NA</v>
          </cell>
        </row>
        <row r="24">
          <cell r="A24" t="str">
            <v>Core employee expenses</v>
          </cell>
          <cell r="B24">
            <v>2243.9</v>
          </cell>
          <cell r="C24">
            <v>2439.5</v>
          </cell>
          <cell r="D24">
            <v>2439.5</v>
          </cell>
          <cell r="E24">
            <v>1938.4</v>
          </cell>
          <cell r="F24">
            <v>2292.6</v>
          </cell>
          <cell r="G24">
            <v>2.1703284460091732E-2</v>
          </cell>
          <cell r="H24">
            <v>0.18272802311184466</v>
          </cell>
        </row>
        <row r="25">
          <cell r="A25" t="str">
            <v>Non Employee Exp.</v>
          </cell>
          <cell r="B25">
            <v>1336.5</v>
          </cell>
          <cell r="C25">
            <v>1420.7</v>
          </cell>
          <cell r="D25">
            <v>1420.7</v>
          </cell>
          <cell r="E25">
            <v>1770.5</v>
          </cell>
          <cell r="F25">
            <v>1698.6</v>
          </cell>
          <cell r="G25">
            <v>0.27093153759820421</v>
          </cell>
          <cell r="H25">
            <v>-4.060999717593905E-2</v>
          </cell>
        </row>
        <row r="26">
          <cell r="A26" t="str">
            <v>Operating Profit</v>
          </cell>
          <cell r="B26">
            <v>4264.7999999999993</v>
          </cell>
          <cell r="C26">
            <v>4850.9000000000005</v>
          </cell>
          <cell r="D26">
            <v>5050.9000000000005</v>
          </cell>
          <cell r="E26">
            <v>7042.5</v>
          </cell>
          <cell r="F26">
            <v>5624.8</v>
          </cell>
          <cell r="G26">
            <v>0.31888951416244637</v>
          </cell>
          <cell r="H26">
            <v>-0.20130635427760024</v>
          </cell>
        </row>
        <row r="27">
          <cell r="A27" t="str">
            <v>Provisions &amp; Cont.</v>
          </cell>
          <cell r="B27">
            <v>1578.9</v>
          </cell>
          <cell r="C27">
            <v>1425.9</v>
          </cell>
          <cell r="D27">
            <v>1425.9</v>
          </cell>
          <cell r="E27">
            <v>3532.9</v>
          </cell>
          <cell r="F27">
            <v>1923.8</v>
          </cell>
          <cell r="G27">
            <v>0.21844321996326554</v>
          </cell>
          <cell r="H27">
            <v>-0.45546151886552122</v>
          </cell>
        </row>
        <row r="28">
          <cell r="A28" t="str">
            <v>---Provisions - Loan Loss</v>
          </cell>
          <cell r="B28">
            <v>550</v>
          </cell>
          <cell r="C28">
            <v>510</v>
          </cell>
          <cell r="D28">
            <v>510</v>
          </cell>
          <cell r="E28">
            <v>1580</v>
          </cell>
          <cell r="F28">
            <v>1280</v>
          </cell>
          <cell r="G28">
            <v>1.3272727272727272</v>
          </cell>
          <cell r="H28">
            <v>-0.189873417721519</v>
          </cell>
        </row>
        <row r="29">
          <cell r="A29" t="str">
            <v>---AS 15</v>
          </cell>
          <cell r="B29">
            <v>150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-1</v>
          </cell>
          <cell r="H29" t="e">
            <v>#DIV/0!</v>
          </cell>
        </row>
        <row r="30">
          <cell r="A30" t="str">
            <v>---Others</v>
          </cell>
          <cell r="B30">
            <v>1028.9000000000001</v>
          </cell>
          <cell r="C30">
            <v>915.90000000000009</v>
          </cell>
          <cell r="D30">
            <v>915.90000000000009</v>
          </cell>
          <cell r="E30">
            <v>1952.9</v>
          </cell>
          <cell r="F30">
            <v>643.79999999999995</v>
          </cell>
          <cell r="G30">
            <v>-0.37428321508407048</v>
          </cell>
          <cell r="H30">
            <v>-0.67033642275590144</v>
          </cell>
        </row>
        <row r="31">
          <cell r="A31" t="str">
            <v>Profit Before Tax - Adjusted</v>
          </cell>
          <cell r="B31">
            <v>2685.8999999999992</v>
          </cell>
          <cell r="C31">
            <v>3425.0000000000005</v>
          </cell>
          <cell r="D31">
            <v>3625.0000000000005</v>
          </cell>
          <cell r="E31">
            <v>3509.6</v>
          </cell>
          <cell r="F31">
            <v>3701</v>
          </cell>
          <cell r="G31">
            <v>0.37793663204140171</v>
          </cell>
          <cell r="H31">
            <v>5.4536129473444328E-2</v>
          </cell>
        </row>
        <row r="32">
          <cell r="A32" t="str">
            <v>Add: Net Exceptionals</v>
          </cell>
          <cell r="B32">
            <v>0</v>
          </cell>
          <cell r="C32">
            <v>200</v>
          </cell>
          <cell r="D32">
            <v>0</v>
          </cell>
          <cell r="E32">
            <v>1370</v>
          </cell>
          <cell r="F32">
            <v>0</v>
          </cell>
          <cell r="G32" t="str">
            <v>NA</v>
          </cell>
          <cell r="H32" t="str">
            <v>NA</v>
          </cell>
          <cell r="J32" t="str">
            <v>Rs Mln</v>
          </cell>
          <cell r="K32" t="str">
            <v>F4Q07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  <cell r="E33">
            <v>350</v>
          </cell>
          <cell r="F33">
            <v>0</v>
          </cell>
          <cell r="G33" t="str">
            <v>NA</v>
          </cell>
          <cell r="H33" t="str">
            <v>NA</v>
          </cell>
          <cell r="J33" t="str">
            <v>Reported NIMs (a)</v>
          </cell>
          <cell r="K33">
            <v>3.5000000000000003E-2</v>
          </cell>
        </row>
        <row r="34">
          <cell r="A34" t="str">
            <v>---IT Refunds</v>
          </cell>
          <cell r="B34">
            <v>0</v>
          </cell>
          <cell r="C34">
            <v>200</v>
          </cell>
          <cell r="D34">
            <v>0</v>
          </cell>
          <cell r="E34">
            <v>570</v>
          </cell>
          <cell r="F34">
            <v>0</v>
          </cell>
          <cell r="G34" t="str">
            <v>NA</v>
          </cell>
          <cell r="H34" t="str">
            <v>NA</v>
          </cell>
          <cell r="J34" t="str">
            <v>Reported NII (b)</v>
          </cell>
          <cell r="K34">
            <v>8423.5</v>
          </cell>
        </row>
        <row r="35">
          <cell r="A35" t="str">
            <v>---Write-back of AS-15 Prov. made earlier</v>
          </cell>
          <cell r="B35">
            <v>0</v>
          </cell>
          <cell r="C35">
            <v>0</v>
          </cell>
          <cell r="D35">
            <v>0</v>
          </cell>
          <cell r="E35">
            <v>450</v>
          </cell>
          <cell r="F35">
            <v>0</v>
          </cell>
          <cell r="G35" t="str">
            <v>NA</v>
          </cell>
          <cell r="H35" t="str">
            <v>NA</v>
          </cell>
          <cell r="J35" t="str">
            <v>Avg Earning Assets (d=b/a)</v>
          </cell>
          <cell r="K35">
            <v>962685.7142857142</v>
          </cell>
        </row>
        <row r="36">
          <cell r="A36" t="str">
            <v>Profit Before Tax - Reported</v>
          </cell>
          <cell r="B36">
            <v>2685.8999999999992</v>
          </cell>
          <cell r="C36">
            <v>3625.0000000000005</v>
          </cell>
          <cell r="D36">
            <v>3625.0000000000005</v>
          </cell>
          <cell r="E36">
            <v>4879.6000000000004</v>
          </cell>
          <cell r="F36">
            <v>3701</v>
          </cell>
          <cell r="G36">
            <v>0.37793663204140171</v>
          </cell>
          <cell r="H36">
            <v>-0.24153619149110583</v>
          </cell>
          <cell r="J36" t="str">
            <v>One-off items ('c)</v>
          </cell>
          <cell r="K36">
            <v>920</v>
          </cell>
        </row>
        <row r="37">
          <cell r="A37" t="str">
            <v>Total Tax</v>
          </cell>
          <cell r="B37">
            <v>1017.8</v>
          </cell>
          <cell r="C37">
            <v>1066.5999999999999</v>
          </cell>
          <cell r="D37">
            <v>1066.5999999999999</v>
          </cell>
          <cell r="E37">
            <v>2143.8000000000002</v>
          </cell>
          <cell r="F37">
            <v>1450</v>
          </cell>
          <cell r="G37">
            <v>0.42464138337590884</v>
          </cell>
          <cell r="H37">
            <v>-0.32363093572161583</v>
          </cell>
          <cell r="J37" t="str">
            <v>Adjusted NII (e=b-c)</v>
          </cell>
          <cell r="K37">
            <v>7503.5</v>
          </cell>
        </row>
        <row r="38">
          <cell r="A38" t="str">
            <v>Profit After Tax (PAT)</v>
          </cell>
          <cell r="B38">
            <v>1668.0999999999992</v>
          </cell>
          <cell r="C38">
            <v>2558.4000000000005</v>
          </cell>
          <cell r="D38">
            <v>2558.4000000000005</v>
          </cell>
          <cell r="E38">
            <v>2735.8</v>
          </cell>
          <cell r="F38">
            <v>2251</v>
          </cell>
          <cell r="G38">
            <v>0.34943948204544162</v>
          </cell>
          <cell r="H38">
            <v>-0.17720593610644053</v>
          </cell>
          <cell r="J38" t="str">
            <v>Adj. NIM (e/d)</v>
          </cell>
          <cell r="K38">
            <v>3.117736095447261E-2</v>
          </cell>
        </row>
        <row r="39">
          <cell r="A39" t="str">
            <v>Core Operating Profit</v>
          </cell>
          <cell r="B39">
            <v>3894.7999999999993</v>
          </cell>
          <cell r="C39">
            <v>4265.4000000000005</v>
          </cell>
          <cell r="D39">
            <v>4465.4000000000005</v>
          </cell>
          <cell r="E39">
            <v>6542.5</v>
          </cell>
          <cell r="F39">
            <v>5084.8</v>
          </cell>
          <cell r="G39">
            <v>0.30553558590941798</v>
          </cell>
          <cell r="H39">
            <v>-0.22280473824990443</v>
          </cell>
        </row>
        <row r="41">
          <cell r="A41" t="str">
            <v>Cost Income Ratio</v>
          </cell>
          <cell r="B41">
            <v>0.46657994796878133</v>
          </cell>
          <cell r="C41">
            <v>0.44313576930582815</v>
          </cell>
          <cell r="D41">
            <v>0.43319006632177842</v>
          </cell>
          <cell r="E41">
            <v>0.31635505853573304</v>
          </cell>
          <cell r="F41">
            <v>0.42988039732414352</v>
          </cell>
        </row>
        <row r="42">
          <cell r="A42" t="str">
            <v>Core Cost Income ratio</v>
          </cell>
          <cell r="B42">
            <v>0.48921995488642928</v>
          </cell>
          <cell r="C42">
            <v>0.47506645663089492</v>
          </cell>
          <cell r="D42">
            <v>0.46365427116363983</v>
          </cell>
          <cell r="E42">
            <v>0.33249331728120474</v>
          </cell>
          <cell r="F42">
            <v>0.45477160626206303</v>
          </cell>
        </row>
        <row r="43">
          <cell r="A43" t="str">
            <v>LLP/Avg Loans (Annualized)</v>
          </cell>
          <cell r="B43">
            <v>3.983847309997646E-3</v>
          </cell>
          <cell r="C43">
            <v>3.4071834785005051E-3</v>
          </cell>
          <cell r="D43">
            <v>3.4071834785005051E-3</v>
          </cell>
          <cell r="E43">
            <v>1.0363968809701462E-2</v>
          </cell>
          <cell r="F43">
            <v>8.0398222445550623E-3</v>
          </cell>
        </row>
        <row r="44">
          <cell r="A44" t="str">
            <v>NIM (Qtrly)*</v>
          </cell>
          <cell r="B44">
            <v>2.9399999999999999E-2</v>
          </cell>
          <cell r="C44">
            <v>2.8000000000000001E-2</v>
          </cell>
          <cell r="D44">
            <v>2.9899999999999999E-2</v>
          </cell>
          <cell r="E44">
            <v>3.1199999999999999E-2</v>
          </cell>
          <cell r="F44">
            <v>3.1099999999999999E-2</v>
          </cell>
        </row>
        <row r="45">
          <cell r="A45" t="str">
            <v>CAR</v>
          </cell>
          <cell r="B45">
            <v>0.1125</v>
          </cell>
          <cell r="C45">
            <v>0.13220000000000001</v>
          </cell>
          <cell r="D45">
            <v>0.13220000000000001</v>
          </cell>
          <cell r="E45">
            <v>0.128</v>
          </cell>
          <cell r="F45">
            <v>0</v>
          </cell>
        </row>
        <row r="46">
          <cell r="A46" t="str">
            <v>Tier 1</v>
          </cell>
          <cell r="B46">
            <v>7.1999999999999995E-2</v>
          </cell>
          <cell r="C46">
            <v>8.0600000000000005E-2</v>
          </cell>
          <cell r="D46">
            <v>8.0600000000000005E-2</v>
          </cell>
          <cell r="E46">
            <v>7.7899999999999997E-2</v>
          </cell>
          <cell r="F46">
            <v>7.9500000000000001E-2</v>
          </cell>
        </row>
        <row r="48">
          <cell r="A48" t="str">
            <v>Deposits</v>
          </cell>
          <cell r="B48">
            <v>765170</v>
          </cell>
          <cell r="C48">
            <v>772920</v>
          </cell>
          <cell r="D48">
            <v>772920</v>
          </cell>
          <cell r="E48">
            <v>851800</v>
          </cell>
          <cell r="F48">
            <v>869840</v>
          </cell>
          <cell r="G48">
            <v>0.13679313093822287</v>
          </cell>
          <cell r="H48">
            <v>2.1178680441418241E-2</v>
          </cell>
        </row>
        <row r="49">
          <cell r="A49" t="str">
            <v>Low Cost Deposits %</v>
          </cell>
          <cell r="B49">
            <v>0.33621286772874004</v>
          </cell>
          <cell r="C49">
            <v>0.34899999999999998</v>
          </cell>
          <cell r="D49">
            <v>0.34899999999999998</v>
          </cell>
          <cell r="E49">
            <v>0.34499999999999997</v>
          </cell>
          <cell r="F49">
            <v>0.33255541248965326</v>
          </cell>
        </row>
        <row r="50">
          <cell r="A50" t="str">
            <v>Investments</v>
          </cell>
          <cell r="B50">
            <v>273420</v>
          </cell>
          <cell r="C50">
            <v>270720</v>
          </cell>
          <cell r="D50">
            <v>270720</v>
          </cell>
          <cell r="E50">
            <v>0</v>
          </cell>
          <cell r="F50">
            <v>0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Advances</v>
          </cell>
          <cell r="B52">
            <v>558020</v>
          </cell>
          <cell r="C52">
            <v>583030</v>
          </cell>
          <cell r="D52">
            <v>583030</v>
          </cell>
          <cell r="E52">
            <v>636580</v>
          </cell>
          <cell r="F52">
            <v>637080</v>
          </cell>
          <cell r="G52">
            <v>0.14167950969499299</v>
          </cell>
          <cell r="H52">
            <v>7.8544723365481239E-4</v>
          </cell>
        </row>
        <row r="53">
          <cell r="A53" t="str">
            <v>---Retail</v>
          </cell>
          <cell r="B53">
            <v>119060</v>
          </cell>
          <cell r="C53">
            <v>130320</v>
          </cell>
          <cell r="D53">
            <v>130320</v>
          </cell>
          <cell r="E53">
            <v>135290</v>
          </cell>
          <cell r="F53">
            <v>0</v>
          </cell>
          <cell r="G53">
            <v>-1</v>
          </cell>
          <cell r="H53">
            <v>-1</v>
          </cell>
        </row>
        <row r="54">
          <cell r="A54" t="str">
            <v>---Non-Retail</v>
          </cell>
          <cell r="B54">
            <v>438960</v>
          </cell>
          <cell r="C54">
            <v>452710</v>
          </cell>
          <cell r="D54">
            <v>452710</v>
          </cell>
          <cell r="E54">
            <v>501290</v>
          </cell>
          <cell r="F54">
            <v>637080</v>
          </cell>
          <cell r="G54">
            <v>0.45133952979770364</v>
          </cell>
          <cell r="H54">
            <v>0.27088112669313169</v>
          </cell>
        </row>
        <row r="55">
          <cell r="A55" t="str">
            <v>Loan/Deposit Ratio</v>
          </cell>
          <cell r="B55">
            <v>0.72927584719735483</v>
          </cell>
          <cell r="C55">
            <v>0.75432127516431191</v>
          </cell>
          <cell r="D55">
            <v>0.75432127516431191</v>
          </cell>
          <cell r="E55">
            <v>0.74733505517727161</v>
          </cell>
          <cell r="F55">
            <v>0.7324105582635887</v>
          </cell>
        </row>
        <row r="57">
          <cell r="A57" t="str">
            <v>Gross NPA</v>
          </cell>
          <cell r="B57">
            <v>19790.900000000001</v>
          </cell>
          <cell r="C57">
            <v>19060</v>
          </cell>
          <cell r="D57">
            <v>19060</v>
          </cell>
          <cell r="E57">
            <v>18730</v>
          </cell>
          <cell r="F57">
            <v>17694.3</v>
          </cell>
          <cell r="G57">
            <v>-0.10593757737141829</v>
          </cell>
          <cell r="H57">
            <v>-5.5296316070475249E-2</v>
          </cell>
        </row>
        <row r="58">
          <cell r="A58" t="str">
            <v>Net NPA</v>
          </cell>
          <cell r="B58">
            <v>6639.3</v>
          </cell>
          <cell r="C58">
            <v>6410</v>
          </cell>
          <cell r="D58">
            <v>6410</v>
          </cell>
          <cell r="E58">
            <v>6010</v>
          </cell>
          <cell r="F58">
            <v>4857.3999999999996</v>
          </cell>
          <cell r="G58">
            <v>-0.26838672751645509</v>
          </cell>
          <cell r="H58">
            <v>-0.19178036605657245</v>
          </cell>
        </row>
        <row r="59">
          <cell r="A59" t="str">
            <v>Gross NPA Ratio</v>
          </cell>
          <cell r="B59">
            <v>3.5499999999999997E-2</v>
          </cell>
          <cell r="C59">
            <v>3.27E-2</v>
          </cell>
          <cell r="D59">
            <v>3.27E-2</v>
          </cell>
          <cell r="E59">
            <v>2.9399999999999999E-2</v>
          </cell>
          <cell r="F59">
            <v>2.7799999999999998E-2</v>
          </cell>
        </row>
        <row r="60">
          <cell r="A60" t="str">
            <v>Net NPA Ratio</v>
          </cell>
          <cell r="B60">
            <v>1.2200000000000001E-2</v>
          </cell>
          <cell r="C60">
            <v>1.12E-2</v>
          </cell>
          <cell r="D60">
            <v>1.12E-2</v>
          </cell>
          <cell r="E60">
            <v>9.5999999999999992E-3</v>
          </cell>
          <cell r="F60">
            <v>7.7999999999999996E-3</v>
          </cell>
        </row>
        <row r="61">
          <cell r="A61" t="str">
            <v>Coverage Ratio</v>
          </cell>
          <cell r="B61">
            <v>0.6645276364389695</v>
          </cell>
          <cell r="C61">
            <v>0.6636935991605456</v>
          </cell>
          <cell r="D61">
            <v>0.6636935991605456</v>
          </cell>
          <cell r="E61">
            <v>0.67912439935931657</v>
          </cell>
          <cell r="F61">
            <v>0.72548221743725383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</row>
        <row r="67">
          <cell r="A67" t="str">
            <v>NIM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</row>
        <row r="69">
          <cell r="A69" t="str">
            <v>Prov / Advances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Cost Income</v>
          </cell>
          <cell r="B70">
            <v>0.46657994796878133</v>
          </cell>
          <cell r="C70">
            <v>0.43319006632177842</v>
          </cell>
          <cell r="D70">
            <v>0.43319006632177842</v>
          </cell>
          <cell r="E70">
            <v>0.29041830787602263</v>
          </cell>
        </row>
        <row r="71">
          <cell r="A71" t="str">
            <v>Core Cost Income</v>
          </cell>
          <cell r="B71">
            <v>0.4835130651182083</v>
          </cell>
          <cell r="C71">
            <v>0.44828186875079834</v>
          </cell>
          <cell r="D71">
            <v>0.44828186875079834</v>
          </cell>
          <cell r="E71">
            <v>0.29382224065492185</v>
          </cell>
        </row>
        <row r="73">
          <cell r="A73" t="str">
            <v>Reported</v>
          </cell>
          <cell r="B73" t="str">
            <v>F1Q07</v>
          </cell>
          <cell r="C73" t="str">
            <v>F2006</v>
          </cell>
          <cell r="D73" t="str">
            <v>F9M07</v>
          </cell>
          <cell r="E73" t="str">
            <v>F2007</v>
          </cell>
          <cell r="F73" t="str">
            <v>F1Q08</v>
          </cell>
        </row>
        <row r="74">
          <cell r="A74" t="str">
            <v>Yield on advances</v>
          </cell>
          <cell r="B74">
            <v>8.4599999999999995E-2</v>
          </cell>
          <cell r="C74">
            <v>8.72E-2</v>
          </cell>
          <cell r="D74">
            <v>8.72E-2</v>
          </cell>
          <cell r="E74">
            <v>0.09</v>
          </cell>
          <cell r="F74">
            <v>0.1003</v>
          </cell>
        </row>
        <row r="75">
          <cell r="A75" t="str">
            <v>Yield on Investments</v>
          </cell>
          <cell r="B75">
            <v>7.6100000000000001E-2</v>
          </cell>
          <cell r="C75">
            <v>7.6600000000000001E-2</v>
          </cell>
          <cell r="D75">
            <v>7.6600000000000001E-2</v>
          </cell>
          <cell r="E75">
            <v>7.6700000000000004E-2</v>
          </cell>
          <cell r="F75">
            <v>7.5700000000000003E-2</v>
          </cell>
        </row>
        <row r="76">
          <cell r="A76" t="str">
            <v>Cost of Deposits</v>
          </cell>
          <cell r="B76">
            <v>4.9599999999999998E-2</v>
          </cell>
          <cell r="C76">
            <v>5.1499999999999997E-2</v>
          </cell>
          <cell r="D76">
            <v>5.1499999999999997E-2</v>
          </cell>
          <cell r="E76">
            <v>5.2299999999999999E-2</v>
          </cell>
          <cell r="F76">
            <v>5.7200000000000001E-2</v>
          </cell>
        </row>
        <row r="77">
          <cell r="A77" t="str">
            <v>Net Interest Margin</v>
          </cell>
          <cell r="B77">
            <v>2.9399999999999999E-2</v>
          </cell>
          <cell r="C77">
            <v>3.0300000000000001E-2</v>
          </cell>
          <cell r="D77">
            <v>2.8899999999999999E-2</v>
          </cell>
          <cell r="E77">
            <v>3.0499999999999999E-2</v>
          </cell>
          <cell r="F77">
            <v>3.1099999999999999E-2</v>
          </cell>
        </row>
        <row r="79">
          <cell r="A79" t="str">
            <v>Calculated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>Yield on advances</v>
          </cell>
          <cell r="B80">
            <v>7.8799999999999981E-2</v>
          </cell>
          <cell r="C80">
            <v>8.9799999999999991E-2</v>
          </cell>
          <cell r="D80">
            <v>8.9799999999999991E-2</v>
          </cell>
          <cell r="E80">
            <v>9.8399999999999987E-2</v>
          </cell>
        </row>
        <row r="81">
          <cell r="A81" t="str">
            <v>Yield on Investments</v>
          </cell>
          <cell r="B81">
            <v>7.779999999999998E-2</v>
          </cell>
          <cell r="C81">
            <v>7.7600000000000002E-2</v>
          </cell>
          <cell r="D81">
            <v>7.7600000000000002E-2</v>
          </cell>
          <cell r="E81">
            <v>7.7000000000000013E-2</v>
          </cell>
        </row>
        <row r="82">
          <cell r="A82" t="str">
            <v>Cost of Deposits</v>
          </cell>
          <cell r="B82">
            <v>4.8100000000000004E-2</v>
          </cell>
          <cell r="C82">
            <v>5.1699999999999996E-2</v>
          </cell>
          <cell r="D82">
            <v>5.1699999999999996E-2</v>
          </cell>
          <cell r="E82">
            <v>5.4699999999999999E-2</v>
          </cell>
        </row>
        <row r="83">
          <cell r="A83" t="str">
            <v>Net Interest Margin</v>
          </cell>
          <cell r="B83">
            <v>2.7600000000000013E-2</v>
          </cell>
          <cell r="C83">
            <v>2.9899999999999999E-2</v>
          </cell>
          <cell r="D83">
            <v>2.9899999999999999E-2</v>
          </cell>
          <cell r="E83">
            <v>3.5299999999999998E-2</v>
          </cell>
        </row>
        <row r="85">
          <cell r="B85">
            <v>7625.1999999999989</v>
          </cell>
          <cell r="C85">
            <v>8125.6</v>
          </cell>
          <cell r="D85">
            <v>8325.6</v>
          </cell>
          <cell r="E85">
            <v>9801.4</v>
          </cell>
          <cell r="F85">
            <v>9326</v>
          </cell>
          <cell r="G85">
            <v>0.22304988721607311</v>
          </cell>
          <cell r="H85">
            <v>-4.8503275042340865E-2</v>
          </cell>
        </row>
        <row r="90">
          <cell r="D90" t="str">
            <v>F1Q06</v>
          </cell>
          <cell r="F90" t="str">
            <v>F2Q06</v>
          </cell>
          <cell r="G90" t="str">
            <v>F3Q06</v>
          </cell>
          <cell r="H90" t="str">
            <v>F4Q06</v>
          </cell>
          <cell r="I90" t="str">
            <v>F1Q07</v>
          </cell>
          <cell r="J90" t="str">
            <v>F2Q07</v>
          </cell>
          <cell r="K90" t="str">
            <v>F3Q07</v>
          </cell>
          <cell r="L90" t="str">
            <v>F4Q07</v>
          </cell>
          <cell r="M90" t="str">
            <v>F1Q08</v>
          </cell>
          <cell r="N90" t="str">
            <v>F2Q08</v>
          </cell>
        </row>
        <row r="91">
          <cell r="A91" t="str">
            <v>Non-Int Income ex cap gains</v>
          </cell>
          <cell r="D91">
            <v>1111.2</v>
          </cell>
          <cell r="F91">
            <v>1038.2</v>
          </cell>
          <cell r="G91">
            <v>1180.0999999999999</v>
          </cell>
          <cell r="H91">
            <v>1772</v>
          </cell>
          <cell r="I91">
            <v>820.40000000000009</v>
          </cell>
          <cell r="J91">
            <v>1307.5999999999999</v>
          </cell>
          <cell r="K91">
            <v>1466.9</v>
          </cell>
          <cell r="L91">
            <v>2297.9</v>
          </cell>
          <cell r="M91">
            <v>1613.3000000000002</v>
          </cell>
          <cell r="N91">
            <v>1738.1999999999998</v>
          </cell>
        </row>
        <row r="92">
          <cell r="I92">
            <v>0.14499999999999999</v>
          </cell>
          <cell r="J92">
            <v>0.25948757464842975</v>
          </cell>
          <cell r="K92">
            <v>0.24303025167358716</v>
          </cell>
          <cell r="L92">
            <v>0.29678329571106099</v>
          </cell>
          <cell r="M92">
            <v>0.26</v>
          </cell>
          <cell r="N92">
            <v>0.36</v>
          </cell>
        </row>
        <row r="94">
          <cell r="I94">
            <v>0.28386022440661557</v>
          </cell>
          <cell r="J94">
            <v>0.28386022440661557</v>
          </cell>
          <cell r="K94">
            <v>0.28386022440661557</v>
          </cell>
          <cell r="L94">
            <v>0.28386022440661557</v>
          </cell>
          <cell r="M94">
            <v>0.28386022440661557</v>
          </cell>
          <cell r="N94">
            <v>0.28386022440661557</v>
          </cell>
        </row>
        <row r="98">
          <cell r="A98" t="str">
            <v>Operating costs growth</v>
          </cell>
        </row>
        <row r="99">
          <cell r="I99">
            <v>0.46657994796878133</v>
          </cell>
          <cell r="J99">
            <v>0.47722390391563319</v>
          </cell>
          <cell r="K99">
            <v>0.43319006632177842</v>
          </cell>
          <cell r="L99">
            <v>0.31635505853573304</v>
          </cell>
        </row>
        <row r="110">
          <cell r="A110" t="str">
            <v>NII</v>
          </cell>
          <cell r="D110">
            <v>5347.2000000000007</v>
          </cell>
          <cell r="F110">
            <v>6023.2</v>
          </cell>
          <cell r="G110">
            <v>6393.6999999999989</v>
          </cell>
          <cell r="H110">
            <v>6344.7999999999993</v>
          </cell>
          <cell r="I110">
            <v>6344.7999999999993</v>
          </cell>
          <cell r="J110">
            <v>6275.2000000000007</v>
          </cell>
          <cell r="K110">
            <v>6858.7000000000007</v>
          </cell>
          <cell r="L110">
            <v>7503.5</v>
          </cell>
        </row>
        <row r="111">
          <cell r="I111">
            <v>0</v>
          </cell>
          <cell r="J111">
            <v>-1.0969612911360227E-2</v>
          </cell>
          <cell r="K111">
            <v>9.2985084140744467E-2</v>
          </cell>
          <cell r="L111">
            <v>9.4011984778456403E-2</v>
          </cell>
        </row>
        <row r="129">
          <cell r="A129" t="str">
            <v>Core op profit</v>
          </cell>
          <cell r="D129">
            <v>3305.1000000000004</v>
          </cell>
          <cell r="F129">
            <v>3206.3999999999996</v>
          </cell>
          <cell r="G129">
            <v>4004.4999999999986</v>
          </cell>
          <cell r="H129">
            <v>3894.7999999999993</v>
          </cell>
          <cell r="I129">
            <v>4034.7999999999993</v>
          </cell>
          <cell r="J129">
            <v>3823.0000000000009</v>
          </cell>
          <cell r="K129">
            <v>4465.4000000000005</v>
          </cell>
          <cell r="L129">
            <v>6542.5</v>
          </cell>
        </row>
        <row r="130">
          <cell r="I130">
            <v>0.2207800066563792</v>
          </cell>
          <cell r="J130">
            <v>0.1923028942115772</v>
          </cell>
          <cell r="K130">
            <v>0.11509551754276481</v>
          </cell>
          <cell r="L130">
            <v>0.67980384101879454</v>
          </cell>
        </row>
        <row r="131">
          <cell r="I131">
            <v>0.26</v>
          </cell>
          <cell r="J131">
            <v>0.26</v>
          </cell>
          <cell r="K131">
            <v>0.26</v>
          </cell>
          <cell r="L131">
            <v>0.26</v>
          </cell>
        </row>
        <row r="141">
          <cell r="F141" t="str">
            <v>F2Q06</v>
          </cell>
          <cell r="G141" t="str">
            <v>F3Q06</v>
          </cell>
          <cell r="H141" t="str">
            <v>F4Q06</v>
          </cell>
          <cell r="I141" t="str">
            <v>F1Q07</v>
          </cell>
          <cell r="J141" t="str">
            <v>F2Q07</v>
          </cell>
          <cell r="K141" t="str">
            <v>F3Q07</v>
          </cell>
          <cell r="L141" t="str">
            <v>F4Q07</v>
          </cell>
          <cell r="M141" t="str">
            <v>F1Q08</v>
          </cell>
        </row>
        <row r="142">
          <cell r="A142" t="str">
            <v>Low cost deposits proportion</v>
          </cell>
          <cell r="D142">
            <v>0.3217486304189493</v>
          </cell>
          <cell r="F142">
            <v>0.32386818691479913</v>
          </cell>
          <cell r="G142">
            <v>0.32740000000000002</v>
          </cell>
          <cell r="H142">
            <v>0.3236</v>
          </cell>
          <cell r="I142">
            <v>0.33621286772874004</v>
          </cell>
          <cell r="J142">
            <v>0.33483598207008963</v>
          </cell>
          <cell r="K142">
            <v>0.34899999999999998</v>
          </cell>
          <cell r="L142">
            <v>0.34499999999999997</v>
          </cell>
        </row>
        <row r="172">
          <cell r="A172" t="str">
            <v>Net NPL</v>
          </cell>
          <cell r="I172">
            <v>1.2200000000000001E-2</v>
          </cell>
          <cell r="J172">
            <v>1.24E-2</v>
          </cell>
          <cell r="K172">
            <v>1.12E-2</v>
          </cell>
          <cell r="L172">
            <v>9.5999999999999992E-3</v>
          </cell>
        </row>
        <row r="188">
          <cell r="I188" t="str">
            <v>F2Q06</v>
          </cell>
          <cell r="J188" t="str">
            <v>F4Q06</v>
          </cell>
          <cell r="K188" t="str">
            <v>F2Q07</v>
          </cell>
          <cell r="L188" t="str">
            <v>F4Q07</v>
          </cell>
          <cell r="M188" t="str">
            <v>F1Q08</v>
          </cell>
        </row>
        <row r="190">
          <cell r="A190" t="str">
            <v>Tier 1 Ratio</v>
          </cell>
          <cell r="I190">
            <v>5.8099999999999999E-2</v>
          </cell>
          <cell r="J190">
            <v>7.3200000000000001E-2</v>
          </cell>
          <cell r="K190">
            <v>7.0199999999999999E-2</v>
          </cell>
          <cell r="L190">
            <v>7.7899999999999997E-2</v>
          </cell>
        </row>
        <row r="194">
          <cell r="I194" t="str">
            <v>F1Q07</v>
          </cell>
          <cell r="J194" t="str">
            <v>F1H07</v>
          </cell>
          <cell r="K194" t="str">
            <v>F9M07</v>
          </cell>
          <cell r="L194" t="str">
            <v>F2007</v>
          </cell>
        </row>
        <row r="195">
          <cell r="A195" t="str">
            <v>ROAA</v>
          </cell>
          <cell r="I195">
            <v>8.2000000000000007E-3</v>
          </cell>
          <cell r="J195">
            <v>8.0999999999999996E-3</v>
          </cell>
          <cell r="K195">
            <v>8.9999999999999993E-3</v>
          </cell>
          <cell r="L195">
            <v>9.1999999999999998E-3</v>
          </cell>
        </row>
        <row r="197">
          <cell r="I197" t="str">
            <v>F2006</v>
          </cell>
          <cell r="J197" t="str">
            <v>F2007</v>
          </cell>
          <cell r="K197" t="str">
            <v>F1H08</v>
          </cell>
        </row>
        <row r="198">
          <cell r="I198">
            <v>8.3873588182679856E-3</v>
          </cell>
          <cell r="J198">
            <v>9.1999999999999998E-3</v>
          </cell>
          <cell r="K198">
            <v>9.9000000000000008E-3</v>
          </cell>
        </row>
      </sheetData>
      <sheetData sheetId="9">
        <row r="1">
          <cell r="B1" t="str">
            <v>Union Bank of India</v>
          </cell>
        </row>
      </sheetData>
      <sheetData sheetId="10">
        <row r="2">
          <cell r="B2" t="str">
            <v>F2001</v>
          </cell>
        </row>
      </sheetData>
      <sheetData sheetId="11"/>
      <sheetData sheetId="12"/>
      <sheetData sheetId="13"/>
      <sheetData sheetId="14">
        <row r="1">
          <cell r="L1">
            <v>43.5</v>
          </cell>
        </row>
      </sheetData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-Branche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uration"/>
      <sheetName val="EM-StanC"/>
      <sheetName val="Investments"/>
      <sheetName val="Life Ins."/>
      <sheetName val="EM-Consol"/>
      <sheetName val="Non-Life-Mkt"/>
      <sheetName val="Money-Mkt "/>
      <sheetName val="AMC-MKt"/>
      <sheetName val="Mkts"/>
      <sheetName val="Money"/>
      <sheetName val="Exhibits"/>
      <sheetName val="SOP"/>
      <sheetName val="Gen Ins"/>
      <sheetName val="Gen Ins-DCF"/>
      <sheetName val="Asset Mgmt"/>
      <sheetName val="EM-Standalone"/>
      <sheetName val="Qtrly"/>
      <sheetName val="GE3"/>
    </sheetNames>
    <sheetDataSet>
      <sheetData sheetId="0"/>
      <sheetData sheetId="1"/>
      <sheetData sheetId="2">
        <row r="1">
          <cell r="A1" t="str">
            <v>Standard Chartered - India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F2" t="str">
            <v>YoY Growth</v>
          </cell>
          <cell r="G2" t="str">
            <v>F2003</v>
          </cell>
          <cell r="H2" t="str">
            <v>F2004</v>
          </cell>
        </row>
        <row r="4">
          <cell r="A4" t="str">
            <v>Balance Sheet</v>
          </cell>
          <cell r="F4" t="str">
            <v>Balance Sheet</v>
          </cell>
        </row>
        <row r="5">
          <cell r="A5" t="str">
            <v>Liabilities</v>
          </cell>
          <cell r="F5" t="str">
            <v>Liabilities</v>
          </cell>
        </row>
        <row r="6">
          <cell r="A6" t="str">
            <v>Capital</v>
          </cell>
          <cell r="B6">
            <v>3738</v>
          </cell>
          <cell r="C6">
            <v>5154.2</v>
          </cell>
          <cell r="D6">
            <v>5154.2</v>
          </cell>
          <cell r="F6" t="str">
            <v>Capital</v>
          </cell>
          <cell r="G6">
            <v>0.37886570358480465</v>
          </cell>
          <cell r="H6">
            <v>0</v>
          </cell>
        </row>
        <row r="7">
          <cell r="A7" t="str">
            <v>Reserves and Surplus</v>
          </cell>
          <cell r="B7">
            <v>11468.9</v>
          </cell>
          <cell r="C7">
            <v>22849</v>
          </cell>
          <cell r="D7">
            <v>22179.200000000001</v>
          </cell>
          <cell r="F7" t="str">
            <v>Reserves and Surplus</v>
          </cell>
          <cell r="G7">
            <v>0.99225732197508054</v>
          </cell>
          <cell r="H7">
            <v>-2.931419318132078E-2</v>
          </cell>
        </row>
        <row r="8">
          <cell r="A8" t="str">
            <v>Share holders equity</v>
          </cell>
          <cell r="B8">
            <v>15206.9</v>
          </cell>
          <cell r="C8">
            <v>28003.200000000001</v>
          </cell>
          <cell r="D8">
            <v>27333.4</v>
          </cell>
          <cell r="F8" t="str">
            <v>Share holders equity</v>
          </cell>
          <cell r="G8">
            <v>0.84147985453971552</v>
          </cell>
          <cell r="H8">
            <v>-2.3918695006284962E-2</v>
          </cell>
        </row>
        <row r="9">
          <cell r="A9" t="str">
            <v xml:space="preserve">Deposits </v>
          </cell>
          <cell r="B9">
            <v>72438.100000000006</v>
          </cell>
          <cell r="C9">
            <v>180025.1</v>
          </cell>
          <cell r="D9">
            <v>199489.8</v>
          </cell>
          <cell r="F9" t="str">
            <v xml:space="preserve">Deposits </v>
          </cell>
          <cell r="G9">
            <v>1.4852266970006114</v>
          </cell>
          <cell r="H9">
            <v>0.10812214518975405</v>
          </cell>
        </row>
        <row r="10">
          <cell r="A10" t="str">
            <v xml:space="preserve">Borrowings </v>
          </cell>
          <cell r="B10">
            <v>93116.3</v>
          </cell>
          <cell r="C10">
            <v>48337.2</v>
          </cell>
          <cell r="D10">
            <v>61240.4</v>
          </cell>
          <cell r="F10" t="str">
            <v xml:space="preserve">Borrowings </v>
          </cell>
          <cell r="G10">
            <v>-0.48089432247630115</v>
          </cell>
          <cell r="H10">
            <v>0.2669414033084252</v>
          </cell>
        </row>
        <row r="11">
          <cell r="A11" t="str">
            <v xml:space="preserve">Other Liabilities &amp; Provisions </v>
          </cell>
          <cell r="B11">
            <v>8348.4</v>
          </cell>
          <cell r="C11">
            <v>36754.5</v>
          </cell>
          <cell r="D11">
            <v>55391.1</v>
          </cell>
          <cell r="F11" t="str">
            <v xml:space="preserve">Other Liabilities &amp; Provisions </v>
          </cell>
          <cell r="G11">
            <v>3.402580135115711</v>
          </cell>
          <cell r="H11">
            <v>0.50705627882300131</v>
          </cell>
        </row>
        <row r="12">
          <cell r="A12" t="str">
            <v>Total Liablilities</v>
          </cell>
          <cell r="B12">
            <v>189109.69999999998</v>
          </cell>
          <cell r="C12">
            <v>293120</v>
          </cell>
          <cell r="D12">
            <v>343454.69999999995</v>
          </cell>
          <cell r="F12" t="str">
            <v>Total Liablilities</v>
          </cell>
          <cell r="G12">
            <v>0.54999981492223848</v>
          </cell>
          <cell r="H12">
            <v>0.17172045578602613</v>
          </cell>
        </row>
        <row r="13">
          <cell r="A13" t="str">
            <v>Growth YoY</v>
          </cell>
          <cell r="C13">
            <v>0.54999981492223848</v>
          </cell>
          <cell r="D13">
            <v>0.17172045578602613</v>
          </cell>
        </row>
        <row r="15">
          <cell r="A15" t="str">
            <v>Assets</v>
          </cell>
          <cell r="F15" t="str">
            <v>Assets</v>
          </cell>
        </row>
        <row r="16">
          <cell r="A16" t="str">
            <v>Cash &amp; Balances with RBI</v>
          </cell>
          <cell r="B16">
            <v>5954.7</v>
          </cell>
          <cell r="C16">
            <v>11579.8</v>
          </cell>
          <cell r="D16">
            <v>10358.6</v>
          </cell>
          <cell r="F16" t="str">
            <v>Cash &amp; Balances with RBI</v>
          </cell>
          <cell r="G16">
            <v>0.94464876484121785</v>
          </cell>
          <cell r="H16">
            <v>-0.10545950707266094</v>
          </cell>
        </row>
        <row r="17">
          <cell r="A17" t="str">
            <v>Balances with Banks &amp; money at Call &amp; Short Notice</v>
          </cell>
          <cell r="B17">
            <v>6162.2</v>
          </cell>
          <cell r="C17">
            <v>2124.4</v>
          </cell>
          <cell r="D17">
            <v>6197.4</v>
          </cell>
          <cell r="F17" t="str">
            <v>Balances with Banks &amp; money at Call &amp; Short Notice</v>
          </cell>
          <cell r="G17">
            <v>-0.6552529940605627</v>
          </cell>
          <cell r="H17">
            <v>1.9172472227452455</v>
          </cell>
        </row>
        <row r="18">
          <cell r="A18" t="str">
            <v xml:space="preserve">Investments </v>
          </cell>
          <cell r="B18">
            <v>70171.5</v>
          </cell>
          <cell r="C18">
            <v>102229.6</v>
          </cell>
          <cell r="D18">
            <v>100787</v>
          </cell>
          <cell r="F18" t="str">
            <v xml:space="preserve">Investments </v>
          </cell>
          <cell r="G18">
            <v>0.45685356590638659</v>
          </cell>
          <cell r="H18">
            <v>-1.411137283135222E-2</v>
          </cell>
        </row>
        <row r="19">
          <cell r="A19" t="str">
            <v xml:space="preserve">Advances </v>
          </cell>
          <cell r="B19">
            <v>90329</v>
          </cell>
          <cell r="C19">
            <v>130417.9</v>
          </cell>
          <cell r="D19">
            <v>161522.6</v>
          </cell>
          <cell r="F19" t="str">
            <v xml:space="preserve">Advances </v>
          </cell>
          <cell r="G19">
            <v>0.44380985065704248</v>
          </cell>
          <cell r="H19">
            <v>0.23850023654728392</v>
          </cell>
        </row>
        <row r="20">
          <cell r="A20" t="str">
            <v xml:space="preserve">Fixed Assets </v>
          </cell>
          <cell r="B20">
            <v>1658.4</v>
          </cell>
          <cell r="C20">
            <v>5739.1</v>
          </cell>
          <cell r="D20">
            <v>4381.7</v>
          </cell>
          <cell r="F20" t="str">
            <v xml:space="preserve">Fixed Assets </v>
          </cell>
          <cell r="G20">
            <v>2.4606246985045828</v>
          </cell>
          <cell r="H20">
            <v>-0.23651792092836865</v>
          </cell>
        </row>
        <row r="21">
          <cell r="A21" t="str">
            <v xml:space="preserve">Other Assets </v>
          </cell>
          <cell r="B21">
            <v>14833.7</v>
          </cell>
          <cell r="C21">
            <v>41029.4</v>
          </cell>
          <cell r="D21">
            <v>60207.5</v>
          </cell>
          <cell r="F21" t="str">
            <v xml:space="preserve">Other Assets </v>
          </cell>
          <cell r="G21">
            <v>1.7659585942819391</v>
          </cell>
          <cell r="H21">
            <v>0.46742335983465511</v>
          </cell>
        </row>
        <row r="22">
          <cell r="A22" t="str">
            <v>Total Assets</v>
          </cell>
          <cell r="B22">
            <v>189109.5</v>
          </cell>
          <cell r="C22">
            <v>293120.2</v>
          </cell>
          <cell r="D22">
            <v>343454.69999999995</v>
          </cell>
          <cell r="F22" t="str">
            <v>Total Assets</v>
          </cell>
          <cell r="G22">
            <v>0.55000251177228021</v>
          </cell>
          <cell r="H22">
            <v>0.17171965630481956</v>
          </cell>
        </row>
        <row r="23">
          <cell r="D23">
            <v>0</v>
          </cell>
        </row>
        <row r="24">
          <cell r="A24" t="str">
            <v>Total Earning Assets</v>
          </cell>
          <cell r="B24">
            <v>172617.4</v>
          </cell>
          <cell r="C24">
            <v>246351.7</v>
          </cell>
          <cell r="D24">
            <v>278865.49999999994</v>
          </cell>
          <cell r="F24" t="str">
            <v>Total Earning Assets</v>
          </cell>
          <cell r="G24">
            <v>0.42715450470230709</v>
          </cell>
          <cell r="H24">
            <v>0.13198122846320892</v>
          </cell>
        </row>
        <row r="26">
          <cell r="A26" t="str">
            <v>Earnings Model</v>
          </cell>
          <cell r="F26" t="str">
            <v>Earnings Model</v>
          </cell>
        </row>
        <row r="28">
          <cell r="A28" t="str">
            <v>Interest/Discount on Advance/Bills</v>
          </cell>
          <cell r="B28">
            <v>9974.1</v>
          </cell>
          <cell r="C28">
            <v>14607</v>
          </cell>
          <cell r="D28">
            <v>15287</v>
          </cell>
          <cell r="F28" t="str">
            <v>Interest/Discount on Advance/Bills</v>
          </cell>
          <cell r="G28">
            <v>0.46449303696574118</v>
          </cell>
          <cell r="H28">
            <v>4.6553022523447618E-2</v>
          </cell>
        </row>
        <row r="29">
          <cell r="A29" t="str">
            <v>Income on Investments</v>
          </cell>
          <cell r="B29">
            <v>6216.3</v>
          </cell>
          <cell r="C29">
            <v>7581.5</v>
          </cell>
          <cell r="D29">
            <v>8931.2000000000007</v>
          </cell>
          <cell r="F29" t="str">
            <v>Income on Investments</v>
          </cell>
          <cell r="G29">
            <v>0.21961617039074688</v>
          </cell>
          <cell r="H29">
            <v>0.17802545670381864</v>
          </cell>
        </row>
        <row r="30">
          <cell r="A30" t="str">
            <v>Interest on Balance with RBI &amp; Others</v>
          </cell>
          <cell r="B30">
            <v>257.39999999999964</v>
          </cell>
          <cell r="C30">
            <v>681</v>
          </cell>
          <cell r="D30">
            <v>1013.7000000000007</v>
          </cell>
          <cell r="F30" t="str">
            <v>Interest on Balance with RBI &amp; Others</v>
          </cell>
          <cell r="G30">
            <v>1.6456876456876492</v>
          </cell>
          <cell r="H30">
            <v>0.48854625550660891</v>
          </cell>
        </row>
        <row r="31">
          <cell r="A31" t="str">
            <v>Total interest Earned</v>
          </cell>
          <cell r="B31">
            <v>16447.8</v>
          </cell>
          <cell r="C31">
            <v>22869.5</v>
          </cell>
          <cell r="D31">
            <v>25231.9</v>
          </cell>
          <cell r="F31" t="str">
            <v>Total interest Earned</v>
          </cell>
          <cell r="G31">
            <v>0.39042911514001877</v>
          </cell>
          <cell r="H31">
            <v>0.10329915389492572</v>
          </cell>
        </row>
        <row r="33">
          <cell r="A33" t="str">
            <v>Interest on Deposits</v>
          </cell>
          <cell r="B33">
            <v>5847.9</v>
          </cell>
          <cell r="C33">
            <v>8400</v>
          </cell>
          <cell r="D33">
            <v>7145.7</v>
          </cell>
          <cell r="F33" t="str">
            <v>Interest on Deposits</v>
          </cell>
          <cell r="G33">
            <v>0.43641307135894936</v>
          </cell>
          <cell r="H33">
            <v>-0.1493214285714286</v>
          </cell>
        </row>
        <row r="34">
          <cell r="A34" t="str">
            <v>Interest on Borrowings &amp; Others</v>
          </cell>
          <cell r="B34">
            <v>3485</v>
          </cell>
          <cell r="C34">
            <v>3133.7</v>
          </cell>
          <cell r="D34">
            <v>3560.6</v>
          </cell>
          <cell r="F34" t="str">
            <v>Interest on Borrowings &amp; Others</v>
          </cell>
          <cell r="G34">
            <v>-0.10080344332855096</v>
          </cell>
          <cell r="H34">
            <v>0.13622873919009471</v>
          </cell>
        </row>
        <row r="35">
          <cell r="A35" t="str">
            <v>Total Interest Expense</v>
          </cell>
          <cell r="B35">
            <v>9332.9</v>
          </cell>
          <cell r="C35">
            <v>11533.7</v>
          </cell>
          <cell r="D35">
            <v>10706.3</v>
          </cell>
          <cell r="F35" t="str">
            <v>Total Interest Expense</v>
          </cell>
          <cell r="G35">
            <v>0.23581094836546002</v>
          </cell>
          <cell r="H35">
            <v>-7.1737603717801024E-2</v>
          </cell>
        </row>
        <row r="37">
          <cell r="A37" t="str">
            <v>Net Interest Income</v>
          </cell>
          <cell r="B37">
            <v>7114.9</v>
          </cell>
          <cell r="C37">
            <v>11335.8</v>
          </cell>
          <cell r="D37">
            <v>14525.600000000002</v>
          </cell>
          <cell r="F37" t="str">
            <v>Net Interest Income</v>
          </cell>
          <cell r="G37">
            <v>0.59324797256461781</v>
          </cell>
          <cell r="H37">
            <v>0.28139169710121936</v>
          </cell>
        </row>
        <row r="38">
          <cell r="A38" t="str">
            <v>Growth YoY</v>
          </cell>
          <cell r="C38">
            <v>0.59324797256461781</v>
          </cell>
          <cell r="D38">
            <v>0.28139169710121936</v>
          </cell>
        </row>
        <row r="40">
          <cell r="A40" t="str">
            <v>Commission , Exchange &amp; Brokerage</v>
          </cell>
          <cell r="B40">
            <v>2717.1</v>
          </cell>
          <cell r="C40">
            <v>3485</v>
          </cell>
          <cell r="D40">
            <v>3705.8</v>
          </cell>
          <cell r="F40" t="str">
            <v>Commission , Exchange &amp; Brokerage</v>
          </cell>
          <cell r="G40">
            <v>0.28261749659563518</v>
          </cell>
          <cell r="H40">
            <v>6.3357245337159362E-2</v>
          </cell>
        </row>
        <row r="41">
          <cell r="A41" t="str">
            <v>Profit on sale of Investment</v>
          </cell>
          <cell r="B41">
            <v>1176.4000000000001</v>
          </cell>
          <cell r="C41">
            <v>303.89999999999998</v>
          </cell>
          <cell r="D41">
            <v>639</v>
          </cell>
          <cell r="F41" t="str">
            <v>Profit on sale of Investment</v>
          </cell>
          <cell r="G41">
            <v>-0.74166950017001021</v>
          </cell>
          <cell r="H41">
            <v>1.1026653504442252</v>
          </cell>
        </row>
        <row r="42">
          <cell r="A42" t="str">
            <v>Forex Income</v>
          </cell>
          <cell r="B42">
            <v>1101.3</v>
          </cell>
          <cell r="C42">
            <v>1738.7</v>
          </cell>
          <cell r="D42">
            <v>2238.3000000000002</v>
          </cell>
          <cell r="F42" t="str">
            <v>Forex Income</v>
          </cell>
          <cell r="G42">
            <v>0.57877054390266069</v>
          </cell>
          <cell r="H42">
            <v>0.28734111692643927</v>
          </cell>
        </row>
        <row r="43">
          <cell r="A43" t="str">
            <v>Others</v>
          </cell>
          <cell r="B43">
            <v>170.80000000000018</v>
          </cell>
          <cell r="C43">
            <v>77.699999999999818</v>
          </cell>
          <cell r="D43">
            <v>410.5</v>
          </cell>
          <cell r="F43" t="str">
            <v>Others</v>
          </cell>
          <cell r="G43">
            <v>-0.5450819672131163</v>
          </cell>
          <cell r="H43">
            <v>4.2831402831402956</v>
          </cell>
        </row>
        <row r="44">
          <cell r="A44" t="str">
            <v>Other Income</v>
          </cell>
          <cell r="B44">
            <v>5165.6000000000004</v>
          </cell>
          <cell r="C44">
            <v>5605.3</v>
          </cell>
          <cell r="D44">
            <v>6993.6</v>
          </cell>
          <cell r="F44" t="str">
            <v>Other Income</v>
          </cell>
          <cell r="G44">
            <v>8.5120799132724079E-2</v>
          </cell>
          <cell r="H44">
            <v>0.24767630635291593</v>
          </cell>
        </row>
        <row r="46">
          <cell r="A46" t="str">
            <v>Total income</v>
          </cell>
          <cell r="B46">
            <v>12280.5</v>
          </cell>
          <cell r="C46">
            <v>16941.099999999999</v>
          </cell>
          <cell r="D46">
            <v>21519.200000000004</v>
          </cell>
          <cell r="F46" t="str">
            <v>Total income</v>
          </cell>
          <cell r="G46">
            <v>0.37951223484385799</v>
          </cell>
          <cell r="H46">
            <v>0.27023628926102838</v>
          </cell>
        </row>
        <row r="47">
          <cell r="A47" t="str">
            <v>Growth YoY</v>
          </cell>
          <cell r="C47">
            <v>0.37951223484385799</v>
          </cell>
          <cell r="D47">
            <v>0.27023628926102838</v>
          </cell>
        </row>
        <row r="48">
          <cell r="A48" t="str">
            <v>Core Income</v>
          </cell>
          <cell r="B48">
            <v>11104.1</v>
          </cell>
          <cell r="C48">
            <v>16637.199999999997</v>
          </cell>
          <cell r="D48">
            <v>20880.200000000004</v>
          </cell>
          <cell r="F48" t="str">
            <v>Core Income</v>
          </cell>
          <cell r="G48">
            <v>0.49829342315000735</v>
          </cell>
          <cell r="H48">
            <v>0.25503089462169171</v>
          </cell>
        </row>
        <row r="49">
          <cell r="A49" t="str">
            <v>YoY</v>
          </cell>
          <cell r="C49">
            <v>0.49829342315000735</v>
          </cell>
          <cell r="D49">
            <v>0.25503089462169171</v>
          </cell>
        </row>
        <row r="51">
          <cell r="A51" t="str">
            <v>Operating  Expenses</v>
          </cell>
          <cell r="F51" t="str">
            <v>Operating  Expenses</v>
          </cell>
        </row>
        <row r="52">
          <cell r="A52" t="str">
            <v>Payments to / Provisions for employees</v>
          </cell>
          <cell r="B52">
            <v>1425.9</v>
          </cell>
          <cell r="C52">
            <v>1650.9</v>
          </cell>
          <cell r="D52">
            <v>2203.6999999999998</v>
          </cell>
          <cell r="F52" t="str">
            <v>Payments to / Provisions for employees</v>
          </cell>
          <cell r="G52">
            <v>0.15779507679360405</v>
          </cell>
          <cell r="H52">
            <v>0.3348476588527467</v>
          </cell>
        </row>
        <row r="53">
          <cell r="A53" t="str">
            <v>Others</v>
          </cell>
          <cell r="B53">
            <v>3070.9999999999995</v>
          </cell>
          <cell r="C53">
            <v>4139.2000000000007</v>
          </cell>
          <cell r="D53">
            <v>5545.7</v>
          </cell>
          <cell r="F53" t="str">
            <v>Others</v>
          </cell>
          <cell r="G53">
            <v>0.34783458156952185</v>
          </cell>
          <cell r="H53">
            <v>0.3397999613451872</v>
          </cell>
        </row>
        <row r="54">
          <cell r="A54" t="str">
            <v>Total Operating Expenses</v>
          </cell>
          <cell r="B54">
            <v>4496.8999999999996</v>
          </cell>
          <cell r="C54">
            <v>5790.1</v>
          </cell>
          <cell r="D54">
            <v>7749.4</v>
          </cell>
          <cell r="F54" t="str">
            <v>Total Operating Expenses</v>
          </cell>
          <cell r="G54">
            <v>0.28757588561008718</v>
          </cell>
          <cell r="H54">
            <v>0.33838793803215816</v>
          </cell>
        </row>
        <row r="56">
          <cell r="A56" t="str">
            <v>Pre provision profit</v>
          </cell>
          <cell r="B56">
            <v>7783.6</v>
          </cell>
          <cell r="C56">
            <v>11150.999999999998</v>
          </cell>
          <cell r="D56">
            <v>13769.800000000005</v>
          </cell>
          <cell r="F56" t="str">
            <v>Pre provision profit</v>
          </cell>
          <cell r="G56">
            <v>0.4326275759288758</v>
          </cell>
          <cell r="H56">
            <v>0.23484889247601171</v>
          </cell>
        </row>
        <row r="57">
          <cell r="A57" t="str">
            <v>Growth YoY</v>
          </cell>
          <cell r="C57">
            <v>0.4326275759288758</v>
          </cell>
          <cell r="D57">
            <v>0.23484889247601171</v>
          </cell>
        </row>
        <row r="59">
          <cell r="A59" t="str">
            <v>Provisions &amp; Contingencies</v>
          </cell>
          <cell r="F59" t="str">
            <v>Provisions &amp; Contingencies</v>
          </cell>
        </row>
        <row r="60">
          <cell r="A60" t="str">
            <v>Provision of Dimunition in value of invest</v>
          </cell>
          <cell r="B60">
            <v>0</v>
          </cell>
          <cell r="C60">
            <v>52.6</v>
          </cell>
          <cell r="D60">
            <v>2070.9</v>
          </cell>
          <cell r="F60" t="str">
            <v>Provision of Dimunition in value of invest</v>
          </cell>
          <cell r="H60">
            <v>38.370722433460074</v>
          </cell>
        </row>
        <row r="61">
          <cell r="A61" t="str">
            <v>Prov for NPA's and contingencies</v>
          </cell>
          <cell r="B61">
            <v>1553.8999999999999</v>
          </cell>
          <cell r="C61">
            <v>1711.1000000000001</v>
          </cell>
          <cell r="D61">
            <v>3189.3</v>
          </cell>
          <cell r="F61" t="str">
            <v>Prov for NPA's and contingencies</v>
          </cell>
          <cell r="G61">
            <v>0.10116481112040687</v>
          </cell>
          <cell r="H61">
            <v>0.86388872655017246</v>
          </cell>
        </row>
        <row r="62">
          <cell r="A62" t="str">
            <v>Other Provisions &amp; Write Offs</v>
          </cell>
          <cell r="B62">
            <v>-0.10000000000013642</v>
          </cell>
          <cell r="C62">
            <v>-3.1974423109204508E-13</v>
          </cell>
          <cell r="D62">
            <v>-9.9999999999909051E-2</v>
          </cell>
          <cell r="F62" t="str">
            <v>Other Provisions &amp; Write Offs</v>
          </cell>
        </row>
        <row r="63">
          <cell r="A63" t="str">
            <v>Total provisions and contingencies</v>
          </cell>
          <cell r="B63">
            <v>1553.7999999999997</v>
          </cell>
          <cell r="C63">
            <v>1763.6999999999998</v>
          </cell>
          <cell r="D63">
            <v>5260.1</v>
          </cell>
          <cell r="F63" t="str">
            <v>Total provisions and contingencies</v>
          </cell>
          <cell r="G63">
            <v>0.13508817093577052</v>
          </cell>
          <cell r="H63">
            <v>1.9824233146226686</v>
          </cell>
        </row>
        <row r="65">
          <cell r="A65" t="str">
            <v>Profit Before Tax</v>
          </cell>
          <cell r="B65">
            <v>6229.8000000000011</v>
          </cell>
          <cell r="C65">
            <v>9387.2999999999993</v>
          </cell>
          <cell r="D65">
            <v>8509.7000000000044</v>
          </cell>
          <cell r="F65" t="str">
            <v>Profit Before Tax</v>
          </cell>
          <cell r="G65">
            <v>0.50683810074159652</v>
          </cell>
          <cell r="H65">
            <v>-9.3488010397025256E-2</v>
          </cell>
        </row>
        <row r="66">
          <cell r="A66" t="str">
            <v>Provision for Tax</v>
          </cell>
          <cell r="B66">
            <v>2129.3000000000002</v>
          </cell>
          <cell r="C66">
            <v>839.4</v>
          </cell>
          <cell r="D66">
            <v>2545</v>
          </cell>
          <cell r="F66" t="str">
            <v>Provision for Tax</v>
          </cell>
          <cell r="G66">
            <v>-0.60578593904099942</v>
          </cell>
          <cell r="H66">
            <v>2.0319275673099835</v>
          </cell>
        </row>
        <row r="67">
          <cell r="A67" t="str">
            <v>Effective Tax Rate</v>
          </cell>
          <cell r="B67">
            <v>0.34179267392211626</v>
          </cell>
          <cell r="C67">
            <v>8.9418682688312934E-2</v>
          </cell>
          <cell r="D67">
            <v>0.29907047251959512</v>
          </cell>
        </row>
        <row r="68">
          <cell r="A68" t="str">
            <v xml:space="preserve">Profit After Tax </v>
          </cell>
          <cell r="B68">
            <v>4100.5000000000009</v>
          </cell>
          <cell r="C68">
            <v>8547.9</v>
          </cell>
          <cell r="D68">
            <v>5964.7000000000044</v>
          </cell>
          <cell r="F68" t="str">
            <v xml:space="preserve">Profit After Tax </v>
          </cell>
          <cell r="G68">
            <v>1.0845994390927931</v>
          </cell>
          <cell r="H68">
            <v>-0.30220288023959052</v>
          </cell>
        </row>
        <row r="69">
          <cell r="A69" t="str">
            <v>Growth YoY</v>
          </cell>
          <cell r="C69">
            <v>1.0845994390927931</v>
          </cell>
          <cell r="D69">
            <v>-0.30220288023959052</v>
          </cell>
        </row>
        <row r="71">
          <cell r="A71" t="str">
            <v xml:space="preserve">VRS Expenses </v>
          </cell>
          <cell r="B71">
            <v>0</v>
          </cell>
          <cell r="C71">
            <v>64.900000000000006</v>
          </cell>
          <cell r="D71">
            <v>0</v>
          </cell>
          <cell r="F71" t="str">
            <v xml:space="preserve">VRS Expenses </v>
          </cell>
        </row>
        <row r="73">
          <cell r="A73" t="str">
            <v>Reported Net Profit for the year</v>
          </cell>
          <cell r="B73">
            <v>4100.5000000000009</v>
          </cell>
          <cell r="C73">
            <v>8483</v>
          </cell>
          <cell r="D73">
            <v>5964.7000000000044</v>
          </cell>
          <cell r="F73" t="str">
            <v>Reported Net Profit for the year</v>
          </cell>
          <cell r="G73">
            <v>1.0687721009632969</v>
          </cell>
          <cell r="H73">
            <v>-0.2968643168690317</v>
          </cell>
        </row>
        <row r="74">
          <cell r="A74" t="str">
            <v>Growth YoY</v>
          </cell>
          <cell r="C74">
            <v>1.0687721009632969</v>
          </cell>
          <cell r="D74">
            <v>-0.2968643168690317</v>
          </cell>
        </row>
        <row r="75">
          <cell r="A75" t="str">
            <v>Core Operating profit</v>
          </cell>
          <cell r="B75">
            <v>6607.2000000000007</v>
          </cell>
          <cell r="C75">
            <v>10847.099999999999</v>
          </cell>
          <cell r="D75">
            <v>13130.800000000005</v>
          </cell>
          <cell r="F75" t="str">
            <v>Core Operating profit</v>
          </cell>
          <cell r="G75">
            <v>0.64170904467853207</v>
          </cell>
          <cell r="H75">
            <v>0.21053553484341503</v>
          </cell>
        </row>
        <row r="76">
          <cell r="A76" t="str">
            <v>Growth YoY</v>
          </cell>
          <cell r="C76">
            <v>0.64170904467853207</v>
          </cell>
          <cell r="D76">
            <v>0.21053553484341503</v>
          </cell>
        </row>
        <row r="78">
          <cell r="A78" t="str">
            <v>Dividend paid (Rs mn)</v>
          </cell>
        </row>
        <row r="79">
          <cell r="A79" t="str">
            <v>DPS (Rs)</v>
          </cell>
        </row>
        <row r="80">
          <cell r="A80" t="str">
            <v>Payout Ratio</v>
          </cell>
        </row>
        <row r="82">
          <cell r="A82" t="str">
            <v>Key Ratios</v>
          </cell>
        </row>
        <row r="83">
          <cell r="A83" t="str">
            <v>Spread Analysis</v>
          </cell>
        </row>
        <row r="84">
          <cell r="A84" t="str">
            <v>Average yield on assets</v>
          </cell>
          <cell r="C84">
            <v>0.10917034215649794</v>
          </cell>
          <cell r="D84">
            <v>9.6081773407268478E-2</v>
          </cell>
          <cell r="F84" t="str">
            <v>Average yield on assets</v>
          </cell>
          <cell r="H84">
            <v>-1.3088568749229465E-2</v>
          </cell>
        </row>
        <row r="85">
          <cell r="A85" t="str">
            <v>Yield on advances</v>
          </cell>
          <cell r="C85">
            <v>0.13234160932724309</v>
          </cell>
          <cell r="D85">
            <v>0.1047268193347617</v>
          </cell>
          <cell r="F85" t="str">
            <v>Yield on advances</v>
          </cell>
          <cell r="H85">
            <v>-2.7614789992481389E-2</v>
          </cell>
        </row>
        <row r="86">
          <cell r="A86" t="str">
            <v>Yield on Investment</v>
          </cell>
          <cell r="C86">
            <v>8.7951875017038758E-2</v>
          </cell>
          <cell r="D86">
            <v>8.7984923400352494E-2</v>
          </cell>
          <cell r="F86" t="str">
            <v>Yield on Investment</v>
          </cell>
          <cell r="H86">
            <v>3.3048383313735719E-5</v>
          </cell>
        </row>
        <row r="87">
          <cell r="A87" t="str">
            <v>Yield on Call\CRR</v>
          </cell>
          <cell r="C87">
            <v>5.2747559166727992E-2</v>
          </cell>
          <cell r="D87">
            <v>6.699889623994558E-2</v>
          </cell>
          <cell r="F87" t="str">
            <v>Yield on Call\CRR</v>
          </cell>
          <cell r="H87">
            <v>1.4251337073217588E-2</v>
          </cell>
        </row>
        <row r="89">
          <cell r="A89" t="str">
            <v>Cost of Deposits</v>
          </cell>
          <cell r="C89">
            <v>6.6544351810481683E-2</v>
          </cell>
          <cell r="D89">
            <v>3.7657019526769565E-2</v>
          </cell>
          <cell r="F89" t="str">
            <v>Cost of Deposits</v>
          </cell>
          <cell r="H89">
            <v>-2.8887332283712118E-2</v>
          </cell>
        </row>
        <row r="90">
          <cell r="A90" t="str">
            <v>Cost of Borrowings</v>
          </cell>
          <cell r="C90">
            <v>4.4307139802125785E-2</v>
          </cell>
          <cell r="D90">
            <v>6.4987734719504711E-2</v>
          </cell>
          <cell r="F90" t="str">
            <v>Cost of Borrowings</v>
          </cell>
          <cell r="H90">
            <v>2.0680594917378926E-2</v>
          </cell>
        </row>
        <row r="91">
          <cell r="A91" t="str">
            <v>Cost of Funds</v>
          </cell>
          <cell r="C91">
            <v>5.8559081145836162E-2</v>
          </cell>
          <cell r="D91">
            <v>4.378026651400297E-2</v>
          </cell>
          <cell r="F91" t="str">
            <v>Cost of Funds</v>
          </cell>
          <cell r="H91">
            <v>-1.4778814631833191E-2</v>
          </cell>
        </row>
        <row r="92">
          <cell r="A92" t="str">
            <v>Net Interest Spreads</v>
          </cell>
          <cell r="C92">
            <v>5.0611261010661782E-2</v>
          </cell>
          <cell r="D92">
            <v>5.2301506893265508E-2</v>
          </cell>
          <cell r="F92" t="str">
            <v>Net Interest Spreads</v>
          </cell>
          <cell r="H92">
            <v>1.6902458826037262E-3</v>
          </cell>
        </row>
        <row r="94">
          <cell r="A94" t="str">
            <v>Cost of earning assets</v>
          </cell>
          <cell r="C94">
            <v>5.5057520948442268E-2</v>
          </cell>
          <cell r="D94">
            <v>4.0769038028457563E-2</v>
          </cell>
          <cell r="F94" t="str">
            <v>Cost of earning assets</v>
          </cell>
          <cell r="H94">
            <v>-1.4288482919984705E-2</v>
          </cell>
        </row>
        <row r="95">
          <cell r="A95" t="str">
            <v>Net Interest Margin (NIM)</v>
          </cell>
          <cell r="C95">
            <v>5.4112821208055675E-2</v>
          </cell>
          <cell r="D95">
            <v>5.5312735378810915E-2</v>
          </cell>
          <cell r="F95" t="str">
            <v>Net Interest Margin (NIM)</v>
          </cell>
          <cell r="H95">
            <v>1.1999141707552397E-3</v>
          </cell>
        </row>
        <row r="97">
          <cell r="A97" t="str">
            <v>Capital Ratios</v>
          </cell>
        </row>
        <row r="98">
          <cell r="A98" t="str">
            <v>Tier 1 Ratio</v>
          </cell>
          <cell r="B98">
            <v>6.9000000000000006E-2</v>
          </cell>
          <cell r="C98">
            <v>6.8099999999999994E-2</v>
          </cell>
          <cell r="D98">
            <v>7.1099999999999997E-2</v>
          </cell>
        </row>
        <row r="99">
          <cell r="A99" t="str">
            <v>Tier 2 Ratio</v>
          </cell>
          <cell r="B99">
            <v>2.3800000000000002E-2</v>
          </cell>
          <cell r="C99">
            <v>3.7499999999999999E-2</v>
          </cell>
          <cell r="D99">
            <v>3.7600000000000001E-2</v>
          </cell>
        </row>
        <row r="100">
          <cell r="A100" t="str">
            <v>CAR</v>
          </cell>
          <cell r="B100">
            <v>9.2800000000000007E-2</v>
          </cell>
          <cell r="C100">
            <v>0.1056</v>
          </cell>
          <cell r="D100">
            <v>0.10869999999999999</v>
          </cell>
        </row>
        <row r="102">
          <cell r="A102" t="str">
            <v>Profitability Ratios</v>
          </cell>
        </row>
        <row r="103">
          <cell r="A103" t="str">
            <v>ROE</v>
          </cell>
          <cell r="C103">
            <v>0.39263968377763536</v>
          </cell>
          <cell r="D103">
            <v>0.21557883932153415</v>
          </cell>
        </row>
        <row r="104">
          <cell r="A104" t="str">
            <v>ROA</v>
          </cell>
          <cell r="C104">
            <v>3.5182403738301476E-2</v>
          </cell>
          <cell r="D104">
            <v>1.8739978594820517E-2</v>
          </cell>
        </row>
        <row r="106">
          <cell r="A106" t="str">
            <v>Efficiency Ratios</v>
          </cell>
        </row>
        <row r="107">
          <cell r="A107" t="str">
            <v>Operating Cost/Op Income</v>
          </cell>
          <cell r="C107">
            <v>0.34177827886028656</v>
          </cell>
          <cell r="D107">
            <v>0.36011561768095457</v>
          </cell>
        </row>
        <row r="108">
          <cell r="A108" t="str">
            <v>Operating Cost/ Avg Assets</v>
          </cell>
          <cell r="C108">
            <v>2.401386725039955E-2</v>
          </cell>
          <cell r="D108">
            <v>2.4347174228829947E-2</v>
          </cell>
        </row>
        <row r="110">
          <cell r="A110" t="str">
            <v>Productivity Ratios</v>
          </cell>
        </row>
        <row r="111">
          <cell r="A111" t="str">
            <v>Deposits per branch</v>
          </cell>
          <cell r="B111">
            <v>3812.5315789473689</v>
          </cell>
          <cell r="C111">
            <v>2769.6169230769233</v>
          </cell>
          <cell r="D111">
            <v>3022.5727272727272</v>
          </cell>
          <cell r="F111" t="str">
            <v>Deposits per branch</v>
          </cell>
          <cell r="G111">
            <v>-0.27354911933828285</v>
          </cell>
          <cell r="H111">
            <v>9.1332415717181981E-2</v>
          </cell>
        </row>
        <row r="112">
          <cell r="A112" t="str">
            <v>Personnel exp (%of Op Rev)</v>
          </cell>
          <cell r="B112">
            <v>0.1161109075363381</v>
          </cell>
          <cell r="C112">
            <v>9.7449398209089155E-2</v>
          </cell>
          <cell r="D112">
            <v>0.1024062232796758</v>
          </cell>
        </row>
        <row r="114">
          <cell r="A114" t="str">
            <v>Asset Quality</v>
          </cell>
        </row>
        <row r="115">
          <cell r="A115" t="str">
            <v>Annual LLP / Advances (bps)</v>
          </cell>
          <cell r="C115">
            <v>155.0282246319201</v>
          </cell>
          <cell r="D115">
            <v>218.48972650248939</v>
          </cell>
        </row>
        <row r="116">
          <cell r="A116" t="str">
            <v>Gross NPL</v>
          </cell>
          <cell r="B116">
            <v>3222.9</v>
          </cell>
          <cell r="C116">
            <v>4272.3</v>
          </cell>
          <cell r="D116">
            <v>4824.8</v>
          </cell>
          <cell r="F116" t="str">
            <v>Gross NPL</v>
          </cell>
          <cell r="G116">
            <v>0.32560737224239045</v>
          </cell>
          <cell r="H116">
            <v>0.12932144278257618</v>
          </cell>
        </row>
        <row r="117">
          <cell r="A117" t="str">
            <v>Net NPL</v>
          </cell>
          <cell r="B117">
            <v>364.7</v>
          </cell>
          <cell r="C117">
            <v>408</v>
          </cell>
          <cell r="D117">
            <v>837.4</v>
          </cell>
          <cell r="F117" t="str">
            <v>Net NPL</v>
          </cell>
          <cell r="G117">
            <v>0.11872772141486165</v>
          </cell>
          <cell r="H117">
            <v>1.0524509803921567</v>
          </cell>
        </row>
        <row r="118">
          <cell r="A118" t="str">
            <v>Reserve Coverage</v>
          </cell>
          <cell r="B118">
            <v>2014</v>
          </cell>
          <cell r="C118">
            <v>2437.1</v>
          </cell>
          <cell r="D118">
            <v>2291.1999999999998</v>
          </cell>
        </row>
        <row r="119">
          <cell r="A119" t="str">
            <v>Gross NPL Ratio</v>
          </cell>
          <cell r="B119">
            <v>3.4585222004738847E-2</v>
          </cell>
          <cell r="C119">
            <v>3.1815832627109186E-2</v>
          </cell>
          <cell r="D119">
            <v>2.915110869433871E-2</v>
          </cell>
        </row>
        <row r="120">
          <cell r="A120" t="str">
            <v>Net NPL Ratio</v>
          </cell>
          <cell r="B120">
            <v>4.0374630517331089E-3</v>
          </cell>
          <cell r="C120">
            <v>3.1284049198767963E-3</v>
          </cell>
          <cell r="D120">
            <v>5.1844138219667088E-3</v>
          </cell>
        </row>
        <row r="121">
          <cell r="A121" t="str">
            <v>Coverage Ratio</v>
          </cell>
          <cell r="B121">
            <v>0.88684104378044626</v>
          </cell>
          <cell r="C121">
            <v>0.90450108840671306</v>
          </cell>
          <cell r="D121">
            <v>0.82643840159177584</v>
          </cell>
        </row>
        <row r="123">
          <cell r="A123" t="str">
            <v>Asset Mix</v>
          </cell>
        </row>
        <row r="124">
          <cell r="A124" t="str">
            <v>Cash-Deposit Ratio</v>
          </cell>
          <cell r="B124">
            <v>0.16727247125476785</v>
          </cell>
          <cell r="C124">
            <v>7.6123829399344867E-2</v>
          </cell>
          <cell r="D124">
            <v>8.2991711856947079E-2</v>
          </cell>
        </row>
        <row r="125">
          <cell r="A125" t="str">
            <v>Invt- Deposit Ratio</v>
          </cell>
          <cell r="B125">
            <v>0.96870983639824892</v>
          </cell>
          <cell r="C125">
            <v>0.56786303687652451</v>
          </cell>
          <cell r="D125">
            <v>0.5052238259800752</v>
          </cell>
        </row>
        <row r="126">
          <cell r="A126" t="str">
            <v>Credit- Deposit Ratio</v>
          </cell>
          <cell r="B126">
            <v>1.2469819059307188</v>
          </cell>
          <cell r="C126">
            <v>0.72444286935543978</v>
          </cell>
          <cell r="D126">
            <v>0.8096784898275502</v>
          </cell>
        </row>
        <row r="127">
          <cell r="A127" t="str">
            <v>Incremental Credit-Deposit Ratio</v>
          </cell>
          <cell r="C127">
            <v>0.37261843903073788</v>
          </cell>
          <cell r="D127">
            <v>1.5980056204308333</v>
          </cell>
        </row>
        <row r="129">
          <cell r="A129" t="str">
            <v>Earnings Quality</v>
          </cell>
        </row>
        <row r="130">
          <cell r="A130" t="str">
            <v>Total Provn/PBT</v>
          </cell>
          <cell r="B130">
            <v>0.2494141063918584</v>
          </cell>
          <cell r="C130">
            <v>0.18788149947269181</v>
          </cell>
          <cell r="D130">
            <v>0.61812989882134473</v>
          </cell>
        </row>
        <row r="131">
          <cell r="A131" t="str">
            <v>Tax Paid/PBT</v>
          </cell>
          <cell r="B131">
            <v>0.34179267392211626</v>
          </cell>
          <cell r="C131">
            <v>8.9418682688312934E-2</v>
          </cell>
          <cell r="D131">
            <v>0.29907047251959512</v>
          </cell>
        </row>
        <row r="132">
          <cell r="A132" t="str">
            <v>Other Income/ PBT</v>
          </cell>
          <cell r="B132">
            <v>0.42063433899271208</v>
          </cell>
          <cell r="C132">
            <v>0.33086989628772634</v>
          </cell>
          <cell r="D132">
            <v>0.32499349418193979</v>
          </cell>
        </row>
        <row r="133">
          <cell r="A133" t="str">
            <v>Treasury Gains / Investments</v>
          </cell>
          <cell r="C133">
            <v>3.5254995472766702E-3</v>
          </cell>
          <cell r="D133">
            <v>6.2950517346857353E-3</v>
          </cell>
        </row>
        <row r="135">
          <cell r="A135" t="str">
            <v>Growth Parameters</v>
          </cell>
        </row>
        <row r="136">
          <cell r="A136" t="str">
            <v>Deposits</v>
          </cell>
          <cell r="C136">
            <v>1.4852266970006114</v>
          </cell>
          <cell r="D136">
            <v>0.10812214518975405</v>
          </cell>
        </row>
        <row r="137">
          <cell r="A137" t="str">
            <v>Advances</v>
          </cell>
          <cell r="C137">
            <v>0.44380985065704248</v>
          </cell>
          <cell r="D137">
            <v>0.23850023654728392</v>
          </cell>
        </row>
        <row r="138">
          <cell r="A138" t="str">
            <v>Fee Income</v>
          </cell>
          <cell r="C138">
            <v>0.28261749659563518</v>
          </cell>
          <cell r="D138">
            <v>6.3357245337159362E-2</v>
          </cell>
        </row>
        <row r="139">
          <cell r="A139" t="str">
            <v>Capital Gains</v>
          </cell>
          <cell r="C139">
            <v>-0.74166950017001021</v>
          </cell>
          <cell r="D139">
            <v>1.1026653504442252</v>
          </cell>
        </row>
        <row r="140">
          <cell r="A140" t="str">
            <v>Operating Profit</v>
          </cell>
          <cell r="C140">
            <v>0.4326275759288758</v>
          </cell>
          <cell r="D140">
            <v>0.23484889247601171</v>
          </cell>
        </row>
        <row r="141">
          <cell r="A141" t="str">
            <v>PAT</v>
          </cell>
          <cell r="C141">
            <v>1.0687721009632969</v>
          </cell>
          <cell r="D141">
            <v>-0.2968643168690317</v>
          </cell>
        </row>
        <row r="142">
          <cell r="A142" t="str">
            <v>Core Operating profit</v>
          </cell>
          <cell r="C142">
            <v>0.64170904467853207</v>
          </cell>
          <cell r="D142">
            <v>0.21053553484341503</v>
          </cell>
        </row>
        <row r="144">
          <cell r="A144" t="str">
            <v>Valuation Ratios</v>
          </cell>
        </row>
        <row r="145">
          <cell r="A145" t="str">
            <v>Market Capitalization, US$ Mln</v>
          </cell>
        </row>
        <row r="146">
          <cell r="A146" t="str">
            <v>PE</v>
          </cell>
        </row>
        <row r="147">
          <cell r="A147" t="str">
            <v>Price to Book</v>
          </cell>
        </row>
        <row r="148">
          <cell r="A148" t="str">
            <v>Price to PPP</v>
          </cell>
        </row>
        <row r="149">
          <cell r="A149" t="str">
            <v>Dividend Yield</v>
          </cell>
        </row>
        <row r="151">
          <cell r="A151" t="str">
            <v>Deposits Breakdown</v>
          </cell>
        </row>
        <row r="152">
          <cell r="A152" t="str">
            <v>Savings Deposit</v>
          </cell>
          <cell r="B152">
            <v>7087.1</v>
          </cell>
          <cell r="C152">
            <v>29349.599999999999</v>
          </cell>
          <cell r="D152">
            <v>38191.800000000003</v>
          </cell>
          <cell r="F152" t="str">
            <v>Savings Deposit</v>
          </cell>
          <cell r="G152">
            <v>3.1412707595490392</v>
          </cell>
          <cell r="H152">
            <v>0.30127156758524842</v>
          </cell>
        </row>
        <row r="153">
          <cell r="A153" t="str">
            <v xml:space="preserve">Current Account </v>
          </cell>
          <cell r="B153">
            <v>20238.2</v>
          </cell>
          <cell r="C153">
            <v>36918</v>
          </cell>
          <cell r="D153">
            <v>51245.2</v>
          </cell>
          <cell r="F153" t="str">
            <v xml:space="preserve">Current Account </v>
          </cell>
          <cell r="G153">
            <v>0.82417408662825742</v>
          </cell>
          <cell r="H153">
            <v>0.38808169456633612</v>
          </cell>
        </row>
        <row r="154">
          <cell r="A154" t="str">
            <v>Term Deposit</v>
          </cell>
          <cell r="B154">
            <v>45112.800000000003</v>
          </cell>
          <cell r="C154">
            <v>113757.6</v>
          </cell>
          <cell r="D154">
            <v>110052.8</v>
          </cell>
          <cell r="F154" t="str">
            <v>Term Deposit</v>
          </cell>
          <cell r="G154">
            <v>1.5216257913496833</v>
          </cell>
          <cell r="H154">
            <v>-3.2567494391583574E-2</v>
          </cell>
        </row>
        <row r="155">
          <cell r="A155" t="str">
            <v>Total Deposit</v>
          </cell>
          <cell r="B155">
            <v>72438.100000000006</v>
          </cell>
          <cell r="C155">
            <v>180025.2</v>
          </cell>
          <cell r="D155">
            <v>199489.8</v>
          </cell>
          <cell r="F155" t="str">
            <v>Total Deposit</v>
          </cell>
          <cell r="G155">
            <v>1.4852280774896083</v>
          </cell>
          <cell r="H155">
            <v>0.10812152965251509</v>
          </cell>
        </row>
        <row r="156">
          <cell r="A156" t="str">
            <v>Propn of low cost deposit</v>
          </cell>
          <cell r="B156">
            <v>0.37722275984599268</v>
          </cell>
          <cell r="C156">
            <v>0.36810179908146196</v>
          </cell>
          <cell r="D156">
            <v>0.44832868647920848</v>
          </cell>
        </row>
        <row r="159">
          <cell r="A159" t="str">
            <v>Duration</v>
          </cell>
        </row>
        <row r="160">
          <cell r="A160" t="str">
            <v>Avg tenor of borrowings</v>
          </cell>
          <cell r="D160">
            <v>0.24979849935908424</v>
          </cell>
        </row>
        <row r="161">
          <cell r="A161" t="str">
            <v>Avg tenor of deposits</v>
          </cell>
          <cell r="D161">
            <v>1.0432752178876668</v>
          </cell>
        </row>
        <row r="162">
          <cell r="A162" t="str">
            <v>Avg tenor of loans</v>
          </cell>
          <cell r="D162">
            <v>1.9825338309861227</v>
          </cell>
        </row>
        <row r="163">
          <cell r="A163" t="str">
            <v>Avg tenor of investments</v>
          </cell>
          <cell r="D163">
            <v>1.0647127972208912</v>
          </cell>
        </row>
        <row r="167">
          <cell r="A167" t="str">
            <v>Unrealized Gains</v>
          </cell>
        </row>
        <row r="168">
          <cell r="A168" t="str">
            <v>Duration</v>
          </cell>
        </row>
        <row r="169">
          <cell r="A169" t="str">
            <v>Investment Yield, F2003</v>
          </cell>
        </row>
        <row r="170">
          <cell r="A170" t="str">
            <v>Current Benchmark</v>
          </cell>
        </row>
        <row r="171">
          <cell r="A171" t="str">
            <v>Investment portfolio, F2003</v>
          </cell>
        </row>
        <row r="172">
          <cell r="A172" t="str">
            <v>Unrealized Gains</v>
          </cell>
        </row>
        <row r="173">
          <cell r="A173" t="str">
            <v>Tax Rate</v>
          </cell>
        </row>
        <row r="174">
          <cell r="A174" t="str">
            <v>Post tax Unrealized Gains</v>
          </cell>
        </row>
        <row r="176">
          <cell r="A176" t="str">
            <v>Employees and Branches</v>
          </cell>
        </row>
        <row r="178">
          <cell r="A178" t="str">
            <v>Employees</v>
          </cell>
          <cell r="B178">
            <v>2142</v>
          </cell>
          <cell r="C178">
            <v>3673</v>
          </cell>
          <cell r="D178">
            <v>4461</v>
          </cell>
          <cell r="F178" t="str">
            <v>Employees</v>
          </cell>
          <cell r="G178">
            <v>0.71475256769374407</v>
          </cell>
          <cell r="H178">
            <v>0.21453852436700238</v>
          </cell>
        </row>
        <row r="179">
          <cell r="A179" t="str">
            <v>Branches</v>
          </cell>
          <cell r="B179">
            <v>19</v>
          </cell>
          <cell r="C179">
            <v>65</v>
          </cell>
          <cell r="D179">
            <v>66</v>
          </cell>
          <cell r="F179" t="str">
            <v>Branches</v>
          </cell>
          <cell r="G179">
            <v>2.4210526315789473</v>
          </cell>
          <cell r="H179">
            <v>1.538461538461533E-2</v>
          </cell>
        </row>
        <row r="180">
          <cell r="A180" t="str">
            <v>Avg Renumeration per employee (Rs)</v>
          </cell>
          <cell r="C180">
            <v>567807.39466895955</v>
          </cell>
          <cell r="D180">
            <v>541849.02876813372</v>
          </cell>
        </row>
        <row r="181">
          <cell r="A181" t="str">
            <v>Employee / branch</v>
          </cell>
          <cell r="B181">
            <v>112.73684210526316</v>
          </cell>
          <cell r="C181">
            <v>56.507692307692309</v>
          </cell>
          <cell r="D181">
            <v>67.590909090909093</v>
          </cell>
        </row>
        <row r="184">
          <cell r="A184" t="str">
            <v>Investments</v>
          </cell>
        </row>
        <row r="185">
          <cell r="A185" t="str">
            <v>Total investments</v>
          </cell>
          <cell r="B185">
            <v>70171.5</v>
          </cell>
          <cell r="C185">
            <v>102229.6</v>
          </cell>
          <cell r="D185">
            <v>100787</v>
          </cell>
        </row>
        <row r="186">
          <cell r="A186" t="str">
            <v>Government securities</v>
          </cell>
          <cell r="B186">
            <v>40454.800000000003</v>
          </cell>
          <cell r="C186">
            <v>65525.599999999999</v>
          </cell>
          <cell r="D186">
            <v>72142.5</v>
          </cell>
        </row>
        <row r="187">
          <cell r="A187" t="str">
            <v>Other approved securities</v>
          </cell>
          <cell r="B187">
            <v>56.5</v>
          </cell>
          <cell r="C187">
            <v>259.39999999999998</v>
          </cell>
          <cell r="D187">
            <v>259.39999999999998</v>
          </cell>
        </row>
        <row r="188">
          <cell r="A188" t="str">
            <v>SLR investments as a % of total investments</v>
          </cell>
          <cell r="B188">
            <v>0.57731842699671521</v>
          </cell>
          <cell r="C188">
            <v>0.64350246895224084</v>
          </cell>
          <cell r="D188">
            <v>0.71836546379989474</v>
          </cell>
        </row>
        <row r="191">
          <cell r="A191" t="str">
            <v>Advances</v>
          </cell>
        </row>
        <row r="192">
          <cell r="A192" t="str">
            <v>Priority sector advances</v>
          </cell>
          <cell r="B192">
            <v>18393.099999999999</v>
          </cell>
          <cell r="C192">
            <v>27667.9</v>
          </cell>
          <cell r="D192">
            <v>39756.300000000003</v>
          </cell>
        </row>
        <row r="193">
          <cell r="A193" t="str">
            <v>Priority sector advances as a % of total</v>
          </cell>
          <cell r="B193">
            <v>0.20362342104971823</v>
          </cell>
          <cell r="C193">
            <v>0.2121480256927922</v>
          </cell>
          <cell r="D193">
            <v>0.24613459664468007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A2" t="str">
            <v>1. Industry growth</v>
          </cell>
          <cell r="C2" t="str">
            <v>mix Public &amp; private</v>
          </cell>
          <cell r="E2" t="str">
            <v>asset mix</v>
          </cell>
          <cell r="G2" t="str">
            <v>1. Anil</v>
          </cell>
          <cell r="H2" t="str">
            <v>1B. Mansi</v>
          </cell>
          <cell r="I2" t="str">
            <v>1C- Mansi</v>
          </cell>
        </row>
        <row r="3">
          <cell r="A3" t="str">
            <v>mkt growth</v>
          </cell>
          <cell r="I3" t="str">
            <v>1D- Mansi</v>
          </cell>
        </row>
        <row r="4">
          <cell r="A4" t="str">
            <v>2. reliance growth</v>
          </cell>
          <cell r="C4" t="str">
            <v xml:space="preserve">Growth </v>
          </cell>
          <cell r="I4" t="str">
            <v>2- Mansi</v>
          </cell>
        </row>
        <row r="5">
          <cell r="A5" t="str">
            <v>status - funds, etc.</v>
          </cell>
          <cell r="C5" t="str">
            <v>Mkt share</v>
          </cell>
          <cell r="D5" t="str">
            <v>12 - Mth</v>
          </cell>
          <cell r="E5" t="str">
            <v>05,06,07</v>
          </cell>
          <cell r="G5" t="str">
            <v>asset mix</v>
          </cell>
          <cell r="I5" t="str">
            <v>mansi</v>
          </cell>
        </row>
        <row r="7">
          <cell r="A7" t="str">
            <v>3. Why are we projecting that growth for the industry</v>
          </cell>
          <cell r="I7" t="str">
            <v>Anil</v>
          </cell>
          <cell r="J7" t="str">
            <v>Comparison of AUMs in different countries</v>
          </cell>
        </row>
        <row r="8">
          <cell r="A8" t="str">
            <v>4. Debt as % of total AUMs</v>
          </cell>
        </row>
        <row r="9">
          <cell r="A9" t="str">
            <v>5. Why would Reliance attain a higher market share ?</v>
          </cell>
        </row>
        <row r="11">
          <cell r="A11" t="str">
            <v>Success criteria for AMC business in India</v>
          </cell>
        </row>
        <row r="13">
          <cell r="A13" t="str">
            <v>A. Track record</v>
          </cell>
        </row>
        <row r="14">
          <cell r="A14" t="str">
            <v>1. Brand name</v>
          </cell>
        </row>
        <row r="15">
          <cell r="A15" t="str">
            <v>2. Performance of past funds</v>
          </cell>
        </row>
        <row r="17">
          <cell r="A17" t="str">
            <v>B. Distribution</v>
          </cell>
        </row>
        <row r="18">
          <cell r="A18" t="str">
            <v>a. distribution mix of market - how has it changed over the years</v>
          </cell>
        </row>
        <row r="19">
          <cell r="A19" t="str">
            <v>d. distribution - offices</v>
          </cell>
        </row>
        <row r="20">
          <cell r="A20" t="str">
            <v>g. reliance strategy for growth - target market, mix in geography - distribution plans - geography wise</v>
          </cell>
        </row>
        <row r="22">
          <cell r="A22" t="str">
            <v>C. Expertise</v>
          </cell>
        </row>
        <row r="23">
          <cell r="A23" t="str">
            <v>b. Team - best of people from the industry</v>
          </cell>
        </row>
        <row r="24">
          <cell r="A24" t="str">
            <v>c. Tie - ups, etc. - if any</v>
          </cell>
        </row>
        <row r="26">
          <cell r="A26" t="str">
            <v>We believe that bcoz of strength in all 3 factors reliance has been able to grow aggressively since xxx. Going forward, we believe that it would be able to attain xx% mkt share in xx years</v>
          </cell>
        </row>
        <row r="28">
          <cell r="A28" t="str">
            <v>5. Events / catalyst for this section</v>
          </cell>
        </row>
        <row r="29">
          <cell r="A29" t="str">
            <v>a. ULIP vs MFs -</v>
          </cell>
          <cell r="I29" t="str">
            <v>Anil</v>
          </cell>
        </row>
        <row r="30">
          <cell r="A30" t="str">
            <v>b. Reliance may induct a foreign partner at a later stage</v>
          </cell>
          <cell r="I30" t="str">
            <v>News</v>
          </cell>
        </row>
        <row r="31">
          <cell r="A31" t="str">
            <v>c. Overseas funds</v>
          </cell>
          <cell r="I31" t="str">
            <v>News</v>
          </cell>
        </row>
        <row r="32">
          <cell r="A32" t="str">
            <v>d. PMS</v>
          </cell>
          <cell r="I32" t="str">
            <v>News</v>
          </cell>
        </row>
        <row r="33">
          <cell r="A33" t="str">
            <v>e. Alterate assets</v>
          </cell>
          <cell r="I33" t="str">
            <v>News</v>
          </cell>
        </row>
        <row r="35">
          <cell r="A35" t="str">
            <v>6. Valuation</v>
          </cell>
        </row>
        <row r="36">
          <cell r="A36" t="str">
            <v>a. % of AUMs</v>
          </cell>
          <cell r="I36" t="str">
            <v>Anil</v>
          </cell>
        </row>
        <row r="37">
          <cell r="A37" t="str">
            <v>b. What does it imply in terms of conventional Valn matrix ?</v>
          </cell>
          <cell r="I37" t="str">
            <v>Anil</v>
          </cell>
        </row>
        <row r="38">
          <cell r="A38" t="str">
            <v>c. deals done in last few years - Canara, IDBI principal, StanC-UBS</v>
          </cell>
        </row>
        <row r="41">
          <cell r="A41" t="str">
            <v>1. Industry</v>
          </cell>
        </row>
        <row r="42">
          <cell r="B42" t="str">
            <v>F2007</v>
          </cell>
          <cell r="C42" t="str">
            <v>F2008E</v>
          </cell>
          <cell r="D42" t="str">
            <v>F2009E</v>
          </cell>
          <cell r="E42" t="str">
            <v>F2010E</v>
          </cell>
          <cell r="F42" t="str">
            <v>F2011E</v>
          </cell>
          <cell r="G42" t="str">
            <v>F2012E</v>
          </cell>
          <cell r="H42" t="str">
            <v>CAGR</v>
          </cell>
        </row>
        <row r="43">
          <cell r="A43" t="str">
            <v>GDP (Rs Bn)</v>
          </cell>
          <cell r="B43">
            <v>41257.25</v>
          </cell>
          <cell r="C43">
            <v>46642.773218259194</v>
          </cell>
          <cell r="D43">
            <v>52290.486903955985</v>
          </cell>
          <cell r="E43">
            <v>58303.892897910926</v>
          </cell>
          <cell r="F43">
            <v>65008.840581170683</v>
          </cell>
          <cell r="G43">
            <v>72484.857248005312</v>
          </cell>
          <cell r="H43">
            <v>0.11930747023807786</v>
          </cell>
        </row>
        <row r="44">
          <cell r="A44" t="str">
            <v>FS (Rs Bn)</v>
          </cell>
          <cell r="B44">
            <v>7220.0187499999993</v>
          </cell>
          <cell r="C44">
            <v>8395.6991792866538</v>
          </cell>
          <cell r="D44">
            <v>9673.7400772318579</v>
          </cell>
          <cell r="E44">
            <v>11077.739650603076</v>
          </cell>
          <cell r="F44">
            <v>12676.723913328284</v>
          </cell>
          <cell r="G44">
            <v>14496.971449601064</v>
          </cell>
          <cell r="H44">
            <v>0.14960274370730375</v>
          </cell>
          <cell r="J44" t="str">
            <v>Equity As % of Total AUM</v>
          </cell>
        </row>
        <row r="45">
          <cell r="A45" t="str">
            <v>--% of GDP</v>
          </cell>
          <cell r="B45">
            <v>0.17499999999999999</v>
          </cell>
          <cell r="C45">
            <v>0.18</v>
          </cell>
          <cell r="D45">
            <v>0.185</v>
          </cell>
          <cell r="E45">
            <v>0.19</v>
          </cell>
          <cell r="F45">
            <v>0.19500000000000001</v>
          </cell>
          <cell r="G45">
            <v>0.2</v>
          </cell>
        </row>
        <row r="47">
          <cell r="A47" t="str">
            <v>Equity Savings</v>
          </cell>
          <cell r="B47">
            <v>412.57249999999999</v>
          </cell>
          <cell r="C47">
            <v>513.07050540085106</v>
          </cell>
          <cell r="D47">
            <v>627.48584284747176</v>
          </cell>
          <cell r="E47">
            <v>757.9506076728419</v>
          </cell>
          <cell r="F47">
            <v>910.12376813638934</v>
          </cell>
          <cell r="G47">
            <v>1087.2728587200797</v>
          </cell>
          <cell r="H47">
            <v>0.21385735476390377</v>
          </cell>
        </row>
        <row r="48">
          <cell r="A48" t="str">
            <v>Equity Savings to FS</v>
          </cell>
          <cell r="B48">
            <v>5.7142857142857148E-2</v>
          </cell>
          <cell r="C48">
            <v>6.1111111111111109E-2</v>
          </cell>
          <cell r="D48">
            <v>6.4864864864864855E-2</v>
          </cell>
          <cell r="E48">
            <v>6.8421052631578938E-2</v>
          </cell>
          <cell r="F48">
            <v>7.1794871794871776E-2</v>
          </cell>
          <cell r="G48">
            <v>7.4999999999999997E-2</v>
          </cell>
        </row>
        <row r="50">
          <cell r="A50" t="str">
            <v>Flows into Equity MF</v>
          </cell>
          <cell r="B50">
            <v>278.61</v>
          </cell>
          <cell r="C50">
            <v>333.49582851055322</v>
          </cell>
          <cell r="D50">
            <v>407.86579785085667</v>
          </cell>
          <cell r="E50">
            <v>492.66789498734727</v>
          </cell>
          <cell r="F50">
            <v>591.58044928865309</v>
          </cell>
          <cell r="G50">
            <v>706.72735816805186</v>
          </cell>
          <cell r="H50">
            <v>0.20462269413495204</v>
          </cell>
        </row>
        <row r="51">
          <cell r="A51" t="str">
            <v>MF Flows as % of Equity Savings</v>
          </cell>
          <cell r="B51">
            <v>0.6752994928164141</v>
          </cell>
          <cell r="C51">
            <v>0.65</v>
          </cell>
          <cell r="D51">
            <v>0.65</v>
          </cell>
          <cell r="E51">
            <v>0.65</v>
          </cell>
          <cell r="F51">
            <v>0.65</v>
          </cell>
          <cell r="G51">
            <v>0.65</v>
          </cell>
        </row>
        <row r="53">
          <cell r="A53" t="str">
            <v>Equity MFs AUM</v>
          </cell>
          <cell r="B53">
            <v>1281.5199999999998</v>
          </cell>
          <cell r="C53">
            <v>1743.1678285105531</v>
          </cell>
          <cell r="D53">
            <v>2325.3504092124654</v>
          </cell>
          <cell r="E53">
            <v>3050.5533451210595</v>
          </cell>
          <cell r="F53">
            <v>3947.1891289218188</v>
          </cell>
          <cell r="G53">
            <v>5048.6353999820531</v>
          </cell>
          <cell r="H53">
            <v>0.31549658182091589</v>
          </cell>
        </row>
        <row r="54">
          <cell r="B54">
            <v>0.1</v>
          </cell>
          <cell r="C54">
            <v>0.1</v>
          </cell>
          <cell r="D54">
            <v>0.1</v>
          </cell>
          <cell r="E54">
            <v>0.1</v>
          </cell>
          <cell r="F54">
            <v>0.1</v>
          </cell>
          <cell r="G54">
            <v>0.1</v>
          </cell>
        </row>
        <row r="56">
          <cell r="A56" t="str">
            <v>Total AUM</v>
          </cell>
          <cell r="B56">
            <v>3263.88</v>
          </cell>
          <cell r="C56">
            <v>4980.4795100301517</v>
          </cell>
          <cell r="D56">
            <v>6643.8583120356161</v>
          </cell>
          <cell r="E56">
            <v>8715.866700345885</v>
          </cell>
          <cell r="F56">
            <v>11277.683225490911</v>
          </cell>
          <cell r="G56">
            <v>14424.672571377296</v>
          </cell>
          <cell r="H56">
            <v>0.34609080034938211</v>
          </cell>
        </row>
        <row r="57">
          <cell r="A57" t="str">
            <v>Equity As % of Total</v>
          </cell>
          <cell r="B57">
            <v>0.39263698420285048</v>
          </cell>
          <cell r="C57">
            <v>0.35</v>
          </cell>
          <cell r="D57">
            <v>0.35</v>
          </cell>
          <cell r="E57">
            <v>0.35</v>
          </cell>
          <cell r="F57">
            <v>0.35</v>
          </cell>
          <cell r="G57">
            <v>0.35</v>
          </cell>
        </row>
        <row r="59">
          <cell r="A59" t="str">
            <v>AUMs To GDP</v>
          </cell>
          <cell r="B59">
            <v>7.9110459373807035E-2</v>
          </cell>
          <cell r="C59">
            <v>0.10677923215938732</v>
          </cell>
          <cell r="D59">
            <v>0.12705673068676249</v>
          </cell>
          <cell r="E59">
            <v>0.14949030445715197</v>
          </cell>
          <cell r="F59">
            <v>0.17347922412813199</v>
          </cell>
          <cell r="G59">
            <v>0.19900256576382019</v>
          </cell>
        </row>
        <row r="61">
          <cell r="A61" t="str">
            <v>Reliance</v>
          </cell>
          <cell r="B61">
            <v>463.07</v>
          </cell>
          <cell r="C61">
            <v>764.51218056289395</v>
          </cell>
          <cell r="D61">
            <v>1097.0756837051438</v>
          </cell>
          <cell r="E61">
            <v>1540.5369431114684</v>
          </cell>
          <cell r="F61">
            <v>2124.4384322977744</v>
          </cell>
          <cell r="G61">
            <v>2884.9345142754592</v>
          </cell>
          <cell r="H61">
            <v>0.44177623485884032</v>
          </cell>
        </row>
        <row r="62">
          <cell r="A62" t="str">
            <v>Market Share</v>
          </cell>
          <cell r="B62">
            <v>0.14187715234628723</v>
          </cell>
          <cell r="C62">
            <v>0.15350172187702979</v>
          </cell>
          <cell r="D62">
            <v>0.16512629140777235</v>
          </cell>
          <cell r="E62">
            <v>0.17675086093851491</v>
          </cell>
          <cell r="F62">
            <v>0.18837543046925748</v>
          </cell>
          <cell r="G62">
            <v>0.2</v>
          </cell>
        </row>
        <row r="65">
          <cell r="A65" t="str">
            <v>2. Industry Mix</v>
          </cell>
        </row>
        <row r="80">
          <cell r="A80" t="str">
            <v>3. Industry Growth</v>
          </cell>
        </row>
        <row r="97">
          <cell r="A97" t="str">
            <v>4. Reliance Growth</v>
          </cell>
          <cell r="H97" t="str">
            <v>Mkt Share</v>
          </cell>
        </row>
        <row r="113">
          <cell r="B113" t="str">
            <v>Reliance Asset Mix</v>
          </cell>
        </row>
        <row r="129">
          <cell r="A129" t="str">
            <v xml:space="preserve">5. Why are we projecting such growth </v>
          </cell>
        </row>
        <row r="130">
          <cell r="A130" t="str">
            <v>AUMs As % of GDP for different countries</v>
          </cell>
        </row>
        <row r="136">
          <cell r="A136" t="str">
            <v>5. Why should Reliance attain higher market share ?</v>
          </cell>
        </row>
        <row r="137">
          <cell r="A137" t="str">
            <v>1. Distribution</v>
          </cell>
          <cell r="B137" t="str">
            <v>No. of Offices</v>
          </cell>
          <cell r="D137" t="str">
            <v>Need more data…</v>
          </cell>
        </row>
        <row r="155">
          <cell r="A155" t="str">
            <v>6. Valuation</v>
          </cell>
          <cell r="D155" t="str">
            <v xml:space="preserve">Mix </v>
          </cell>
          <cell r="E155" t="str">
            <v>F2009</v>
          </cell>
          <cell r="F155" t="str">
            <v>Mix</v>
          </cell>
          <cell r="G155" t="str">
            <v>Valn. Multiple</v>
          </cell>
        </row>
        <row r="156">
          <cell r="A156" t="str">
            <v>1. As % of AUMs</v>
          </cell>
          <cell r="D156" t="str">
            <v>Equity (incl. overseas)</v>
          </cell>
          <cell r="E156">
            <v>346.85589309974898</v>
          </cell>
          <cell r="F156">
            <v>0.28939158547924682</v>
          </cell>
          <cell r="G156">
            <v>0.08</v>
          </cell>
        </row>
        <row r="157">
          <cell r="B157" t="str">
            <v>Rs</v>
          </cell>
          <cell r="D157" t="str">
            <v>Debt</v>
          </cell>
          <cell r="E157">
            <v>774.81979060539481</v>
          </cell>
          <cell r="F157">
            <v>0.64645385050301019</v>
          </cell>
          <cell r="G157">
            <v>0.06</v>
          </cell>
        </row>
        <row r="158">
          <cell r="A158" t="str">
            <v>F2009E AUM's (Bn)</v>
          </cell>
          <cell r="B158">
            <v>1198.5693797051438</v>
          </cell>
          <cell r="D158" t="str">
            <v>PMS</v>
          </cell>
          <cell r="E158">
            <v>76.893695999999991</v>
          </cell>
          <cell r="F158">
            <v>6.4154564017742846E-2</v>
          </cell>
          <cell r="G158">
            <v>0.08</v>
          </cell>
        </row>
        <row r="159">
          <cell r="A159" t="str">
            <v>Valuation Multiple</v>
          </cell>
          <cell r="B159">
            <v>6.7070922989939774E-2</v>
          </cell>
          <cell r="D159" t="str">
            <v>Total</v>
          </cell>
          <cell r="E159">
            <v>1198.569379705144</v>
          </cell>
          <cell r="F159">
            <v>1</v>
          </cell>
          <cell r="G159">
            <v>6.7070922989939774E-2</v>
          </cell>
        </row>
        <row r="160">
          <cell r="A160" t="str">
            <v>Value (Bn)</v>
          </cell>
          <cell r="B160">
            <v>80.389154564303581</v>
          </cell>
        </row>
        <row r="161">
          <cell r="A161" t="str">
            <v>% Stake</v>
          </cell>
          <cell r="B161">
            <v>1</v>
          </cell>
        </row>
        <row r="162">
          <cell r="A162" t="str">
            <v>Value Attributable</v>
          </cell>
          <cell r="B162">
            <v>80.389154564303581</v>
          </cell>
        </row>
        <row r="163">
          <cell r="A163" t="str">
            <v>No. of shares, Mn</v>
          </cell>
          <cell r="B163">
            <v>246.16</v>
          </cell>
        </row>
        <row r="164">
          <cell r="A164" t="str">
            <v>Value per share (Rs)</v>
          </cell>
          <cell r="B164">
            <v>326.57277609808085</v>
          </cell>
        </row>
        <row r="166">
          <cell r="A166" t="str">
            <v>b. What does it imply in terms of conventional Valn matrix ?</v>
          </cell>
        </row>
        <row r="167">
          <cell r="A167" t="str">
            <v>Value</v>
          </cell>
          <cell r="B167">
            <v>80.389154564303581</v>
          </cell>
        </row>
        <row r="168">
          <cell r="A168" t="str">
            <v>1 year Fwd Profits</v>
          </cell>
          <cell r="B168">
            <v>1.5338873815755092</v>
          </cell>
        </row>
        <row r="169">
          <cell r="A169" t="str">
            <v>PE Multiple</v>
          </cell>
          <cell r="B169">
            <v>52.408772332251068</v>
          </cell>
        </row>
        <row r="182">
          <cell r="B182" t="str">
            <v>F2003</v>
          </cell>
          <cell r="C182" t="str">
            <v>F2004</v>
          </cell>
          <cell r="D182" t="str">
            <v>F2005</v>
          </cell>
          <cell r="E182" t="str">
            <v>F2006</v>
          </cell>
          <cell r="F182" t="str">
            <v>F2007</v>
          </cell>
          <cell r="G182" t="str">
            <v>F2008E</v>
          </cell>
          <cell r="H182" t="str">
            <v>F2009E</v>
          </cell>
          <cell r="I182" t="str">
            <v>F2010E</v>
          </cell>
          <cell r="J182" t="str">
            <v>F2011E</v>
          </cell>
          <cell r="K182" t="str">
            <v>F2012E</v>
          </cell>
        </row>
        <row r="183">
          <cell r="A183" t="str">
            <v>Industry Size</v>
          </cell>
          <cell r="B183">
            <v>794.64</v>
          </cell>
          <cell r="C183">
            <v>1396.16</v>
          </cell>
          <cell r="D183">
            <v>1496</v>
          </cell>
          <cell r="E183">
            <v>2318.62</v>
          </cell>
          <cell r="F183">
            <v>3263.88</v>
          </cell>
          <cell r="G183">
            <v>4980.4795100301517</v>
          </cell>
          <cell r="H183">
            <v>6643.8583120356161</v>
          </cell>
          <cell r="I183">
            <v>8715.866700345885</v>
          </cell>
          <cell r="J183">
            <v>11277.683225490911</v>
          </cell>
          <cell r="K183">
            <v>14424.672571377296</v>
          </cell>
        </row>
        <row r="184">
          <cell r="A184" t="str">
            <v>US$ Bn</v>
          </cell>
          <cell r="B184">
            <v>19.620740740740739</v>
          </cell>
          <cell r="C184">
            <v>34.473086419753088</v>
          </cell>
          <cell r="D184">
            <v>36.938271604938272</v>
          </cell>
          <cell r="E184">
            <v>57.249876543209872</v>
          </cell>
          <cell r="F184">
            <v>80.589629629629627</v>
          </cell>
          <cell r="G184">
            <v>122.97480271679387</v>
          </cell>
          <cell r="H184">
            <v>164.045884247793</v>
          </cell>
          <cell r="I184">
            <v>215.20658519372554</v>
          </cell>
          <cell r="J184">
            <v>278.46131420965213</v>
          </cell>
          <cell r="K184">
            <v>356.1647548488221</v>
          </cell>
          <cell r="L184">
            <v>0.34609080034938211</v>
          </cell>
        </row>
      </sheetData>
      <sheetData sheetId="9">
        <row r="2"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</row>
        <row r="3">
          <cell r="A3" t="str">
            <v>Life</v>
          </cell>
        </row>
        <row r="4">
          <cell r="A4" t="str">
            <v>Mkt</v>
          </cell>
          <cell r="B4">
            <v>20776.270199999999</v>
          </cell>
          <cell r="C4">
            <v>43626.099800000011</v>
          </cell>
          <cell r="D4">
            <v>78173.457999999984</v>
          </cell>
          <cell r="E4">
            <v>159324.53999999998</v>
          </cell>
          <cell r="F4">
            <v>1.0380899614291081</v>
          </cell>
        </row>
        <row r="5">
          <cell r="A5" t="str">
            <v>Reliance</v>
          </cell>
          <cell r="B5">
            <v>269.10230000000001</v>
          </cell>
          <cell r="C5">
            <v>333.8775</v>
          </cell>
          <cell r="D5">
            <v>852.59</v>
          </cell>
          <cell r="E5">
            <v>7218.9400000000005</v>
          </cell>
          <cell r="F5">
            <v>7.4670709250636307</v>
          </cell>
        </row>
        <row r="6">
          <cell r="A6" t="str">
            <v>Mkt Share</v>
          </cell>
          <cell r="B6">
            <v>1.2952387382794051E-2</v>
          </cell>
          <cell r="C6">
            <v>7.653159496966995E-3</v>
          </cell>
          <cell r="D6">
            <v>1.0906387178113576E-2</v>
          </cell>
          <cell r="E6">
            <v>4.5309655373867712E-2</v>
          </cell>
        </row>
        <row r="7">
          <cell r="A7" t="str">
            <v>Incremental</v>
          </cell>
          <cell r="D7">
            <v>1.5014534454330592E-2</v>
          </cell>
          <cell r="E7">
            <v>7.8450586770981073E-2</v>
          </cell>
        </row>
        <row r="9">
          <cell r="A9" t="str">
            <v>AMC</v>
          </cell>
        </row>
        <row r="10">
          <cell r="A10" t="str">
            <v>Mkt</v>
          </cell>
          <cell r="B10">
            <v>1350993.0160000003</v>
          </cell>
          <cell r="C10">
            <v>1497054.7370000002</v>
          </cell>
          <cell r="D10">
            <v>2317439.5019999994</v>
          </cell>
          <cell r="E10">
            <v>3275255.8430000003</v>
          </cell>
          <cell r="F10">
            <v>0.41330802386572985</v>
          </cell>
        </row>
        <row r="11">
          <cell r="A11" t="str">
            <v>Reliance</v>
          </cell>
          <cell r="B11">
            <v>72405.794999999998</v>
          </cell>
          <cell r="C11">
            <v>95426.421999999991</v>
          </cell>
          <cell r="D11">
            <v>246696.51800000001</v>
          </cell>
          <cell r="E11">
            <v>463067.76199999999</v>
          </cell>
          <cell r="F11">
            <v>0.87707457630188346</v>
          </cell>
        </row>
        <row r="12">
          <cell r="A12" t="str">
            <v>Mkt Share</v>
          </cell>
          <cell r="B12">
            <v>5.3594499854912638E-2</v>
          </cell>
          <cell r="C12">
            <v>6.3742774156159643E-2</v>
          </cell>
          <cell r="D12">
            <v>0.10645219337423725</v>
          </cell>
          <cell r="E12">
            <v>0.14138369159456224</v>
          </cell>
        </row>
        <row r="13">
          <cell r="A13" t="str">
            <v>Incremental</v>
          </cell>
          <cell r="D13">
            <v>0.18438920669132633</v>
          </cell>
          <cell r="E13">
            <v>0.22590055602319251</v>
          </cell>
        </row>
        <row r="15">
          <cell r="A15" t="str">
            <v>General</v>
          </cell>
        </row>
        <row r="16">
          <cell r="A16" t="str">
            <v>Mkt</v>
          </cell>
          <cell r="B16">
            <v>156732.67199999999</v>
          </cell>
          <cell r="C16">
            <v>175308.13799999998</v>
          </cell>
          <cell r="D16">
            <v>204318.19999999998</v>
          </cell>
          <cell r="E16">
            <v>250025</v>
          </cell>
          <cell r="F16">
            <v>0.22370400678941005</v>
          </cell>
        </row>
        <row r="17">
          <cell r="A17" t="str">
            <v>Reliance</v>
          </cell>
          <cell r="B17">
            <v>1612.396</v>
          </cell>
          <cell r="C17">
            <v>1616.8420000000001</v>
          </cell>
          <cell r="D17">
            <v>1623.3</v>
          </cell>
          <cell r="E17">
            <v>9122.2999999999993</v>
          </cell>
          <cell r="F17">
            <v>4.6196020452165341</v>
          </cell>
        </row>
        <row r="18">
          <cell r="A18" t="str">
            <v>Mkt Share</v>
          </cell>
          <cell r="B18">
            <v>1.0287555105294192E-2</v>
          </cell>
          <cell r="C18">
            <v>9.2228576405277898E-3</v>
          </cell>
          <cell r="D18">
            <v>7.9449603608489124E-3</v>
          </cell>
          <cell r="E18">
            <v>3.6485551444855512E-2</v>
          </cell>
        </row>
        <row r="19">
          <cell r="A19" t="str">
            <v>Incremental</v>
          </cell>
          <cell r="D19">
            <v>2.2261241634022896E-4</v>
          </cell>
          <cell r="E19">
            <v>0.16406749105165963</v>
          </cell>
        </row>
        <row r="21">
          <cell r="A21" t="str">
            <v>Turnover</v>
          </cell>
        </row>
        <row r="22">
          <cell r="A22" t="str">
            <v>Mkt</v>
          </cell>
        </row>
        <row r="23">
          <cell r="A23" t="str">
            <v>Reliance</v>
          </cell>
        </row>
        <row r="24">
          <cell r="A24" t="str">
            <v>Mkt Share</v>
          </cell>
          <cell r="B24" t="e">
            <v>#DIV/0!</v>
          </cell>
          <cell r="C24" t="e">
            <v>#DIV/0!</v>
          </cell>
          <cell r="D24" t="e">
            <v>#DIV/0!</v>
          </cell>
          <cell r="E24" t="e">
            <v>#DIV/0!</v>
          </cell>
        </row>
        <row r="25">
          <cell r="A25" t="str">
            <v>Incremental</v>
          </cell>
          <cell r="D25" t="e">
            <v>#DIV/0!</v>
          </cell>
          <cell r="E25" t="e">
            <v>#DIV/0!</v>
          </cell>
        </row>
        <row r="27">
          <cell r="A27" t="str">
            <v>Distribution</v>
          </cell>
        </row>
        <row r="28">
          <cell r="A28" t="str">
            <v>Mkt</v>
          </cell>
        </row>
        <row r="29">
          <cell r="A29" t="str">
            <v>Reliance</v>
          </cell>
        </row>
        <row r="31">
          <cell r="A31" t="str">
            <v>F2007</v>
          </cell>
          <cell r="B31" t="str">
            <v>Portfolio Mkt Share</v>
          </cell>
          <cell r="C31" t="str">
            <v>Incremental Mkt Share</v>
          </cell>
        </row>
        <row r="32">
          <cell r="A32" t="str">
            <v>Life</v>
          </cell>
          <cell r="B32">
            <v>4.5309655373867712E-2</v>
          </cell>
          <cell r="C32">
            <v>7.8450586770981073E-2</v>
          </cell>
        </row>
        <row r="33">
          <cell r="A33" t="str">
            <v>General Ins.</v>
          </cell>
          <cell r="B33">
            <v>3.6485551444855512E-2</v>
          </cell>
          <cell r="C33">
            <v>0.16406749105165963</v>
          </cell>
        </row>
        <row r="34">
          <cell r="A34" t="str">
            <v>AMC</v>
          </cell>
          <cell r="B34">
            <v>0.14138369159456224</v>
          </cell>
          <cell r="C34">
            <v>0.22590055602319251</v>
          </cell>
        </row>
        <row r="53">
          <cell r="A53" t="str">
            <v>F2007</v>
          </cell>
          <cell r="B53" t="str">
            <v>Mkt</v>
          </cell>
          <cell r="C53" t="str">
            <v>Reliance</v>
          </cell>
        </row>
        <row r="54">
          <cell r="A54" t="str">
            <v>AMC</v>
          </cell>
          <cell r="B54">
            <v>0.41330802386572985</v>
          </cell>
          <cell r="C54">
            <v>0.87707457630188346</v>
          </cell>
          <cell r="D54">
            <v>2.1220845608040171</v>
          </cell>
        </row>
        <row r="55">
          <cell r="A55" t="str">
            <v>General Ins.</v>
          </cell>
          <cell r="B55">
            <v>0.22370400678941005</v>
          </cell>
          <cell r="C55">
            <v>4.6196020452165296</v>
          </cell>
          <cell r="D55">
            <v>20.65051096543532</v>
          </cell>
        </row>
        <row r="56">
          <cell r="A56" t="str">
            <v>Life</v>
          </cell>
          <cell r="B56">
            <v>1.0380899614291081</v>
          </cell>
          <cell r="C56">
            <v>7.4670709250636307</v>
          </cell>
          <cell r="D56">
            <v>7.193086536338269</v>
          </cell>
        </row>
        <row r="58">
          <cell r="A58" t="str">
            <v>AMC</v>
          </cell>
          <cell r="B58">
            <v>2.1220845608040202</v>
          </cell>
        </row>
        <row r="59">
          <cell r="A59" t="str">
            <v>Life</v>
          </cell>
          <cell r="B59">
            <v>7.193086536338269</v>
          </cell>
        </row>
        <row r="60">
          <cell r="A60" t="str">
            <v>General Ins.</v>
          </cell>
          <cell r="B60">
            <v>20.650510965435341</v>
          </cell>
        </row>
      </sheetData>
      <sheetData sheetId="10">
        <row r="1">
          <cell r="A1" t="str">
            <v>Reliance Money</v>
          </cell>
        </row>
        <row r="3">
          <cell r="A3" t="str">
            <v>Rs Mln</v>
          </cell>
        </row>
        <row r="4">
          <cell r="A4" t="str">
            <v>Balance Sheet</v>
          </cell>
          <cell r="C4" t="str">
            <v>F2008</v>
          </cell>
          <cell r="D4" t="str">
            <v>F2009</v>
          </cell>
          <cell r="E4" t="str">
            <v>F2010</v>
          </cell>
          <cell r="F4" t="str">
            <v>F2011</v>
          </cell>
          <cell r="G4" t="str">
            <v>F2012</v>
          </cell>
        </row>
        <row r="6">
          <cell r="A6" t="str">
            <v>Capital &amp; Reserves</v>
          </cell>
          <cell r="C6">
            <v>1500</v>
          </cell>
          <cell r="D6">
            <v>2782.6375262528504</v>
          </cell>
          <cell r="E6">
            <v>5171.0528231304706</v>
          </cell>
          <cell r="F6">
            <v>9214.635613889026</v>
          </cell>
          <cell r="G6">
            <v>15416.473166372365</v>
          </cell>
        </row>
        <row r="7">
          <cell r="A7" t="str">
            <v>Total</v>
          </cell>
          <cell r="C7">
            <v>1500</v>
          </cell>
          <cell r="D7">
            <v>2782.6375262528504</v>
          </cell>
          <cell r="E7">
            <v>5171.0528231304706</v>
          </cell>
          <cell r="F7">
            <v>9214.635613889026</v>
          </cell>
          <cell r="G7">
            <v>15416.473166372365</v>
          </cell>
        </row>
        <row r="9">
          <cell r="A9" t="str">
            <v>Fixed Assets</v>
          </cell>
          <cell r="C9">
            <v>1000</v>
          </cell>
          <cell r="D9">
            <v>900</v>
          </cell>
          <cell r="E9">
            <v>810</v>
          </cell>
          <cell r="F9">
            <v>729</v>
          </cell>
          <cell r="G9">
            <v>656.1</v>
          </cell>
        </row>
        <row r="10">
          <cell r="A10" t="str">
            <v>Net Current Assets</v>
          </cell>
          <cell r="C10">
            <v>500</v>
          </cell>
          <cell r="D10">
            <v>1882.6375262528504</v>
          </cell>
          <cell r="E10">
            <v>4361.0528231304706</v>
          </cell>
          <cell r="F10">
            <v>8485.635613889026</v>
          </cell>
          <cell r="G10">
            <v>14760.373166372365</v>
          </cell>
        </row>
        <row r="11">
          <cell r="A11" t="str">
            <v>Total</v>
          </cell>
          <cell r="C11">
            <v>1500</v>
          </cell>
          <cell r="D11">
            <v>2782.6375262528504</v>
          </cell>
          <cell r="E11">
            <v>5171.0528231304706</v>
          </cell>
          <cell r="F11">
            <v>9214.635613889026</v>
          </cell>
          <cell r="G11">
            <v>15416.473166372365</v>
          </cell>
        </row>
        <row r="13">
          <cell r="A13" t="str">
            <v>Profit &amp; Loss account</v>
          </cell>
        </row>
        <row r="15">
          <cell r="A15" t="str">
            <v>Income from Services</v>
          </cell>
          <cell r="C15">
            <v>1342.1774824745339</v>
          </cell>
          <cell r="D15">
            <v>3834.1051863700127</v>
          </cell>
          <cell r="E15">
            <v>7073.5452599707005</v>
          </cell>
          <cell r="F15">
            <v>11791.914609629592</v>
          </cell>
          <cell r="G15">
            <v>17906.149259542093</v>
          </cell>
        </row>
        <row r="16">
          <cell r="A16" t="str">
            <v>---Income from brokerage</v>
          </cell>
          <cell r="C16">
            <v>577.55947055484125</v>
          </cell>
          <cell r="D16">
            <v>1278.0485173658076</v>
          </cell>
          <cell r="E16">
            <v>1800.4508488390809</v>
          </cell>
          <cell r="F16">
            <v>2434.9297279699726</v>
          </cell>
          <cell r="G16">
            <v>3049.0731149135108</v>
          </cell>
        </row>
        <row r="17">
          <cell r="A17" t="str">
            <v>---Fee income</v>
          </cell>
          <cell r="C17">
            <v>86.633920583226185</v>
          </cell>
          <cell r="D17">
            <v>191.70727760487114</v>
          </cell>
          <cell r="E17">
            <v>270.06762732586213</v>
          </cell>
          <cell r="F17">
            <v>365.2394591954959</v>
          </cell>
          <cell r="G17">
            <v>457.36096723702661</v>
          </cell>
        </row>
        <row r="18">
          <cell r="A18" t="str">
            <v>---Distribution income</v>
          </cell>
          <cell r="C18">
            <v>677.98409133646646</v>
          </cell>
          <cell r="D18">
            <v>2364.3493913993339</v>
          </cell>
          <cell r="E18">
            <v>5003.0267838057571</v>
          </cell>
          <cell r="F18">
            <v>8991.7454224641242</v>
          </cell>
          <cell r="G18">
            <v>14399.715177391554</v>
          </cell>
        </row>
        <row r="19">
          <cell r="A19" t="str">
            <v>Interest income</v>
          </cell>
          <cell r="C19">
            <v>25</v>
          </cell>
          <cell r="D19">
            <v>94.131876312642532</v>
          </cell>
          <cell r="E19">
            <v>218.05264115652355</v>
          </cell>
          <cell r="F19">
            <v>424.2817806944513</v>
          </cell>
          <cell r="G19">
            <v>738.01865831861824</v>
          </cell>
        </row>
        <row r="20">
          <cell r="A20" t="str">
            <v>Other Income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Total Income</v>
          </cell>
          <cell r="C21">
            <v>1367.1774824745339</v>
          </cell>
          <cell r="D21">
            <v>3928.2370626826551</v>
          </cell>
          <cell r="E21">
            <v>7291.5979011272238</v>
          </cell>
          <cell r="F21">
            <v>12216.196390324043</v>
          </cell>
          <cell r="G21">
            <v>18644.167917860712</v>
          </cell>
        </row>
        <row r="23">
          <cell r="A23" t="str">
            <v>Employee Expenses</v>
          </cell>
          <cell r="C23">
            <v>369.13792026812416</v>
          </cell>
          <cell r="D23">
            <v>627.53446445581108</v>
          </cell>
          <cell r="E23">
            <v>1004.0551431292978</v>
          </cell>
          <cell r="F23">
            <v>1405.6772003810167</v>
          </cell>
          <cell r="G23">
            <v>1827.3803604953218</v>
          </cell>
        </row>
        <row r="24">
          <cell r="A24" t="str">
            <v>Other Expenses</v>
          </cell>
          <cell r="C24">
            <v>451.16856921659621</v>
          </cell>
          <cell r="D24">
            <v>1296.3182306852761</v>
          </cell>
          <cell r="E24">
            <v>2406.2273073719839</v>
          </cell>
          <cell r="F24">
            <v>4031.3448088069345</v>
          </cell>
          <cell r="G24">
            <v>6152.5754128940353</v>
          </cell>
        </row>
        <row r="25">
          <cell r="A25" t="str">
            <v>Total Expenses</v>
          </cell>
          <cell r="C25">
            <v>820.30648948472037</v>
          </cell>
          <cell r="D25">
            <v>1923.8526951410872</v>
          </cell>
          <cell r="E25">
            <v>3645.7989505636115</v>
          </cell>
          <cell r="F25">
            <v>6108.0981951620206</v>
          </cell>
          <cell r="G25">
            <v>9322.0839589303541</v>
          </cell>
        </row>
        <row r="27">
          <cell r="A27" t="str">
            <v>Profit before Depreciation &amp; Tax</v>
          </cell>
          <cell r="C27">
            <v>546.87099298981354</v>
          </cell>
          <cell r="D27">
            <v>2004.3843675415678</v>
          </cell>
          <cell r="E27">
            <v>3645.7989505636124</v>
          </cell>
          <cell r="F27">
            <v>6108.0981951620224</v>
          </cell>
          <cell r="G27">
            <v>9322.0839589303578</v>
          </cell>
        </row>
        <row r="28">
          <cell r="A28" t="str">
            <v>Growth YoY</v>
          </cell>
          <cell r="C28" t="str">
            <v>NA</v>
          </cell>
          <cell r="D28">
            <v>2.6651868415681412</v>
          </cell>
          <cell r="E28">
            <v>0.8189120857269927</v>
          </cell>
          <cell r="F28">
            <v>0.67537987639657349</v>
          </cell>
          <cell r="G28">
            <v>0.52618436395046886</v>
          </cell>
        </row>
        <row r="30">
          <cell r="A30" t="str">
            <v>Depreciation</v>
          </cell>
          <cell r="C30">
            <v>100</v>
          </cell>
          <cell r="D30">
            <v>90</v>
          </cell>
          <cell r="E30">
            <v>81</v>
          </cell>
          <cell r="F30">
            <v>72.900000000000006</v>
          </cell>
          <cell r="G30">
            <v>65.61</v>
          </cell>
        </row>
        <row r="31">
          <cell r="A31" t="str">
            <v>PBT</v>
          </cell>
          <cell r="C31">
            <v>446.87099298981354</v>
          </cell>
          <cell r="D31">
            <v>1914.3843675415678</v>
          </cell>
          <cell r="E31">
            <v>3564.7989505636124</v>
          </cell>
          <cell r="F31">
            <v>6035.1981951620228</v>
          </cell>
          <cell r="G31">
            <v>9256.4739589303572</v>
          </cell>
        </row>
        <row r="32">
          <cell r="A32" t="str">
            <v>Total Tax</v>
          </cell>
          <cell r="C32">
            <v>147.46742768663847</v>
          </cell>
          <cell r="D32">
            <v>631.74684128871741</v>
          </cell>
          <cell r="E32">
            <v>1176.3836536859922</v>
          </cell>
          <cell r="F32">
            <v>1991.6154044034677</v>
          </cell>
          <cell r="G32">
            <v>3054.6364064470181</v>
          </cell>
        </row>
        <row r="33">
          <cell r="A33" t="str">
            <v>Effective Tax Rate</v>
          </cell>
          <cell r="C33">
            <v>0.33</v>
          </cell>
          <cell r="D33">
            <v>0.33</v>
          </cell>
          <cell r="E33">
            <v>0.33</v>
          </cell>
          <cell r="F33">
            <v>0.33</v>
          </cell>
          <cell r="G33">
            <v>0.33</v>
          </cell>
        </row>
        <row r="34">
          <cell r="A34" t="str">
            <v xml:space="preserve">Profit After Tax </v>
          </cell>
          <cell r="C34">
            <v>299.40356530317507</v>
          </cell>
          <cell r="D34">
            <v>1282.6375262528504</v>
          </cell>
          <cell r="E34">
            <v>2388.4152968776202</v>
          </cell>
          <cell r="F34">
            <v>4043.5827907585553</v>
          </cell>
          <cell r="G34">
            <v>6201.8375524833391</v>
          </cell>
        </row>
        <row r="35">
          <cell r="A35" t="str">
            <v>Growth YoY</v>
          </cell>
          <cell r="D35">
            <v>3.2839754595241901</v>
          </cell>
          <cell r="E35">
            <v>0.86211244251930941</v>
          </cell>
          <cell r="F35">
            <v>0.69299819677287222</v>
          </cell>
          <cell r="G35">
            <v>0.53374813214097849</v>
          </cell>
        </row>
        <row r="37">
          <cell r="A37" t="str">
            <v>Dividend paid (Rs mn)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Dividend Tax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DPS (Rs)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Payout Ratio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2">
          <cell r="A42" t="str">
            <v>Employees</v>
          </cell>
        </row>
        <row r="43">
          <cell r="A43" t="str">
            <v>Branches</v>
          </cell>
        </row>
        <row r="46">
          <cell r="A46" t="str">
            <v>ASSUMPTIONS - BROKERAGE</v>
          </cell>
        </row>
        <row r="47">
          <cell r="A47" t="str">
            <v>Average daily volumes (Rs bn)</v>
          </cell>
          <cell r="C47">
            <v>7.2228143426294809</v>
          </cell>
          <cell r="D47">
            <v>16.180211999999997</v>
          </cell>
          <cell r="E47">
            <v>23.259054749999994</v>
          </cell>
          <cell r="F47">
            <v>32.097495554999981</v>
          </cell>
          <cell r="G47">
            <v>41.013466542499984</v>
          </cell>
        </row>
        <row r="48">
          <cell r="A48" t="str">
            <v>Total Volumes</v>
          </cell>
          <cell r="C48">
            <v>1812.9263999999996</v>
          </cell>
          <cell r="D48">
            <v>4093.5936359999996</v>
          </cell>
          <cell r="E48">
            <v>5884.5408517499982</v>
          </cell>
          <cell r="F48">
            <v>8120.6663754149959</v>
          </cell>
          <cell r="G48">
            <v>10376.407035252496</v>
          </cell>
        </row>
        <row r="49">
          <cell r="A49" t="str">
            <v>No. of days</v>
          </cell>
          <cell r="C49">
            <v>251</v>
          </cell>
          <cell r="D49">
            <v>253</v>
          </cell>
          <cell r="E49">
            <v>253</v>
          </cell>
          <cell r="F49">
            <v>253</v>
          </cell>
          <cell r="G49">
            <v>253</v>
          </cell>
        </row>
        <row r="50">
          <cell r="A50" t="str">
            <v>Market Turnover</v>
          </cell>
          <cell r="B50">
            <v>102574.7</v>
          </cell>
          <cell r="C50">
            <v>120861.75999999998</v>
          </cell>
          <cell r="D50">
            <v>136453.12119999999</v>
          </cell>
          <cell r="E50">
            <v>156921.08937999996</v>
          </cell>
          <cell r="F50">
            <v>180459.25278699992</v>
          </cell>
          <cell r="G50">
            <v>207528.14070504991</v>
          </cell>
        </row>
        <row r="51">
          <cell r="A51" t="str">
            <v>---Cash</v>
          </cell>
          <cell r="B51">
            <v>29012</v>
          </cell>
          <cell r="C51">
            <v>36265</v>
          </cell>
          <cell r="D51">
            <v>41704.75</v>
          </cell>
          <cell r="E51">
            <v>47960.462499999994</v>
          </cell>
          <cell r="F51">
            <v>55154.531874999986</v>
          </cell>
          <cell r="G51">
            <v>63427.71165624998</v>
          </cell>
        </row>
        <row r="52">
          <cell r="A52" t="str">
            <v>---F&amp;O</v>
          </cell>
          <cell r="B52">
            <v>73562.399999999994</v>
          </cell>
          <cell r="C52">
            <v>84596.75999999998</v>
          </cell>
          <cell r="D52">
            <v>94748.37119999998</v>
          </cell>
          <cell r="E52">
            <v>108960.62687999997</v>
          </cell>
          <cell r="F52">
            <v>125304.72091199995</v>
          </cell>
          <cell r="G52">
            <v>144100.42904879994</v>
          </cell>
        </row>
        <row r="53">
          <cell r="A53" t="str">
            <v>Commission</v>
          </cell>
          <cell r="B53">
            <v>3.250801568808024E-4</v>
          </cell>
          <cell r="C53">
            <v>3.1857855374318637E-4</v>
          </cell>
          <cell r="D53">
            <v>3.1220698266832262E-4</v>
          </cell>
          <cell r="E53">
            <v>3.0596284301495614E-4</v>
          </cell>
          <cell r="F53">
            <v>2.9984358615465703E-4</v>
          </cell>
          <cell r="G53">
            <v>2.9384671443156388E-4</v>
          </cell>
        </row>
        <row r="54">
          <cell r="A54" t="str">
            <v>Market Share</v>
          </cell>
          <cell r="C54">
            <v>1.4999999999999999E-2</v>
          </cell>
          <cell r="D54">
            <v>0.03</v>
          </cell>
          <cell r="E54">
            <v>3.7499999999999999E-2</v>
          </cell>
          <cell r="F54">
            <v>4.4999999999999998E-2</v>
          </cell>
          <cell r="G54">
            <v>0.05</v>
          </cell>
        </row>
        <row r="56">
          <cell r="A56" t="str">
            <v>Employee exp / Volumes</v>
          </cell>
          <cell r="B56">
            <v>1.9302045870571769E-4</v>
          </cell>
          <cell r="C56">
            <v>2.0000000000000001E-4</v>
          </cell>
          <cell r="D56">
            <v>2.0000000000000001E-4</v>
          </cell>
          <cell r="E56">
            <v>2.0000000000000001E-4</v>
          </cell>
          <cell r="F56">
            <v>2.0000000000000001E-4</v>
          </cell>
          <cell r="G56">
            <v>2.0000000000000001E-4</v>
          </cell>
        </row>
        <row r="57">
          <cell r="A57" t="str">
            <v>Cost / Volumes</v>
          </cell>
          <cell r="B57">
            <v>4.9292559491762684E-4</v>
          </cell>
          <cell r="C57">
            <v>5.0000000000000001E-4</v>
          </cell>
          <cell r="D57">
            <v>5.0000000000000001E-4</v>
          </cell>
          <cell r="E57">
            <v>5.0000000000000001E-4</v>
          </cell>
          <cell r="F57">
            <v>5.0000000000000001E-4</v>
          </cell>
          <cell r="G57">
            <v>5.0000000000000001E-4</v>
          </cell>
        </row>
        <row r="58">
          <cell r="A58" t="str">
            <v>Cost Income</v>
          </cell>
          <cell r="B58">
            <v>0.54896270536035496</v>
          </cell>
          <cell r="C58">
            <v>0.6</v>
          </cell>
          <cell r="D58">
            <v>0.54999999999999993</v>
          </cell>
          <cell r="E58">
            <v>0.49999999999999994</v>
          </cell>
          <cell r="F58">
            <v>0.49999999999999994</v>
          </cell>
          <cell r="G58">
            <v>0.49999999999999994</v>
          </cell>
        </row>
        <row r="59">
          <cell r="A59" t="str">
            <v>Employee exp / Total exp</v>
          </cell>
          <cell r="B59">
            <v>0.3915813272751103</v>
          </cell>
          <cell r="C59">
            <v>0.45</v>
          </cell>
          <cell r="D59">
            <v>0.42000000000000004</v>
          </cell>
          <cell r="E59">
            <v>0.39</v>
          </cell>
          <cell r="F59">
            <v>0.36</v>
          </cell>
          <cell r="G59">
            <v>0.32999999999999996</v>
          </cell>
        </row>
      </sheetData>
      <sheetData sheetId="11">
        <row r="2">
          <cell r="B2" t="str">
            <v>Exhibits</v>
          </cell>
          <cell r="C2" t="str">
            <v>Section</v>
          </cell>
        </row>
        <row r="3">
          <cell r="A3">
            <v>1</v>
          </cell>
          <cell r="B3" t="str">
            <v xml:space="preserve">Mkt share 12MMA, APE </v>
          </cell>
          <cell r="C3" t="str">
            <v>Life</v>
          </cell>
        </row>
        <row r="4">
          <cell r="A4">
            <v>2</v>
          </cell>
          <cell r="B4" t="str">
            <v>Premiums composition</v>
          </cell>
          <cell r="C4" t="str">
            <v>Life</v>
          </cell>
        </row>
        <row r="5">
          <cell r="A5">
            <v>3</v>
          </cell>
          <cell r="B5" t="str">
            <v>growth in ULIPs - India</v>
          </cell>
          <cell r="C5" t="str">
            <v>Life</v>
          </cell>
        </row>
        <row r="6">
          <cell r="A6">
            <v>4</v>
          </cell>
          <cell r="B6" t="str">
            <v>Life ins. Penetration - India</v>
          </cell>
          <cell r="C6" t="str">
            <v>Life</v>
          </cell>
        </row>
        <row r="7">
          <cell r="A7">
            <v>5</v>
          </cell>
          <cell r="B7" t="str">
            <v>ULIPs - one from ICICI note</v>
          </cell>
          <cell r="C7" t="str">
            <v>Life</v>
          </cell>
        </row>
        <row r="8">
          <cell r="A8">
            <v>6</v>
          </cell>
          <cell r="B8" t="str">
            <v>Penetration - ICICI note</v>
          </cell>
          <cell r="C8" t="str">
            <v>Life</v>
          </cell>
        </row>
        <row r="9">
          <cell r="A9">
            <v>7</v>
          </cell>
          <cell r="B9" t="str">
            <v>Health - the next growth area</v>
          </cell>
          <cell r="C9" t="str">
            <v>Life</v>
          </cell>
        </row>
        <row r="10">
          <cell r="A10">
            <v>8</v>
          </cell>
          <cell r="B10" t="str">
            <v>Revenue per agent - comparison</v>
          </cell>
          <cell r="C10" t="str">
            <v>Life</v>
          </cell>
        </row>
        <row r="11">
          <cell r="A11">
            <v>9</v>
          </cell>
          <cell r="B11" t="str">
            <v>Agency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  <cell r="B14" t="str">
            <v xml:space="preserve">Mkt share 12 mths rolling, </v>
          </cell>
          <cell r="C14" t="str">
            <v>Non-life</v>
          </cell>
        </row>
        <row r="15">
          <cell r="A15">
            <v>13</v>
          </cell>
          <cell r="B15" t="str">
            <v>Premiums composition</v>
          </cell>
          <cell r="C15" t="str">
            <v>Non-life</v>
          </cell>
          <cell r="E15" t="str">
            <v xml:space="preserve">how has it moved </v>
          </cell>
        </row>
        <row r="16">
          <cell r="A16">
            <v>14</v>
          </cell>
          <cell r="B16" t="str">
            <v>Profitability matrix</v>
          </cell>
          <cell r="C16" t="str">
            <v>Non-life</v>
          </cell>
        </row>
        <row r="17">
          <cell r="A17">
            <v>15</v>
          </cell>
          <cell r="B17" t="str">
            <v>Global comparison - profitability</v>
          </cell>
          <cell r="C17" t="str">
            <v>Non-life</v>
          </cell>
        </row>
        <row r="18">
          <cell r="A18">
            <v>16</v>
          </cell>
          <cell r="B18" t="str">
            <v>Product wise - profitability</v>
          </cell>
          <cell r="C18" t="str">
            <v>Non-life</v>
          </cell>
        </row>
        <row r="19">
          <cell r="A19">
            <v>17</v>
          </cell>
          <cell r="B19" t="str">
            <v>Some correlation with GDP, IIP, etc.</v>
          </cell>
          <cell r="C19" t="str">
            <v>Non-life</v>
          </cell>
        </row>
        <row r="20">
          <cell r="A20">
            <v>18</v>
          </cell>
          <cell r="B20" t="str">
            <v>Detariffing - what does it mean, how is it going to impact</v>
          </cell>
          <cell r="C20" t="str">
            <v>Non-life</v>
          </cell>
        </row>
        <row r="21">
          <cell r="A21">
            <v>19</v>
          </cell>
          <cell r="B21" t="str">
            <v>Penetration comparison</v>
          </cell>
          <cell r="C21" t="str">
            <v>Non-life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  <cell r="B24" t="str">
            <v>Holding structure</v>
          </cell>
          <cell r="C24" t="str">
            <v>Consol</v>
          </cell>
        </row>
        <row r="25">
          <cell r="A25">
            <v>23</v>
          </cell>
          <cell r="B25" t="str">
            <v>AUM As % of GDP for developing markets</v>
          </cell>
          <cell r="C25" t="str">
            <v>AMC</v>
          </cell>
          <cell r="E25" t="str">
            <v>Anil</v>
          </cell>
        </row>
        <row r="26">
          <cell r="A26">
            <v>24</v>
          </cell>
          <cell r="B26" t="str">
            <v>Mkt share 12 mths rolling - domestic MFs</v>
          </cell>
          <cell r="C26" t="str">
            <v>AMC</v>
          </cell>
        </row>
        <row r="27">
          <cell r="A27">
            <v>25</v>
          </cell>
          <cell r="B27" t="str">
            <v>Industry dynamics  - fragmented, not fragmented</v>
          </cell>
          <cell r="C27" t="str">
            <v>AMC</v>
          </cell>
        </row>
        <row r="28">
          <cell r="A28">
            <v>26</v>
          </cell>
          <cell r="B28" t="str">
            <v xml:space="preserve">Industry dynamics - savings </v>
          </cell>
          <cell r="C28" t="str">
            <v>AMC</v>
          </cell>
        </row>
        <row r="29">
          <cell r="A29">
            <v>27</v>
          </cell>
          <cell r="B29" t="str">
            <v>Rising middle class</v>
          </cell>
          <cell r="C29" t="str">
            <v>Consol</v>
          </cell>
        </row>
        <row r="30">
          <cell r="A30">
            <v>28</v>
          </cell>
          <cell r="B30" t="str">
            <v>Last few deals - valuations, etc.</v>
          </cell>
          <cell r="C30" t="str">
            <v>AMC</v>
          </cell>
        </row>
        <row r="31">
          <cell r="A31">
            <v>29</v>
          </cell>
          <cell r="B31" t="str">
            <v>MFs projection</v>
          </cell>
          <cell r="C31" t="str">
            <v>AMC</v>
          </cell>
        </row>
        <row r="32">
          <cell r="A32">
            <v>30</v>
          </cell>
        </row>
        <row r="33">
          <cell r="A33">
            <v>31</v>
          </cell>
          <cell r="B33" t="str">
            <v>secular growth market - GDP is growing</v>
          </cell>
          <cell r="C33" t="str">
            <v>Consol</v>
          </cell>
        </row>
        <row r="34">
          <cell r="A34">
            <v>32</v>
          </cell>
          <cell r="B34" t="str">
            <v>financial savings as % of GDP expected to grow</v>
          </cell>
          <cell r="C34" t="str">
            <v>Consol</v>
          </cell>
        </row>
        <row r="35">
          <cell r="A35">
            <v>33</v>
          </cell>
          <cell r="B35" t="str">
            <v>Financial savings % of GDP - comparison</v>
          </cell>
        </row>
        <row r="36">
          <cell r="A36">
            <v>34</v>
          </cell>
          <cell r="B36" t="str">
            <v>Demographics are improving</v>
          </cell>
          <cell r="C36" t="str">
            <v>Consol</v>
          </cell>
        </row>
        <row r="37">
          <cell r="A37">
            <v>35</v>
          </cell>
          <cell r="B37" t="str">
            <v>Working population is growing</v>
          </cell>
          <cell r="C37" t="str">
            <v>Consol</v>
          </cell>
        </row>
        <row r="38">
          <cell r="A38">
            <v>36</v>
          </cell>
          <cell r="C38" t="str">
            <v>Consol</v>
          </cell>
        </row>
        <row r="39">
          <cell r="A39">
            <v>37</v>
          </cell>
          <cell r="B39" t="str">
            <v>Investments - Valuation</v>
          </cell>
        </row>
        <row r="40">
          <cell r="A40">
            <v>38</v>
          </cell>
          <cell r="B40" t="str">
            <v>Investments not strategic - Rel energy shares sold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  <cell r="B43" t="str">
            <v>Catalysts</v>
          </cell>
        </row>
        <row r="44">
          <cell r="A44">
            <v>42</v>
          </cell>
          <cell r="B44" t="str">
            <v>Regulations for sector and all businesses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  <cell r="B47" t="str">
            <v>Segment wise presence</v>
          </cell>
        </row>
        <row r="48">
          <cell r="A48">
            <v>46</v>
          </cell>
          <cell r="B48" t="str">
            <v>Main profits are in distribution</v>
          </cell>
        </row>
        <row r="49">
          <cell r="A49">
            <v>47</v>
          </cell>
          <cell r="B49" t="str">
            <v>Industry Fragmentation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87">
          <cell r="B87" t="str">
            <v>Segment</v>
          </cell>
          <cell r="C87" t="str">
            <v>Market Share</v>
          </cell>
          <cell r="D87" t="str">
            <v>Market Share</v>
          </cell>
          <cell r="E87" t="str">
            <v>Incremental Share</v>
          </cell>
        </row>
        <row r="88">
          <cell r="B88" t="str">
            <v>Rs MLn</v>
          </cell>
          <cell r="C88" t="str">
            <v>F2006</v>
          </cell>
          <cell r="D88" t="str">
            <v>F2007</v>
          </cell>
          <cell r="E88" t="str">
            <v>Last 12 mths</v>
          </cell>
          <cell r="F88" t="str">
            <v>Last 9 Mths</v>
          </cell>
          <cell r="G88" t="str">
            <v>Last 6 Mths</v>
          </cell>
          <cell r="H88" t="str">
            <v>Last 3 mths</v>
          </cell>
          <cell r="I88" t="str">
            <v>Last 1mth</v>
          </cell>
        </row>
        <row r="89">
          <cell r="B89" t="str">
            <v>Rel Cap</v>
          </cell>
          <cell r="D89">
            <v>463067.76199999999</v>
          </cell>
        </row>
        <row r="90">
          <cell r="B90" t="str">
            <v>Mkt</v>
          </cell>
          <cell r="D90">
            <v>3275255.8430000003</v>
          </cell>
        </row>
        <row r="92">
          <cell r="B92" t="str">
            <v>Share</v>
          </cell>
          <cell r="C92" t="e">
            <v>#DIV/0!</v>
          </cell>
          <cell r="D92">
            <v>0.14138369159456224</v>
          </cell>
          <cell r="E92">
            <v>0.11456971601539893</v>
          </cell>
          <cell r="F92">
            <v>0.12021583515828095</v>
          </cell>
          <cell r="G92">
            <v>0.12885326142672193</v>
          </cell>
          <cell r="H92">
            <v>0.14072278758811618</v>
          </cell>
        </row>
        <row r="95">
          <cell r="B95" t="str">
            <v>Life Insurance</v>
          </cell>
        </row>
        <row r="96">
          <cell r="B96" t="str">
            <v>Rel Cap</v>
          </cell>
          <cell r="D96">
            <v>7218.94</v>
          </cell>
        </row>
        <row r="97">
          <cell r="B97" t="str">
            <v>Mkt - pvt players</v>
          </cell>
          <cell r="D97">
            <v>159324.54</v>
          </cell>
        </row>
        <row r="99">
          <cell r="B99" t="str">
            <v>Share</v>
          </cell>
          <cell r="C99" t="e">
            <v>#DIV/0!</v>
          </cell>
          <cell r="D99">
            <v>4.5309655373867698E-2</v>
          </cell>
        </row>
        <row r="102">
          <cell r="B102" t="str">
            <v>General Insurance</v>
          </cell>
        </row>
        <row r="103">
          <cell r="B103" t="str">
            <v>Rel Cap</v>
          </cell>
          <cell r="D103">
            <v>7218.94</v>
          </cell>
        </row>
        <row r="104">
          <cell r="B104" t="str">
            <v>Mkt - pvt players</v>
          </cell>
          <cell r="D104">
            <v>159324.54</v>
          </cell>
        </row>
        <row r="106">
          <cell r="B106" t="str">
            <v>Share</v>
          </cell>
          <cell r="C106" t="e">
            <v>#DIV/0!</v>
          </cell>
          <cell r="D106">
            <v>4.5309655373867698E-2</v>
          </cell>
        </row>
      </sheetData>
      <sheetData sheetId="12">
        <row r="1">
          <cell r="D1" t="str">
            <v>No. of Shares</v>
          </cell>
          <cell r="E1">
            <v>246.16</v>
          </cell>
        </row>
        <row r="2">
          <cell r="A2" t="str">
            <v>Reliance Capital: Sum of Parts</v>
          </cell>
        </row>
        <row r="3">
          <cell r="B3" t="str">
            <v>Rs Per Share</v>
          </cell>
          <cell r="C3" t="str">
            <v>Basis</v>
          </cell>
        </row>
        <row r="4">
          <cell r="A4" t="str">
            <v>Subsidiaries</v>
          </cell>
        </row>
        <row r="5">
          <cell r="A5" t="str">
            <v>Life Insurance</v>
          </cell>
          <cell r="B5">
            <v>0</v>
          </cell>
          <cell r="C5" t="str">
            <v>DCF</v>
          </cell>
        </row>
        <row r="6">
          <cell r="A6" t="str">
            <v>Non-Life Insurance</v>
          </cell>
          <cell r="B6">
            <v>115.98393666542074</v>
          </cell>
          <cell r="C6" t="str">
            <v>DCF</v>
          </cell>
        </row>
        <row r="7">
          <cell r="A7" t="str">
            <v>Brokerage &amp; Distribution</v>
          </cell>
          <cell r="B7">
            <v>78.158770286775905</v>
          </cell>
          <cell r="C7" t="str">
            <v>15x F2009 Earnings</v>
          </cell>
        </row>
        <row r="8">
          <cell r="A8" t="str">
            <v>Asset Management (incl. overseas)</v>
          </cell>
          <cell r="B8">
            <v>201.55689158991564</v>
          </cell>
          <cell r="C8" t="str">
            <v>8% of AUM</v>
          </cell>
        </row>
        <row r="9">
          <cell r="A9" t="str">
            <v>Consumer Finance</v>
          </cell>
          <cell r="B9">
            <v>131.02836624373271</v>
          </cell>
          <cell r="C9" t="str">
            <v>1x F2009 Book</v>
          </cell>
        </row>
        <row r="10">
          <cell r="A10" t="str">
            <v xml:space="preserve">Equity Investments </v>
          </cell>
          <cell r="B10">
            <v>178.75533954846443</v>
          </cell>
          <cell r="C10" t="str">
            <v>At Market Price</v>
          </cell>
        </row>
        <row r="11">
          <cell r="A11" t="str">
            <v>Total</v>
          </cell>
          <cell r="B11">
            <v>705.48330433430942</v>
          </cell>
        </row>
        <row r="13">
          <cell r="E13">
            <v>2043.8</v>
          </cell>
        </row>
        <row r="14">
          <cell r="A14" t="str">
            <v>Reliance Cap Asset Mgmt</v>
          </cell>
          <cell r="E14">
            <v>16488.599999999999</v>
          </cell>
        </row>
        <row r="15">
          <cell r="B15" t="str">
            <v>Rs Mln</v>
          </cell>
          <cell r="E15">
            <v>1835.5</v>
          </cell>
        </row>
        <row r="16">
          <cell r="A16" t="str">
            <v>F2008E AUM's</v>
          </cell>
          <cell r="B16">
            <v>826920.74056289392</v>
          </cell>
          <cell r="E16">
            <v>2680.8</v>
          </cell>
        </row>
        <row r="17">
          <cell r="A17" t="str">
            <v>Valuation Multiple</v>
          </cell>
          <cell r="B17">
            <v>0.06</v>
          </cell>
          <cell r="E17">
            <v>23048.7</v>
          </cell>
        </row>
        <row r="18">
          <cell r="A18" t="str">
            <v>Value</v>
          </cell>
          <cell r="B18">
            <v>49615.244433773631</v>
          </cell>
          <cell r="E18">
            <v>19557.330000000002</v>
          </cell>
        </row>
        <row r="19">
          <cell r="A19" t="str">
            <v>% Stake</v>
          </cell>
          <cell r="B19">
            <v>1</v>
          </cell>
        </row>
        <row r="20">
          <cell r="A20" t="str">
            <v>Value Attributable</v>
          </cell>
          <cell r="B20">
            <v>49615.244433773631</v>
          </cell>
        </row>
        <row r="21">
          <cell r="A21" t="str">
            <v>No. of shares, Mn</v>
          </cell>
          <cell r="B21">
            <v>246.16</v>
          </cell>
          <cell r="C21">
            <v>42.565598076986042</v>
          </cell>
        </row>
        <row r="22">
          <cell r="A22" t="str">
            <v>Value per share (Rs)</v>
          </cell>
          <cell r="B22">
            <v>201.55689158991564</v>
          </cell>
        </row>
        <row r="25">
          <cell r="A25" t="str">
            <v>Reliance Life Insurance</v>
          </cell>
        </row>
        <row r="26">
          <cell r="B26" t="str">
            <v>Rs Mn</v>
          </cell>
        </row>
        <row r="27">
          <cell r="A27" t="str">
            <v>New Business Premiums</v>
          </cell>
          <cell r="B27">
            <v>12633.144999999999</v>
          </cell>
          <cell r="C27">
            <v>22108.003749999996</v>
          </cell>
        </row>
        <row r="28">
          <cell r="A28" t="str">
            <v>---New Premium growth, F2008</v>
          </cell>
          <cell r="B28">
            <v>0.75</v>
          </cell>
        </row>
        <row r="29">
          <cell r="A29" t="str">
            <v>PV of 1 Years New Business</v>
          </cell>
          <cell r="B29">
            <v>2526.6289999999999</v>
          </cell>
          <cell r="C29">
            <v>4421.6007499999996</v>
          </cell>
        </row>
        <row r="30">
          <cell r="A30" t="str">
            <v>---NBAP Margin</v>
          </cell>
          <cell r="B30">
            <v>0.2</v>
          </cell>
          <cell r="C30">
            <v>0.2</v>
          </cell>
        </row>
        <row r="31">
          <cell r="A31" t="str">
            <v>New Business Multiplier</v>
          </cell>
          <cell r="B31">
            <v>26</v>
          </cell>
          <cell r="C31">
            <v>20</v>
          </cell>
        </row>
        <row r="32">
          <cell r="A32" t="str">
            <v>PV of new Business</v>
          </cell>
          <cell r="B32">
            <v>65692.353999999992</v>
          </cell>
          <cell r="C32">
            <v>88432.014999999985</v>
          </cell>
        </row>
        <row r="34">
          <cell r="A34" t="str">
            <v>Appraisal Value</v>
          </cell>
        </row>
        <row r="35">
          <cell r="A35" t="str">
            <v>---Rs. Mn</v>
          </cell>
          <cell r="B35">
            <v>65692.353999999992</v>
          </cell>
          <cell r="C35">
            <v>88432.014999999985</v>
          </cell>
        </row>
        <row r="36">
          <cell r="A36" t="str">
            <v>---US$ Mn</v>
          </cell>
          <cell r="B36">
            <v>1602.2525365853658</v>
          </cell>
          <cell r="C36">
            <v>2156.8784146341459</v>
          </cell>
        </row>
        <row r="37">
          <cell r="A37" t="str">
            <v>Attributable to Rel. Cap</v>
          </cell>
          <cell r="B37">
            <v>65692.353999999992</v>
          </cell>
          <cell r="C37">
            <v>88432.014999999985</v>
          </cell>
        </row>
        <row r="38">
          <cell r="A38" t="str">
            <v>Value of Insurance Business, per share</v>
          </cell>
          <cell r="B38">
            <v>266.86851641208966</v>
          </cell>
          <cell r="C38">
            <v>359.24607978550529</v>
          </cell>
        </row>
        <row r="40">
          <cell r="A40" t="str">
            <v>F2007, APE</v>
          </cell>
          <cell r="B40">
            <v>7218.94</v>
          </cell>
        </row>
        <row r="42">
          <cell r="A42" t="str">
            <v>Reliance Money</v>
          </cell>
        </row>
        <row r="43">
          <cell r="B43" t="str">
            <v>Rs Mln</v>
          </cell>
        </row>
        <row r="44">
          <cell r="A44" t="str">
            <v>F2009 PAT</v>
          </cell>
          <cell r="B44">
            <v>1282.6375262528504</v>
          </cell>
        </row>
        <row r="45">
          <cell r="A45" t="str">
            <v>Valuation Multiple</v>
          </cell>
          <cell r="B45">
            <v>15</v>
          </cell>
        </row>
        <row r="46">
          <cell r="A46" t="str">
            <v>Value</v>
          </cell>
          <cell r="B46">
            <v>19239.562893792758</v>
          </cell>
        </row>
        <row r="47">
          <cell r="A47" t="str">
            <v>% Stake</v>
          </cell>
          <cell r="B47">
            <v>1</v>
          </cell>
        </row>
        <row r="48">
          <cell r="A48" t="str">
            <v>Value Attributable</v>
          </cell>
          <cell r="B48">
            <v>19239.562893792758</v>
          </cell>
        </row>
        <row r="49">
          <cell r="A49" t="str">
            <v>No. of shares, Mn</v>
          </cell>
          <cell r="B49">
            <v>246.16</v>
          </cell>
        </row>
        <row r="50">
          <cell r="A50" t="str">
            <v>Value per share (Rs)</v>
          </cell>
          <cell r="B50">
            <v>78.158770286775905</v>
          </cell>
        </row>
        <row r="52">
          <cell r="A52" t="str">
            <v>Consumer Finance Business</v>
          </cell>
        </row>
        <row r="53">
          <cell r="A53" t="str">
            <v>Rs Mln</v>
          </cell>
          <cell r="B53" t="str">
            <v>F2009E</v>
          </cell>
        </row>
        <row r="54">
          <cell r="A54" t="str">
            <v>Networth</v>
          </cell>
          <cell r="B54">
            <v>69536.64263455724</v>
          </cell>
        </row>
        <row r="55">
          <cell r="A55" t="str">
            <v>Less:</v>
          </cell>
        </row>
        <row r="56">
          <cell r="A56" t="str">
            <v>Investments (at cost)</v>
          </cell>
          <cell r="B56">
            <v>16782.7</v>
          </cell>
        </row>
        <row r="57">
          <cell r="A57" t="str">
            <v>--Current Investment in subsidiaries</v>
          </cell>
          <cell r="B57">
            <v>5000.2</v>
          </cell>
        </row>
        <row r="58">
          <cell r="A58" t="str">
            <v>--Quoted equity Investments</v>
          </cell>
          <cell r="B58">
            <v>11782.5</v>
          </cell>
        </row>
        <row r="59">
          <cell r="A59" t="str">
            <v>Incremental Investment in subsidiaries (F2007-09E)</v>
          </cell>
          <cell r="B59">
            <v>20500</v>
          </cell>
        </row>
        <row r="60">
          <cell r="A60" t="str">
            <v>--Life insurance</v>
          </cell>
          <cell r="B60">
            <v>15000</v>
          </cell>
        </row>
        <row r="61">
          <cell r="A61" t="str">
            <v>--General Insurance</v>
          </cell>
          <cell r="B61">
            <v>2500</v>
          </cell>
        </row>
        <row r="62">
          <cell r="A62" t="str">
            <v>--Broking &amp; distribution</v>
          </cell>
          <cell r="B62">
            <v>1500</v>
          </cell>
        </row>
        <row r="63">
          <cell r="A63" t="str">
            <v>--Asset Management</v>
          </cell>
          <cell r="B63">
            <v>1500</v>
          </cell>
        </row>
        <row r="65">
          <cell r="A65" t="str">
            <v>Free Networth - Consumer finance</v>
          </cell>
          <cell r="B65">
            <v>32253.942634557243</v>
          </cell>
        </row>
        <row r="66">
          <cell r="A66" t="str">
            <v>Multiple</v>
          </cell>
          <cell r="B66">
            <v>1</v>
          </cell>
        </row>
        <row r="67">
          <cell r="A67" t="str">
            <v>Value of consumer finance business</v>
          </cell>
          <cell r="B67">
            <v>32253.942634557243</v>
          </cell>
        </row>
        <row r="68">
          <cell r="A68" t="str">
            <v>Value per share of RCAP</v>
          </cell>
          <cell r="B68">
            <v>131.02836624373271</v>
          </cell>
        </row>
      </sheetData>
      <sheetData sheetId="13"/>
      <sheetData sheetId="14"/>
      <sheetData sheetId="15"/>
      <sheetData sheetId="16">
        <row r="1">
          <cell r="A1" t="str">
            <v>Reliance Capital</v>
          </cell>
        </row>
        <row r="2">
          <cell r="A2" t="str">
            <v>(Rs million)</v>
          </cell>
          <cell r="B2" t="str">
            <v>F1995</v>
          </cell>
          <cell r="C2" t="str">
            <v>F1996</v>
          </cell>
          <cell r="D2" t="str">
            <v>F1997</v>
          </cell>
          <cell r="E2" t="str">
            <v>F1998</v>
          </cell>
          <cell r="F2" t="str">
            <v>F1999</v>
          </cell>
          <cell r="G2" t="str">
            <v>F2000</v>
          </cell>
          <cell r="H2" t="str">
            <v>F2001</v>
          </cell>
          <cell r="I2" t="str">
            <v>F2002</v>
          </cell>
          <cell r="J2" t="str">
            <v>F2003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F2010E</v>
          </cell>
          <cell r="S2" t="str">
            <v>YoY Growth</v>
          </cell>
          <cell r="T2" t="str">
            <v>F2003</v>
          </cell>
          <cell r="U2" t="str">
            <v>F2004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</row>
        <row r="3">
          <cell r="A3" t="str">
            <v>Price</v>
          </cell>
          <cell r="H3">
            <v>43.5</v>
          </cell>
          <cell r="J3">
            <v>980</v>
          </cell>
        </row>
        <row r="4">
          <cell r="A4" t="str">
            <v>Balance Sheet</v>
          </cell>
          <cell r="S4" t="str">
            <v>Balance Sheet</v>
          </cell>
        </row>
        <row r="5">
          <cell r="A5" t="str">
            <v>Liabilities</v>
          </cell>
          <cell r="S5" t="str">
            <v>Liabilities</v>
          </cell>
        </row>
        <row r="6">
          <cell r="A6" t="str">
            <v>Capital</v>
          </cell>
          <cell r="B6">
            <v>1096.8</v>
          </cell>
          <cell r="C6">
            <v>1237.7</v>
          </cell>
          <cell r="D6">
            <v>1239.5</v>
          </cell>
          <cell r="E6">
            <v>1239.7</v>
          </cell>
          <cell r="F6">
            <v>1239.8</v>
          </cell>
          <cell r="G6">
            <v>1269.3</v>
          </cell>
          <cell r="H6">
            <v>1378.3</v>
          </cell>
          <cell r="I6">
            <v>1278.3</v>
          </cell>
          <cell r="J6">
            <v>1278.3</v>
          </cell>
          <cell r="K6">
            <v>1279.7</v>
          </cell>
          <cell r="L6">
            <v>1278.4000000000001</v>
          </cell>
          <cell r="M6">
            <v>2234</v>
          </cell>
          <cell r="N6">
            <v>2461.6</v>
          </cell>
          <cell r="O6">
            <v>2461.6</v>
          </cell>
          <cell r="P6">
            <v>2461.6</v>
          </cell>
          <cell r="Q6">
            <v>2461.6</v>
          </cell>
          <cell r="S6" t="str">
            <v>Capital</v>
          </cell>
          <cell r="T6">
            <v>0</v>
          </cell>
          <cell r="U6">
            <v>1.0952045685677092E-3</v>
          </cell>
          <cell r="V6">
            <v>-1.0158630929123502E-3</v>
          </cell>
          <cell r="W6">
            <v>0.74749687108886098</v>
          </cell>
          <cell r="X6">
            <v>0.10188003581020588</v>
          </cell>
          <cell r="Y6">
            <v>0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6430.3</v>
          </cell>
          <cell r="C7">
            <v>8603.7999999999993</v>
          </cell>
          <cell r="D7">
            <v>9259</v>
          </cell>
          <cell r="E7">
            <v>9891.1</v>
          </cell>
          <cell r="F7">
            <v>10118</v>
          </cell>
          <cell r="G7">
            <v>10710.3</v>
          </cell>
          <cell r="H7">
            <v>19019.099999999999</v>
          </cell>
          <cell r="I7">
            <v>11479.9</v>
          </cell>
          <cell r="J7">
            <v>12085</v>
          </cell>
          <cell r="K7">
            <v>12718.4</v>
          </cell>
          <cell r="L7">
            <v>13100.8</v>
          </cell>
          <cell r="M7">
            <v>38495.800000000003</v>
          </cell>
          <cell r="N7">
            <v>49150.7</v>
          </cell>
          <cell r="O7">
            <v>57629.058024335507</v>
          </cell>
          <cell r="P7">
            <v>67075.042634557234</v>
          </cell>
          <cell r="Q7">
            <v>76802.590599406656</v>
          </cell>
          <cell r="S7" t="str">
            <v>Reserves and Surplus</v>
          </cell>
          <cell r="T7">
            <v>5.2709518375595676E-2</v>
          </cell>
          <cell r="U7">
            <v>5.241208109226303E-2</v>
          </cell>
          <cell r="V7">
            <v>3.0066675053465719E-2</v>
          </cell>
          <cell r="W7">
            <v>1.9384312408402544</v>
          </cell>
          <cell r="X7">
            <v>0.27678084362449917</v>
          </cell>
          <cell r="Y7">
            <v>0.1724971978900709</v>
          </cell>
          <cell r="Z7">
            <v>0.16391009907246601</v>
          </cell>
          <cell r="AA7">
            <v>0.14502484952335704</v>
          </cell>
        </row>
        <row r="8">
          <cell r="A8" t="str">
            <v>Share holders equity</v>
          </cell>
          <cell r="B8">
            <v>7527.1</v>
          </cell>
          <cell r="C8">
            <v>9841.5</v>
          </cell>
          <cell r="D8">
            <v>10498.5</v>
          </cell>
          <cell r="E8">
            <v>11130.800000000001</v>
          </cell>
          <cell r="F8">
            <v>11357.8</v>
          </cell>
          <cell r="G8">
            <v>11979.599999999999</v>
          </cell>
          <cell r="H8">
            <v>20397.399999999998</v>
          </cell>
          <cell r="I8">
            <v>12758.199999999999</v>
          </cell>
          <cell r="J8">
            <v>13363.3</v>
          </cell>
          <cell r="K8">
            <v>13998.1</v>
          </cell>
          <cell r="L8">
            <v>14379.199999999999</v>
          </cell>
          <cell r="M8">
            <v>41224.600000000006</v>
          </cell>
          <cell r="N8">
            <v>51612.299999999996</v>
          </cell>
          <cell r="O8">
            <v>60090.658024335506</v>
          </cell>
          <cell r="P8">
            <v>69536.64263455724</v>
          </cell>
          <cell r="Q8">
            <v>79264.190599406662</v>
          </cell>
          <cell r="S8" t="str">
            <v>Share holders equity</v>
          </cell>
          <cell r="T8">
            <v>4.7428320609490315E-2</v>
          </cell>
          <cell r="U8">
            <v>4.7503236476020172E-2</v>
          </cell>
          <cell r="V8">
            <v>2.7225123409605478E-2</v>
          </cell>
          <cell r="W8">
            <v>1.8669606097696678</v>
          </cell>
          <cell r="X8">
            <v>0.25197818778108183</v>
          </cell>
          <cell r="Y8">
            <v>0.16427010662837183</v>
          </cell>
          <cell r="Z8">
            <v>0.15719555952268482</v>
          </cell>
          <cell r="AA8">
            <v>0.13989096390476541</v>
          </cell>
        </row>
        <row r="9">
          <cell r="A9" t="str">
            <v>Secured Loans</v>
          </cell>
          <cell r="B9">
            <v>305.39999999999998</v>
          </cell>
          <cell r="C9">
            <v>487.3</v>
          </cell>
          <cell r="D9">
            <v>539.70000000000005</v>
          </cell>
          <cell r="E9">
            <v>6793.2</v>
          </cell>
          <cell r="F9">
            <v>13588.7</v>
          </cell>
          <cell r="G9">
            <v>15478.4</v>
          </cell>
          <cell r="H9">
            <v>14484.6</v>
          </cell>
          <cell r="I9">
            <v>6785.8</v>
          </cell>
          <cell r="J9">
            <v>100</v>
          </cell>
          <cell r="K9">
            <v>0</v>
          </cell>
          <cell r="L9">
            <v>0</v>
          </cell>
          <cell r="M9">
            <v>1675</v>
          </cell>
          <cell r="N9">
            <v>1450</v>
          </cell>
          <cell r="O9">
            <v>1740</v>
          </cell>
          <cell r="P9">
            <v>2088</v>
          </cell>
          <cell r="Q9">
            <v>2505.6</v>
          </cell>
          <cell r="W9" t="e">
            <v>#DIV/0!</v>
          </cell>
          <cell r="X9">
            <v>-0.13432835820895528</v>
          </cell>
          <cell r="Y9">
            <v>0.2</v>
          </cell>
          <cell r="Z9">
            <v>0.2</v>
          </cell>
          <cell r="AA9">
            <v>0.2</v>
          </cell>
        </row>
        <row r="10">
          <cell r="A10" t="str">
            <v>Unsecured Loans</v>
          </cell>
          <cell r="B10">
            <v>874.5</v>
          </cell>
          <cell r="C10">
            <v>3501</v>
          </cell>
          <cell r="D10">
            <v>3995.5</v>
          </cell>
          <cell r="E10">
            <v>3187.1</v>
          </cell>
          <cell r="F10">
            <v>4318.6000000000004</v>
          </cell>
          <cell r="G10">
            <v>7676</v>
          </cell>
          <cell r="H10">
            <v>8683.1</v>
          </cell>
          <cell r="I10">
            <v>17563</v>
          </cell>
          <cell r="J10">
            <v>17604.5</v>
          </cell>
          <cell r="K10">
            <v>16334.7</v>
          </cell>
          <cell r="L10">
            <v>13135.5</v>
          </cell>
          <cell r="M10">
            <v>743.9</v>
          </cell>
          <cell r="N10">
            <v>12579.6</v>
          </cell>
          <cell r="O10">
            <v>31449</v>
          </cell>
          <cell r="P10">
            <v>47173.5</v>
          </cell>
          <cell r="Q10">
            <v>68401.574999999997</v>
          </cell>
          <cell r="T10">
            <v>2.3629220520411387E-3</v>
          </cell>
          <cell r="U10">
            <v>-7.2129285125962062E-2</v>
          </cell>
          <cell r="V10">
            <v>-0.19585300005509743</v>
          </cell>
          <cell r="W10">
            <v>-0.94336721099311027</v>
          </cell>
          <cell r="X10">
            <v>15.910337410942333</v>
          </cell>
          <cell r="Y10">
            <v>1.5</v>
          </cell>
          <cell r="Z10">
            <v>0.5</v>
          </cell>
          <cell r="AA10">
            <v>0.45</v>
          </cell>
        </row>
        <row r="11">
          <cell r="A11" t="str">
            <v>Total Loans</v>
          </cell>
          <cell r="I11">
            <v>24348.799999999999</v>
          </cell>
          <cell r="J11">
            <v>17704.5</v>
          </cell>
          <cell r="K11">
            <v>16334.7</v>
          </cell>
          <cell r="L11">
            <v>13135.5</v>
          </cell>
          <cell r="M11">
            <v>2418.9</v>
          </cell>
          <cell r="N11">
            <v>14029.6</v>
          </cell>
          <cell r="O11">
            <v>33189</v>
          </cell>
          <cell r="P11">
            <v>49261.5</v>
          </cell>
          <cell r="Q11">
            <v>70907.175000000003</v>
          </cell>
          <cell r="T11">
            <v>-0.27287997765803651</v>
          </cell>
          <cell r="U11">
            <v>-7.7370160128780729E-2</v>
          </cell>
          <cell r="V11">
            <v>-0.19585300005509743</v>
          </cell>
          <cell r="W11">
            <v>-0.81585017700125617</v>
          </cell>
          <cell r="X11">
            <v>4.799991731778908</v>
          </cell>
          <cell r="Y11">
            <v>1.3656412157153448</v>
          </cell>
          <cell r="Z11">
            <v>0.48427189731537568</v>
          </cell>
          <cell r="AA11">
            <v>0.43940348954051345</v>
          </cell>
        </row>
        <row r="12">
          <cell r="A12" t="str">
            <v>Def. Tax liability</v>
          </cell>
          <cell r="N12">
            <v>90</v>
          </cell>
          <cell r="O12">
            <v>90</v>
          </cell>
          <cell r="P12">
            <v>90</v>
          </cell>
          <cell r="Q12">
            <v>90</v>
          </cell>
        </row>
        <row r="13">
          <cell r="A13" t="str">
            <v>Total Liablilities</v>
          </cell>
          <cell r="B13">
            <v>8707</v>
          </cell>
          <cell r="C13">
            <v>13829.8</v>
          </cell>
          <cell r="D13">
            <v>15033.7</v>
          </cell>
          <cell r="E13">
            <v>21111.1</v>
          </cell>
          <cell r="F13">
            <v>29265.100000000002</v>
          </cell>
          <cell r="G13">
            <v>35134</v>
          </cell>
          <cell r="H13">
            <v>43565.1</v>
          </cell>
          <cell r="I13">
            <v>37107</v>
          </cell>
          <cell r="J13">
            <v>31067.8</v>
          </cell>
          <cell r="K13">
            <v>30332.800000000003</v>
          </cell>
          <cell r="L13">
            <v>27514.699999999997</v>
          </cell>
          <cell r="M13">
            <v>43643.500000000007</v>
          </cell>
          <cell r="N13">
            <v>65731.899999999994</v>
          </cell>
          <cell r="O13">
            <v>93369.658024335513</v>
          </cell>
          <cell r="P13">
            <v>118888.14263455724</v>
          </cell>
          <cell r="Q13">
            <v>150261.36559940665</v>
          </cell>
          <cell r="S13" t="str">
            <v>Total Liablilities</v>
          </cell>
          <cell r="T13">
            <v>-0.16275096343008055</v>
          </cell>
          <cell r="U13">
            <v>-2.3657935225538829E-2</v>
          </cell>
          <cell r="V13">
            <v>-9.2906029116995636E-2</v>
          </cell>
          <cell r="W13">
            <v>0.58618847379764305</v>
          </cell>
          <cell r="X13">
            <v>0.50610972997124382</v>
          </cell>
          <cell r="Y13">
            <v>0.42046187656732159</v>
          </cell>
          <cell r="Z13">
            <v>0.27330596630835569</v>
          </cell>
          <cell r="AA13">
            <v>0.26388857853794212</v>
          </cell>
        </row>
        <row r="14">
          <cell r="A14" t="str">
            <v>Growth YoY</v>
          </cell>
          <cell r="C14">
            <v>0.58835419777190756</v>
          </cell>
          <cell r="D14">
            <v>8.7051150414322764E-2</v>
          </cell>
          <cell r="E14">
            <v>0.40425178099868941</v>
          </cell>
          <cell r="F14">
            <v>0.38624230854858355</v>
          </cell>
          <cell r="G14">
            <v>0.20054262585810401</v>
          </cell>
          <cell r="H14">
            <v>0.23996982979450099</v>
          </cell>
          <cell r="I14">
            <v>-0.1482402198089755</v>
          </cell>
          <cell r="J14">
            <v>-0.16275096343008055</v>
          </cell>
          <cell r="K14">
            <v>-2.3657935225538829E-2</v>
          </cell>
          <cell r="L14">
            <v>-9.2906029116995636E-2</v>
          </cell>
          <cell r="M14">
            <v>0.58618847379764305</v>
          </cell>
          <cell r="N14">
            <v>0.50610972997124382</v>
          </cell>
          <cell r="O14">
            <v>0.42046187656732159</v>
          </cell>
          <cell r="P14">
            <v>0.27330596630835569</v>
          </cell>
          <cell r="Q14">
            <v>0.26388857853794212</v>
          </cell>
          <cell r="T14">
            <v>9.7886684462582529E-2</v>
          </cell>
          <cell r="U14">
            <v>-0.85463720320339287</v>
          </cell>
          <cell r="V14">
            <v>2.9270556889809738</v>
          </cell>
          <cell r="W14">
            <v>-7.3094772144384921</v>
          </cell>
          <cell r="X14">
            <v>-0.13660920916374597</v>
          </cell>
          <cell r="Y14">
            <v>-0.169227834068293</v>
          </cell>
          <cell r="Z14">
            <v>-0.34998633279277647</v>
          </cell>
          <cell r="AA14">
            <v>-3.4457307674683024E-2</v>
          </cell>
        </row>
        <row r="16">
          <cell r="A16" t="str">
            <v>Assets</v>
          </cell>
          <cell r="S16" t="str">
            <v>Assets</v>
          </cell>
        </row>
        <row r="17">
          <cell r="A17" t="str">
            <v>Fixed Assets</v>
          </cell>
          <cell r="B17">
            <v>2783.8</v>
          </cell>
          <cell r="C17">
            <v>5126.1000000000004</v>
          </cell>
          <cell r="D17">
            <v>5378.7</v>
          </cell>
          <cell r="E17">
            <v>5766.3</v>
          </cell>
          <cell r="F17">
            <v>6679.6</v>
          </cell>
          <cell r="G17">
            <v>7246</v>
          </cell>
          <cell r="H17">
            <v>6407.6</v>
          </cell>
          <cell r="I17">
            <v>5284.5</v>
          </cell>
          <cell r="J17">
            <v>4447.6000000000004</v>
          </cell>
          <cell r="K17">
            <v>2760.7</v>
          </cell>
          <cell r="L17">
            <v>2265.9</v>
          </cell>
          <cell r="M17">
            <v>1814.8</v>
          </cell>
          <cell r="N17">
            <v>987.1</v>
          </cell>
          <cell r="O17">
            <v>1085.8100000000002</v>
          </cell>
          <cell r="P17">
            <v>1194.3910000000003</v>
          </cell>
          <cell r="Q17">
            <v>1313.8301000000004</v>
          </cell>
          <cell r="S17" t="str">
            <v>Fixed Assets</v>
          </cell>
          <cell r="T17">
            <v>-0.15836881445737527</v>
          </cell>
          <cell r="U17">
            <v>-0.37928320892166567</v>
          </cell>
          <cell r="V17">
            <v>-0.17922990545876039</v>
          </cell>
          <cell r="W17">
            <v>-0.19908204245553651</v>
          </cell>
          <cell r="X17">
            <v>-0.45608331496583643</v>
          </cell>
          <cell r="Y17">
            <v>0.10000000000000009</v>
          </cell>
          <cell r="Z17">
            <v>0.10000000000000009</v>
          </cell>
          <cell r="AA17">
            <v>0.10000000000000009</v>
          </cell>
        </row>
        <row r="18">
          <cell r="A18" t="str">
            <v xml:space="preserve">Investments </v>
          </cell>
          <cell r="B18">
            <v>3910.7</v>
          </cell>
          <cell r="C18">
            <v>2809.1</v>
          </cell>
          <cell r="D18">
            <v>2955</v>
          </cell>
          <cell r="E18">
            <v>8821</v>
          </cell>
          <cell r="F18">
            <v>11468.1</v>
          </cell>
          <cell r="G18">
            <v>12902.5</v>
          </cell>
          <cell r="H18">
            <v>22991.7</v>
          </cell>
          <cell r="I18">
            <v>19450.900000000001</v>
          </cell>
          <cell r="J18">
            <v>17303.599999999999</v>
          </cell>
          <cell r="K18">
            <v>15414.1</v>
          </cell>
          <cell r="L18">
            <v>16440</v>
          </cell>
          <cell r="M18">
            <v>22306.2</v>
          </cell>
          <cell r="N18">
            <v>24343.4</v>
          </cell>
          <cell r="O18">
            <v>24343.4</v>
          </cell>
          <cell r="P18">
            <v>24343.4</v>
          </cell>
          <cell r="Q18">
            <v>24343.4</v>
          </cell>
          <cell r="S18" t="str">
            <v xml:space="preserve">Investments </v>
          </cell>
          <cell r="T18">
            <v>-0.11039591998313714</v>
          </cell>
          <cell r="U18">
            <v>-0.109196930118588</v>
          </cell>
          <cell r="V18">
            <v>6.6555945530391014E-2</v>
          </cell>
          <cell r="W18">
            <v>0.35682481751824824</v>
          </cell>
          <cell r="X18">
            <v>9.1328868207045666E-2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--Equity / Non -int bearing</v>
          </cell>
          <cell r="M19">
            <v>22019.200000000001</v>
          </cell>
          <cell r="N19">
            <v>22718.400000000001</v>
          </cell>
          <cell r="O19">
            <v>22718.400000000001</v>
          </cell>
          <cell r="P19">
            <v>22718.400000000001</v>
          </cell>
          <cell r="Q19">
            <v>22718.400000000001</v>
          </cell>
        </row>
        <row r="20">
          <cell r="A20" t="str">
            <v>--Non-equity / interest bearing</v>
          </cell>
          <cell r="M20">
            <v>287</v>
          </cell>
          <cell r="N20">
            <v>1625</v>
          </cell>
          <cell r="O20">
            <v>1625</v>
          </cell>
          <cell r="P20">
            <v>1625</v>
          </cell>
          <cell r="Q20">
            <v>1625</v>
          </cell>
        </row>
        <row r="21">
          <cell r="A21" t="str">
            <v>Current Assets</v>
          </cell>
        </row>
        <row r="22">
          <cell r="A22" t="str">
            <v>---Inventories</v>
          </cell>
          <cell r="B22">
            <v>18.8</v>
          </cell>
          <cell r="C22">
            <v>2259.4</v>
          </cell>
          <cell r="D22">
            <v>2873.7</v>
          </cell>
          <cell r="E22">
            <v>1987</v>
          </cell>
          <cell r="F22">
            <v>2789.5</v>
          </cell>
          <cell r="G22">
            <v>3823.5</v>
          </cell>
          <cell r="H22">
            <v>2629</v>
          </cell>
          <cell r="I22">
            <v>2870.2</v>
          </cell>
          <cell r="J22">
            <v>3566.3</v>
          </cell>
          <cell r="K22">
            <v>4028.3</v>
          </cell>
          <cell r="L22">
            <v>3060.5</v>
          </cell>
          <cell r="M22">
            <v>61.9</v>
          </cell>
          <cell r="N22">
            <v>8.1999999999999993</v>
          </cell>
          <cell r="O22">
            <v>8.1999999999999993</v>
          </cell>
          <cell r="P22">
            <v>8.1999999999999993</v>
          </cell>
          <cell r="Q22">
            <v>8.1999999999999993</v>
          </cell>
          <cell r="T22">
            <v>0.24252665319489952</v>
          </cell>
          <cell r="U22">
            <v>0.1295460280963463</v>
          </cell>
          <cell r="V22">
            <v>-0.24025022962540032</v>
          </cell>
          <cell r="W22">
            <v>-0.97977454664270547</v>
          </cell>
          <cell r="X22">
            <v>-0.86752827140549271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---Debtors</v>
          </cell>
          <cell r="B23">
            <v>136.6</v>
          </cell>
          <cell r="C23">
            <v>362.9</v>
          </cell>
          <cell r="D23">
            <v>1172.7</v>
          </cell>
          <cell r="E23">
            <v>71.7</v>
          </cell>
          <cell r="F23">
            <v>249.1</v>
          </cell>
          <cell r="G23">
            <v>275.60000000000002</v>
          </cell>
          <cell r="H23">
            <v>108.5</v>
          </cell>
          <cell r="I23">
            <v>70.7</v>
          </cell>
          <cell r="J23">
            <v>114.6</v>
          </cell>
          <cell r="K23">
            <v>428.4</v>
          </cell>
          <cell r="L23">
            <v>23.9</v>
          </cell>
          <cell r="M23">
            <v>430.2</v>
          </cell>
          <cell r="N23">
            <v>2541.5</v>
          </cell>
          <cell r="O23">
            <v>2541.5</v>
          </cell>
          <cell r="P23">
            <v>2541.5</v>
          </cell>
          <cell r="Q23">
            <v>2541.5</v>
          </cell>
          <cell r="S23" t="str">
            <v>---Debtors</v>
          </cell>
          <cell r="T23">
            <v>0.62093352192362072</v>
          </cell>
          <cell r="U23">
            <v>2.738219895287958</v>
          </cell>
          <cell r="V23">
            <v>-0.94421101774042948</v>
          </cell>
          <cell r="W23">
            <v>17</v>
          </cell>
          <cell r="X23">
            <v>4.9077173407717343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---Cash &amp; Bank Balance</v>
          </cell>
          <cell r="B24">
            <v>790.8</v>
          </cell>
          <cell r="C24">
            <v>116</v>
          </cell>
          <cell r="D24">
            <v>138.4</v>
          </cell>
          <cell r="E24">
            <v>33.5</v>
          </cell>
          <cell r="F24">
            <v>46.8</v>
          </cell>
          <cell r="G24">
            <v>187.6</v>
          </cell>
          <cell r="H24">
            <v>91.4</v>
          </cell>
          <cell r="I24">
            <v>85.8</v>
          </cell>
          <cell r="J24">
            <v>104.2</v>
          </cell>
          <cell r="K24">
            <v>253.6</v>
          </cell>
          <cell r="L24">
            <v>54.5</v>
          </cell>
          <cell r="M24">
            <v>1869.5</v>
          </cell>
          <cell r="N24">
            <v>1749.5</v>
          </cell>
          <cell r="O24">
            <v>1749.5</v>
          </cell>
          <cell r="P24">
            <v>1749.5</v>
          </cell>
          <cell r="Q24">
            <v>1749.5</v>
          </cell>
          <cell r="T24">
            <v>0.21445221445221452</v>
          </cell>
          <cell r="U24">
            <v>1.4337811900191939</v>
          </cell>
          <cell r="V24">
            <v>-0.78509463722397477</v>
          </cell>
          <cell r="W24">
            <v>33.302752293577981</v>
          </cell>
          <cell r="X24">
            <v>-6.4188285637871045E-2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---Loans &amp; Advances</v>
          </cell>
          <cell r="B25">
            <v>1765.2</v>
          </cell>
          <cell r="C25">
            <v>3758.4</v>
          </cell>
          <cell r="D25">
            <v>3263.1</v>
          </cell>
          <cell r="E25">
            <v>5402.5</v>
          </cell>
          <cell r="F25">
            <v>9219</v>
          </cell>
          <cell r="G25">
            <v>12193.1</v>
          </cell>
          <cell r="H25">
            <v>13457.8</v>
          </cell>
          <cell r="I25">
            <v>5196.8999999999996</v>
          </cell>
          <cell r="J25">
            <v>3890.7</v>
          </cell>
          <cell r="K25">
            <v>8374.9</v>
          </cell>
          <cell r="L25">
            <v>1486.9</v>
          </cell>
          <cell r="M25">
            <v>12045.6</v>
          </cell>
          <cell r="N25">
            <v>36757.5</v>
          </cell>
          <cell r="O25">
            <v>51460.5</v>
          </cell>
          <cell r="P25">
            <v>72044.7</v>
          </cell>
          <cell r="Q25">
            <v>93658.11</v>
          </cell>
          <cell r="T25">
            <v>-0.25134214627951279</v>
          </cell>
          <cell r="U25">
            <v>1.1525432441462975</v>
          </cell>
          <cell r="V25">
            <v>-0.8224575815830637</v>
          </cell>
          <cell r="W25">
            <v>7.101150043715112</v>
          </cell>
          <cell r="X25">
            <v>2.0515291890814904</v>
          </cell>
          <cell r="Y25">
            <v>0.4</v>
          </cell>
          <cell r="Z25">
            <v>0.4</v>
          </cell>
          <cell r="AA25">
            <v>0.3</v>
          </cell>
        </row>
        <row r="26">
          <cell r="A26" t="str">
            <v>---Interest Accrued</v>
          </cell>
          <cell r="B26">
            <v>59.8</v>
          </cell>
          <cell r="C26">
            <v>15.4</v>
          </cell>
          <cell r="D26">
            <v>29.8</v>
          </cell>
          <cell r="E26">
            <v>649.4</v>
          </cell>
          <cell r="F26">
            <v>1597.2</v>
          </cell>
          <cell r="G26">
            <v>3395.9</v>
          </cell>
          <cell r="H26">
            <v>4171.2</v>
          </cell>
          <cell r="I26">
            <v>5970.6</v>
          </cell>
          <cell r="J26">
            <v>3048.4</v>
          </cell>
          <cell r="K26">
            <v>3661.8</v>
          </cell>
          <cell r="L26">
            <v>4703.8999999999996</v>
          </cell>
          <cell r="M26">
            <v>6125.8</v>
          </cell>
          <cell r="N26">
            <v>459.4</v>
          </cell>
          <cell r="O26">
            <v>459.4</v>
          </cell>
          <cell r="P26">
            <v>459.4</v>
          </cell>
          <cell r="Q26">
            <v>459.4</v>
          </cell>
          <cell r="T26">
            <v>-0.48943154791813215</v>
          </cell>
          <cell r="U26">
            <v>0.2012203122949745</v>
          </cell>
          <cell r="V26">
            <v>0.28458681522748352</v>
          </cell>
          <cell r="W26">
            <v>0.30228108590743874</v>
          </cell>
          <cell r="X26">
            <v>-0.92500571353945604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---Others</v>
          </cell>
          <cell r="B27" t="e">
            <v>#REF!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>
            <v>188.59999999999854</v>
          </cell>
          <cell r="J27">
            <v>149.40000000000009</v>
          </cell>
          <cell r="K27">
            <v>107.90000000000236</v>
          </cell>
          <cell r="L27">
            <v>63.800000000001091</v>
          </cell>
          <cell r="M27">
            <v>16.799999999996544</v>
          </cell>
          <cell r="N27">
            <v>934.70000000000584</v>
          </cell>
          <cell r="O27">
            <v>8624.4305253687817</v>
          </cell>
          <cell r="P27">
            <v>12221.118859462422</v>
          </cell>
          <cell r="Q27">
            <v>20273.915304156773</v>
          </cell>
          <cell r="T27">
            <v>-0.20784729586425643</v>
          </cell>
          <cell r="U27">
            <v>-0.27777777777776236</v>
          </cell>
          <cell r="V27">
            <v>-0.40871177015755611</v>
          </cell>
          <cell r="W27">
            <v>-0.7366771159875195</v>
          </cell>
          <cell r="X27">
            <v>54.636904761916554</v>
          </cell>
          <cell r="Y27">
            <v>8.2269503855448036</v>
          </cell>
          <cell r="Z27">
            <v>0.41703487824662422</v>
          </cell>
          <cell r="AA27">
            <v>0.6589246481683082</v>
          </cell>
        </row>
        <row r="28">
          <cell r="A28" t="str">
            <v>Total Current Assets</v>
          </cell>
          <cell r="B28">
            <v>2711.4</v>
          </cell>
          <cell r="C28">
            <v>6496.7000000000007</v>
          </cell>
          <cell r="D28">
            <v>7447.9</v>
          </cell>
          <cell r="E28">
            <v>7494.7</v>
          </cell>
          <cell r="F28">
            <v>12304.4</v>
          </cell>
          <cell r="G28">
            <v>16479.800000000003</v>
          </cell>
          <cell r="H28">
            <v>16286.699999999999</v>
          </cell>
          <cell r="I28">
            <v>14382.8</v>
          </cell>
          <cell r="J28">
            <v>10873.6</v>
          </cell>
          <cell r="K28">
            <v>16854.900000000001</v>
          </cell>
          <cell r="L28">
            <v>9393.5</v>
          </cell>
          <cell r="M28">
            <v>20549.8</v>
          </cell>
          <cell r="N28">
            <v>42450.8</v>
          </cell>
          <cell r="O28">
            <v>64843.530525368784</v>
          </cell>
          <cell r="P28">
            <v>89024.418859462414</v>
          </cell>
          <cell r="Q28">
            <v>118690.62530415678</v>
          </cell>
          <cell r="T28">
            <v>-0.24398587201379418</v>
          </cell>
          <cell r="U28">
            <v>0.550075412007063</v>
          </cell>
          <cell r="V28">
            <v>-0.44268432325317864</v>
          </cell>
          <cell r="W28">
            <v>1.1876616809495926</v>
          </cell>
          <cell r="X28">
            <v>1.0657524647441825</v>
          </cell>
          <cell r="Y28">
            <v>0.52749843407824537</v>
          </cell>
          <cell r="Z28">
            <v>0.37291134733376863</v>
          </cell>
          <cell r="AA28">
            <v>0.33323673240177687</v>
          </cell>
        </row>
        <row r="29">
          <cell r="A29" t="str">
            <v>Less: Current Liabilities &amp; Provisions</v>
          </cell>
          <cell r="I29">
            <v>2011.1999999999998</v>
          </cell>
          <cell r="J29">
            <v>1557</v>
          </cell>
          <cell r="K29">
            <v>4696.9000000000005</v>
          </cell>
          <cell r="L29">
            <v>584.70000000000005</v>
          </cell>
          <cell r="M29">
            <v>1027.3</v>
          </cell>
          <cell r="N29">
            <v>2049.4</v>
          </cell>
          <cell r="O29">
            <v>3096.9174989667358</v>
          </cell>
          <cell r="P29">
            <v>4325.9327750948332</v>
          </cell>
          <cell r="Q29">
            <v>5913.5101952498871</v>
          </cell>
          <cell r="T29">
            <v>-0.22583532219570401</v>
          </cell>
          <cell r="U29">
            <v>2.0166345536287738</v>
          </cell>
          <cell r="V29">
            <v>-0.87551363665396331</v>
          </cell>
          <cell r="W29">
            <v>0.75696938600991936</v>
          </cell>
          <cell r="X29">
            <v>0.99493818748174845</v>
          </cell>
          <cell r="Y29">
            <v>0.51113374595820038</v>
          </cell>
          <cell r="Z29">
            <v>0.39685115168168017</v>
          </cell>
          <cell r="AA29">
            <v>0.36699077463593976</v>
          </cell>
        </row>
        <row r="30">
          <cell r="A30" t="str">
            <v>Current Liabilities</v>
          </cell>
          <cell r="I30">
            <v>1428.3</v>
          </cell>
          <cell r="J30">
            <v>940.2</v>
          </cell>
          <cell r="K30">
            <v>4179.6000000000004</v>
          </cell>
          <cell r="L30">
            <v>117.4</v>
          </cell>
          <cell r="M30">
            <v>174.7</v>
          </cell>
          <cell r="N30">
            <v>962.2</v>
          </cell>
          <cell r="O30">
            <v>1366.7684176330768</v>
          </cell>
          <cell r="P30">
            <v>1740.3143807340271</v>
          </cell>
          <cell r="Q30">
            <v>2199.5634688750683</v>
          </cell>
          <cell r="T30">
            <v>-0.34173492963663088</v>
          </cell>
          <cell r="U30">
            <v>3.4454371410338229</v>
          </cell>
          <cell r="V30">
            <v>-0.97191118767346163</v>
          </cell>
          <cell r="W30">
            <v>0.48807495741056206</v>
          </cell>
          <cell r="X30">
            <v>4.5077275329135666</v>
          </cell>
          <cell r="Y30">
            <v>0.42046187656732137</v>
          </cell>
          <cell r="Z30">
            <v>0.27330596630835569</v>
          </cell>
          <cell r="AA30">
            <v>0.26388857853794212</v>
          </cell>
        </row>
        <row r="31">
          <cell r="A31" t="str">
            <v>---Provisions for NPLs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197.7</v>
          </cell>
          <cell r="K31">
            <v>98.1</v>
          </cell>
          <cell r="L31">
            <v>30</v>
          </cell>
          <cell r="M31">
            <v>31.5</v>
          </cell>
          <cell r="N31">
            <v>45</v>
          </cell>
          <cell r="O31">
            <v>138.19021333731166</v>
          </cell>
          <cell r="P31">
            <v>400</v>
          </cell>
          <cell r="Q31">
            <v>800</v>
          </cell>
          <cell r="U31">
            <v>-0.50379362670713201</v>
          </cell>
          <cell r="V31">
            <v>-0.69418960244648309</v>
          </cell>
          <cell r="W31">
            <v>5.0000000000000044E-2</v>
          </cell>
          <cell r="X31">
            <v>0.4285714285714286</v>
          </cell>
          <cell r="Y31">
            <v>2.0708936297180367</v>
          </cell>
          <cell r="Z31">
            <v>1.8945609847466609</v>
          </cell>
          <cell r="AA31">
            <v>1</v>
          </cell>
        </row>
        <row r="32">
          <cell r="A32" t="str">
            <v>---Other Provisions</v>
          </cell>
          <cell r="B32">
            <v>150.30000000000001</v>
          </cell>
          <cell r="C32">
            <v>328.8</v>
          </cell>
          <cell r="D32">
            <v>424.4</v>
          </cell>
          <cell r="E32">
            <v>499.3</v>
          </cell>
          <cell r="F32">
            <v>515.5</v>
          </cell>
          <cell r="G32">
            <v>525.1</v>
          </cell>
          <cell r="H32">
            <v>619.9</v>
          </cell>
          <cell r="I32">
            <v>582.9</v>
          </cell>
          <cell r="J32">
            <v>419.09999999999997</v>
          </cell>
          <cell r="K32">
            <v>419.19999999999993</v>
          </cell>
          <cell r="L32">
            <v>437.3</v>
          </cell>
          <cell r="M32">
            <v>821.1</v>
          </cell>
          <cell r="N32">
            <v>1042.2</v>
          </cell>
          <cell r="O32">
            <v>1591.9588679963474</v>
          </cell>
          <cell r="P32">
            <v>2185.6183943608062</v>
          </cell>
          <cell r="Q32">
            <v>2913.9467263748193</v>
          </cell>
          <cell r="T32">
            <v>-0.28100874935666498</v>
          </cell>
          <cell r="U32">
            <v>2.3860653781904162E-4</v>
          </cell>
          <cell r="V32">
            <v>4.3177480916030797E-2</v>
          </cell>
          <cell r="W32">
            <v>0.8776583581065629</v>
          </cell>
          <cell r="X32">
            <v>0.26927292656192914</v>
          </cell>
          <cell r="Y32">
            <v>0.52749843407824537</v>
          </cell>
          <cell r="Z32">
            <v>0.37291134733376841</v>
          </cell>
          <cell r="AA32">
            <v>0.33323673240177687</v>
          </cell>
        </row>
        <row r="33">
          <cell r="A33" t="str">
            <v>Total Provisions</v>
          </cell>
          <cell r="B33">
            <v>548.6</v>
          </cell>
          <cell r="C33">
            <v>273.3</v>
          </cell>
          <cell r="D33">
            <v>323.5</v>
          </cell>
          <cell r="E33">
            <v>471.6</v>
          </cell>
          <cell r="F33">
            <v>671.5</v>
          </cell>
          <cell r="G33">
            <v>969.2</v>
          </cell>
          <cell r="H33">
            <v>1501</v>
          </cell>
          <cell r="I33">
            <v>582.9</v>
          </cell>
          <cell r="J33">
            <v>616.79999999999995</v>
          </cell>
          <cell r="K33">
            <v>517.29999999999995</v>
          </cell>
          <cell r="L33">
            <v>467.3</v>
          </cell>
          <cell r="M33">
            <v>852.6</v>
          </cell>
          <cell r="N33">
            <v>1087.2</v>
          </cell>
          <cell r="O33">
            <v>1730.1490813336591</v>
          </cell>
          <cell r="P33">
            <v>2585.6183943608062</v>
          </cell>
          <cell r="Q33">
            <v>3713.9467263748193</v>
          </cell>
          <cell r="T33">
            <v>5.815748841996915E-2</v>
          </cell>
          <cell r="U33">
            <v>-0.16131647211413747</v>
          </cell>
          <cell r="V33">
            <v>-9.6655712352599954E-2</v>
          </cell>
          <cell r="W33">
            <v>0.82452386047506954</v>
          </cell>
          <cell r="X33">
            <v>0.27515833919774813</v>
          </cell>
          <cell r="Y33">
            <v>0.59138068555340229</v>
          </cell>
          <cell r="Z33">
            <v>0.49444832370614078</v>
          </cell>
          <cell r="AA33">
            <v>0.43638625656240682</v>
          </cell>
        </row>
        <row r="34">
          <cell r="A34" t="str">
            <v>Net Current Assets</v>
          </cell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>
            <v>12371.599999999999</v>
          </cell>
          <cell r="J34">
            <v>9316.6</v>
          </cell>
          <cell r="K34">
            <v>12158</v>
          </cell>
          <cell r="L34">
            <v>8808.7999999999993</v>
          </cell>
          <cell r="M34">
            <v>19522.5</v>
          </cell>
          <cell r="N34">
            <v>40401.4</v>
          </cell>
          <cell r="O34">
            <v>67940.448024335521</v>
          </cell>
          <cell r="P34">
            <v>93350.351634557243</v>
          </cell>
          <cell r="Q34">
            <v>124604.13549940666</v>
          </cell>
          <cell r="T34">
            <v>-0.24693653205729238</v>
          </cell>
          <cell r="U34">
            <v>0.3049825043470793</v>
          </cell>
          <cell r="V34">
            <v>-0.27547293962822839</v>
          </cell>
          <cell r="W34">
            <v>1.2162496594314778</v>
          </cell>
          <cell r="X34">
            <v>1.0694788065053142</v>
          </cell>
          <cell r="Y34">
            <v>0.68163598351382682</v>
          </cell>
          <cell r="Z34">
            <v>0.37400259122695467</v>
          </cell>
          <cell r="AA34">
            <v>0.33480092273460293</v>
          </cell>
        </row>
        <row r="35">
          <cell r="A35" t="str">
            <v>Total Assets</v>
          </cell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>
            <v>37107</v>
          </cell>
          <cell r="J35">
            <v>31067.799999999996</v>
          </cell>
          <cell r="K35">
            <v>30332.799999999999</v>
          </cell>
          <cell r="L35">
            <v>27514.7</v>
          </cell>
          <cell r="M35">
            <v>43643.5</v>
          </cell>
          <cell r="N35">
            <v>65731.900000000009</v>
          </cell>
          <cell r="O35">
            <v>93369.658024335513</v>
          </cell>
          <cell r="P35">
            <v>118888.14263455724</v>
          </cell>
          <cell r="Q35">
            <v>150261.36559940665</v>
          </cell>
          <cell r="S35" t="str">
            <v>Total Assets</v>
          </cell>
          <cell r="T35">
            <v>-0.16275096343008066</v>
          </cell>
          <cell r="U35">
            <v>-2.3657935225538829E-2</v>
          </cell>
          <cell r="V35">
            <v>-9.2906029116995414E-2</v>
          </cell>
          <cell r="W35">
            <v>0.58618847379764261</v>
          </cell>
          <cell r="X35">
            <v>0.50610972997124448</v>
          </cell>
          <cell r="Y35">
            <v>0.42046187656732115</v>
          </cell>
          <cell r="Z35">
            <v>0.27330596630835569</v>
          </cell>
          <cell r="AA35">
            <v>0.26388857853794212</v>
          </cell>
        </row>
        <row r="36">
          <cell r="A36" t="str">
            <v>Earning Assets</v>
          </cell>
          <cell r="B36">
            <v>6466.7</v>
          </cell>
          <cell r="C36">
            <v>6683.5</v>
          </cell>
          <cell r="D36">
            <v>6356.5</v>
          </cell>
          <cell r="E36">
            <v>14257</v>
          </cell>
          <cell r="F36">
            <v>20733.900000000001</v>
          </cell>
          <cell r="G36">
            <v>25283.200000000001</v>
          </cell>
          <cell r="H36">
            <v>36540.9</v>
          </cell>
          <cell r="I36">
            <v>5282.7</v>
          </cell>
          <cell r="J36">
            <v>3994.8999999999996</v>
          </cell>
          <cell r="K36">
            <v>8628.5</v>
          </cell>
          <cell r="L36">
            <v>1541.4</v>
          </cell>
          <cell r="M36">
            <v>14202.1</v>
          </cell>
          <cell r="N36">
            <v>40132</v>
          </cell>
          <cell r="O36">
            <v>54835</v>
          </cell>
          <cell r="P36">
            <v>75419.199999999997</v>
          </cell>
          <cell r="Q36">
            <v>97032.61</v>
          </cell>
          <cell r="S36" t="str">
            <v>Earning Assets</v>
          </cell>
          <cell r="T36">
            <v>-0.24377685653169789</v>
          </cell>
          <cell r="U36">
            <v>1.1598788455280484</v>
          </cell>
          <cell r="V36">
            <v>-0.82135944833980412</v>
          </cell>
          <cell r="W36">
            <v>8.2137667055923185</v>
          </cell>
          <cell r="X36">
            <v>1.8257792861619055</v>
          </cell>
          <cell r="Y36">
            <v>0.36636599222565525</v>
          </cell>
          <cell r="Z36">
            <v>0.37538433482264977</v>
          </cell>
          <cell r="AA36">
            <v>0.28657702547892328</v>
          </cell>
        </row>
        <row r="38">
          <cell r="A38" t="str">
            <v>Difference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S38" t="str">
            <v>Difference</v>
          </cell>
        </row>
        <row r="39">
          <cell r="A39" t="str">
            <v>Earnings Model</v>
          </cell>
          <cell r="S39" t="str">
            <v>Earnings Model</v>
          </cell>
        </row>
        <row r="41">
          <cell r="A41" t="str">
            <v>Interest Income</v>
          </cell>
          <cell r="B41">
            <v>261.8</v>
          </cell>
          <cell r="C41">
            <v>593.20000000000005</v>
          </cell>
          <cell r="D41">
            <v>821.7</v>
          </cell>
          <cell r="E41">
            <v>1428.9</v>
          </cell>
          <cell r="F41">
            <v>1956.4</v>
          </cell>
          <cell r="G41">
            <v>2953.8</v>
          </cell>
          <cell r="H41">
            <v>3545.4</v>
          </cell>
          <cell r="I41">
            <v>4496.3999999999996</v>
          </cell>
          <cell r="J41">
            <v>2897.9</v>
          </cell>
          <cell r="K41">
            <v>2702.6</v>
          </cell>
          <cell r="L41">
            <v>1984.6</v>
          </cell>
          <cell r="M41">
            <v>1547.7</v>
          </cell>
          <cell r="N41">
            <v>3186</v>
          </cell>
          <cell r="O41">
            <v>5935.4375</v>
          </cell>
          <cell r="P41">
            <v>8466.5229999999992</v>
          </cell>
          <cell r="Q41">
            <v>11209.36765</v>
          </cell>
          <cell r="T41">
            <v>-0.35550662752424156</v>
          </cell>
          <cell r="U41">
            <v>-6.7393629869905824E-2</v>
          </cell>
          <cell r="V41">
            <v>-0.26567009546362763</v>
          </cell>
          <cell r="W41">
            <v>-0.22014511740401077</v>
          </cell>
          <cell r="X41">
            <v>1.0585384764489243</v>
          </cell>
          <cell r="Y41">
            <v>0.86297473320778395</v>
          </cell>
          <cell r="Z41">
            <v>0.42643621468510107</v>
          </cell>
          <cell r="AA41">
            <v>0.32396352670393758</v>
          </cell>
        </row>
        <row r="42">
          <cell r="A42" t="str">
            <v>Interest Expenses</v>
          </cell>
          <cell r="B42">
            <v>221.1</v>
          </cell>
          <cell r="C42">
            <v>317.10000000000002</v>
          </cell>
          <cell r="D42">
            <v>313.7</v>
          </cell>
          <cell r="E42">
            <v>873.1</v>
          </cell>
          <cell r="F42">
            <v>1652.8</v>
          </cell>
          <cell r="G42">
            <v>2653.7</v>
          </cell>
          <cell r="H42">
            <v>3021.4</v>
          </cell>
          <cell r="I42">
            <v>3734.3</v>
          </cell>
          <cell r="J42">
            <v>2528.1</v>
          </cell>
          <cell r="K42">
            <v>2003.9</v>
          </cell>
          <cell r="L42">
            <v>1510.8</v>
          </cell>
          <cell r="M42">
            <v>452</v>
          </cell>
          <cell r="N42">
            <v>426.3</v>
          </cell>
          <cell r="O42">
            <v>2105.7716577494061</v>
          </cell>
          <cell r="P42">
            <v>3850.0912259265197</v>
          </cell>
          <cell r="Q42">
            <v>5584.8848782324094</v>
          </cell>
          <cell r="S42" t="str">
            <v>Interest Expenses</v>
          </cell>
          <cell r="T42">
            <v>-0.32300565032268436</v>
          </cell>
          <cell r="U42">
            <v>-0.20734939282465081</v>
          </cell>
          <cell r="V42">
            <v>-0.24607016318179553</v>
          </cell>
          <cell r="W42">
            <v>-0.7008207572147207</v>
          </cell>
          <cell r="X42">
            <v>-5.6858407079645956E-2</v>
          </cell>
          <cell r="Y42">
            <v>3.9396473322763459</v>
          </cell>
          <cell r="Z42">
            <v>0.82835171693848175</v>
          </cell>
          <cell r="AA42">
            <v>0.45058507721162222</v>
          </cell>
        </row>
        <row r="43">
          <cell r="A43" t="str">
            <v>Net Interest Income</v>
          </cell>
          <cell r="I43">
            <v>762.09999999999945</v>
          </cell>
          <cell r="J43">
            <v>369.80000000000018</v>
          </cell>
          <cell r="K43">
            <v>698.69999999999982</v>
          </cell>
          <cell r="L43">
            <v>473.79999999999995</v>
          </cell>
          <cell r="M43">
            <v>1095.7</v>
          </cell>
          <cell r="N43">
            <v>2759.7</v>
          </cell>
          <cell r="O43">
            <v>3829.6658422505939</v>
          </cell>
          <cell r="P43">
            <v>4616.4317740734796</v>
          </cell>
          <cell r="Q43">
            <v>5624.4827717675907</v>
          </cell>
        </row>
        <row r="45">
          <cell r="A45" t="str">
            <v>Other Income</v>
          </cell>
          <cell r="B45">
            <v>1063.3</v>
          </cell>
          <cell r="C45">
            <v>2157</v>
          </cell>
          <cell r="D45">
            <v>2191</v>
          </cell>
          <cell r="E45">
            <v>2987.1</v>
          </cell>
          <cell r="F45">
            <v>3659.1</v>
          </cell>
          <cell r="G45">
            <v>4540.2</v>
          </cell>
          <cell r="H45">
            <v>5282.5</v>
          </cell>
          <cell r="I45">
            <v>989.5</v>
          </cell>
          <cell r="J45">
            <v>1689.9</v>
          </cell>
          <cell r="K45">
            <v>865.30000000000018</v>
          </cell>
          <cell r="L45">
            <v>972.30000000000018</v>
          </cell>
          <cell r="M45">
            <v>4972.5</v>
          </cell>
          <cell r="N45">
            <v>5652.6</v>
          </cell>
          <cell r="O45">
            <v>7524.1399999999994</v>
          </cell>
          <cell r="P45">
            <v>8558.9879999999994</v>
          </cell>
          <cell r="Q45">
            <v>8600.8055999999997</v>
          </cell>
          <cell r="S45" t="e">
            <v>#REF!</v>
          </cell>
          <cell r="T45">
            <v>0.70783223850429522</v>
          </cell>
          <cell r="U45">
            <v>-0.4879578673294277</v>
          </cell>
          <cell r="V45">
            <v>0.12365653530567422</v>
          </cell>
          <cell r="W45">
            <v>4.1141622955877803</v>
          </cell>
          <cell r="X45">
            <v>0.13677224736048266</v>
          </cell>
          <cell r="Y45">
            <v>0.33109365601670016</v>
          </cell>
          <cell r="Z45">
            <v>0.13753704742335993</v>
          </cell>
          <cell r="AA45">
            <v>4.8858112664722508E-3</v>
          </cell>
        </row>
        <row r="46">
          <cell r="A46" t="str">
            <v>---Profit on sale of Investment</v>
          </cell>
          <cell r="B46">
            <v>166.4</v>
          </cell>
          <cell r="C46">
            <v>29.3</v>
          </cell>
          <cell r="D46">
            <v>315.8</v>
          </cell>
          <cell r="E46">
            <v>79.7</v>
          </cell>
          <cell r="F46">
            <v>7.5</v>
          </cell>
          <cell r="G46">
            <v>243.6</v>
          </cell>
          <cell r="H46">
            <v>269.8</v>
          </cell>
          <cell r="I46">
            <v>136.19999999999999</v>
          </cell>
          <cell r="J46">
            <v>28.8</v>
          </cell>
          <cell r="K46">
            <v>19.2</v>
          </cell>
          <cell r="L46">
            <v>313.10000000000002</v>
          </cell>
          <cell r="M46">
            <v>4550</v>
          </cell>
          <cell r="N46">
            <v>5154.1000000000004</v>
          </cell>
          <cell r="O46">
            <v>7000</v>
          </cell>
          <cell r="P46">
            <v>8000</v>
          </cell>
          <cell r="Q46">
            <v>8000</v>
          </cell>
          <cell r="T46">
            <v>-0.78854625550660784</v>
          </cell>
          <cell r="U46">
            <v>-0.33333333333333337</v>
          </cell>
          <cell r="V46">
            <v>15.307291666666668</v>
          </cell>
          <cell r="W46">
            <v>13.532098371127434</v>
          </cell>
          <cell r="X46">
            <v>0.13276923076923075</v>
          </cell>
          <cell r="Y46">
            <v>0.35814206165964957</v>
          </cell>
          <cell r="Z46">
            <v>0.14285714285714279</v>
          </cell>
          <cell r="AA46">
            <v>0</v>
          </cell>
        </row>
        <row r="47">
          <cell r="A47" t="str">
            <v>---Dividend Income</v>
          </cell>
          <cell r="B47">
            <v>113.6</v>
          </cell>
          <cell r="C47">
            <v>357.7</v>
          </cell>
          <cell r="D47">
            <v>91.9</v>
          </cell>
          <cell r="E47">
            <v>33.299999999999997</v>
          </cell>
          <cell r="F47">
            <v>42.4</v>
          </cell>
          <cell r="G47">
            <v>47.2</v>
          </cell>
          <cell r="H47">
            <v>71.3</v>
          </cell>
          <cell r="I47">
            <v>89.3</v>
          </cell>
          <cell r="J47">
            <v>994.3</v>
          </cell>
          <cell r="K47">
            <v>153.30000000000001</v>
          </cell>
          <cell r="L47">
            <v>160.9</v>
          </cell>
          <cell r="M47">
            <v>171.9</v>
          </cell>
          <cell r="N47">
            <v>349.9</v>
          </cell>
          <cell r="O47">
            <v>349.9</v>
          </cell>
          <cell r="P47">
            <v>349.9</v>
          </cell>
          <cell r="Q47">
            <v>349.9</v>
          </cell>
          <cell r="T47">
            <v>10.134378499440089</v>
          </cell>
          <cell r="U47">
            <v>-0.84582118073016188</v>
          </cell>
          <cell r="V47">
            <v>4.9575994781474231E-2</v>
          </cell>
          <cell r="W47">
            <v>6.8365444375388496E-2</v>
          </cell>
          <cell r="X47">
            <v>1.0354857475276322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---Income from Leasing</v>
          </cell>
          <cell r="B48">
            <v>497.7</v>
          </cell>
          <cell r="C48">
            <v>1134</v>
          </cell>
          <cell r="D48">
            <v>936.9</v>
          </cell>
          <cell r="E48">
            <v>1298.5999999999999</v>
          </cell>
          <cell r="F48">
            <v>1652.7</v>
          </cell>
          <cell r="G48">
            <v>1289.5</v>
          </cell>
          <cell r="H48">
            <v>1377</v>
          </cell>
          <cell r="I48">
            <v>687.5</v>
          </cell>
          <cell r="J48">
            <v>549.4</v>
          </cell>
          <cell r="K48">
            <v>481.4</v>
          </cell>
          <cell r="L48">
            <v>289.3</v>
          </cell>
          <cell r="M48">
            <v>202.6</v>
          </cell>
          <cell r="N48">
            <v>3.4</v>
          </cell>
          <cell r="O48">
            <v>0</v>
          </cell>
          <cell r="P48">
            <v>0</v>
          </cell>
          <cell r="Q48">
            <v>0</v>
          </cell>
          <cell r="T48">
            <v>-0.20087272727272731</v>
          </cell>
          <cell r="U48">
            <v>-0.12377138696760104</v>
          </cell>
          <cell r="V48">
            <v>-0.39904445367677599</v>
          </cell>
          <cell r="W48">
            <v>-0.29968890425164196</v>
          </cell>
          <cell r="X48">
            <v>-0.98321816386969396</v>
          </cell>
          <cell r="Y48">
            <v>-1</v>
          </cell>
          <cell r="Z48" t="e">
            <v>#DIV/0!</v>
          </cell>
          <cell r="AA48" t="e">
            <v>#DIV/0!</v>
          </cell>
        </row>
        <row r="49">
          <cell r="A49" t="str">
            <v>---Others</v>
          </cell>
          <cell r="B49" t="e">
            <v>#REF!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>
            <v>76.5</v>
          </cell>
          <cell r="J49">
            <v>117.4000000000002</v>
          </cell>
          <cell r="K49">
            <v>211.4000000000002</v>
          </cell>
          <cell r="L49">
            <v>209.00000000000017</v>
          </cell>
          <cell r="M49">
            <v>48</v>
          </cell>
          <cell r="N49">
            <v>145.20000000000002</v>
          </cell>
          <cell r="O49">
            <v>174.24</v>
          </cell>
          <cell r="P49">
            <v>209.08799999999999</v>
          </cell>
          <cell r="Q49">
            <v>250.90559999999999</v>
          </cell>
          <cell r="T49">
            <v>0.53464052287581976</v>
          </cell>
          <cell r="U49">
            <v>0.80068143100510936</v>
          </cell>
          <cell r="V49">
            <v>-1.1352885525071077E-2</v>
          </cell>
          <cell r="W49">
            <v>-0.77033492822966521</v>
          </cell>
          <cell r="X49">
            <v>2.0250000000000004</v>
          </cell>
          <cell r="Y49">
            <v>0.19999999999999996</v>
          </cell>
          <cell r="Z49">
            <v>0.19999999999999996</v>
          </cell>
          <cell r="AA49">
            <v>0.19999999999999996</v>
          </cell>
        </row>
        <row r="51">
          <cell r="A51" t="str">
            <v>Total Income</v>
          </cell>
          <cell r="I51">
            <v>1751.5999999999995</v>
          </cell>
          <cell r="J51">
            <v>2059.7000000000003</v>
          </cell>
          <cell r="K51">
            <v>1564</v>
          </cell>
          <cell r="L51">
            <v>1446.1000000000001</v>
          </cell>
          <cell r="M51">
            <v>6068.2</v>
          </cell>
          <cell r="N51">
            <v>8412.2999999999993</v>
          </cell>
          <cell r="O51">
            <v>11353.805842250593</v>
          </cell>
          <cell r="P51">
            <v>13175.419774073478</v>
          </cell>
          <cell r="Q51">
            <v>14225.28837176759</v>
          </cell>
        </row>
        <row r="53">
          <cell r="A53" t="str">
            <v>Total Expenditure</v>
          </cell>
          <cell r="B53">
            <v>291.10000000000002</v>
          </cell>
          <cell r="C53">
            <v>459.1</v>
          </cell>
          <cell r="D53">
            <v>583.70000000000005</v>
          </cell>
          <cell r="E53">
            <v>1038.0999999999999</v>
          </cell>
          <cell r="F53">
            <v>1758.2</v>
          </cell>
          <cell r="G53">
            <v>2719</v>
          </cell>
          <cell r="H53">
            <v>3192.8</v>
          </cell>
          <cell r="I53">
            <v>739.39999999999964</v>
          </cell>
          <cell r="J53">
            <v>1033.4000000000001</v>
          </cell>
          <cell r="K53">
            <v>506.09999999999991</v>
          </cell>
          <cell r="L53">
            <v>334</v>
          </cell>
          <cell r="M53">
            <v>562.1</v>
          </cell>
          <cell r="N53">
            <v>1080.5</v>
          </cell>
          <cell r="O53">
            <v>1495.25</v>
          </cell>
          <cell r="P53">
            <v>1930.1999999999998</v>
          </cell>
          <cell r="Q53">
            <v>2362.4250000000002</v>
          </cell>
          <cell r="S53" t="str">
            <v>Total Expenditure</v>
          </cell>
          <cell r="T53">
            <v>0.39761969164187261</v>
          </cell>
          <cell r="U53">
            <v>-0.51025740274820985</v>
          </cell>
          <cell r="V53">
            <v>-0.3400513732463939</v>
          </cell>
          <cell r="W53">
            <v>0.68293413173652695</v>
          </cell>
          <cell r="X53">
            <v>0.92225582636541525</v>
          </cell>
          <cell r="Y53">
            <v>0.38385006941230904</v>
          </cell>
          <cell r="Z53">
            <v>0.29088781140277531</v>
          </cell>
          <cell r="AA53">
            <v>0.22392757227230353</v>
          </cell>
        </row>
        <row r="54">
          <cell r="A54" t="str">
            <v>Payment to and provision for employees</v>
          </cell>
          <cell r="B54">
            <v>12.7</v>
          </cell>
          <cell r="C54">
            <v>15.4</v>
          </cell>
          <cell r="D54">
            <v>13.9</v>
          </cell>
          <cell r="E54">
            <v>10.3</v>
          </cell>
          <cell r="F54">
            <v>7.3</v>
          </cell>
          <cell r="G54">
            <v>7.4</v>
          </cell>
          <cell r="H54">
            <v>16.8</v>
          </cell>
          <cell r="I54">
            <v>23.7</v>
          </cell>
          <cell r="J54">
            <v>24.3</v>
          </cell>
          <cell r="K54">
            <v>18.100000000000001</v>
          </cell>
          <cell r="L54">
            <v>13.8</v>
          </cell>
          <cell r="M54">
            <v>103.2</v>
          </cell>
          <cell r="N54">
            <v>453</v>
          </cell>
          <cell r="O54">
            <v>679.5</v>
          </cell>
          <cell r="P54">
            <v>951.3</v>
          </cell>
          <cell r="Q54">
            <v>1236.69</v>
          </cell>
          <cell r="S54" t="str">
            <v>Payment to and provision for employees</v>
          </cell>
          <cell r="T54">
            <v>2.5316455696202667E-2</v>
          </cell>
          <cell r="U54">
            <v>-0.25514403292181065</v>
          </cell>
          <cell r="V54">
            <v>-0.23756906077348072</v>
          </cell>
          <cell r="W54">
            <v>6.4782608695652169</v>
          </cell>
          <cell r="X54">
            <v>3.3895348837209305</v>
          </cell>
          <cell r="Y54">
            <v>0.5</v>
          </cell>
          <cell r="Z54">
            <v>0.4</v>
          </cell>
          <cell r="AA54">
            <v>0.3</v>
          </cell>
        </row>
        <row r="55">
          <cell r="A55" t="str">
            <v>Others</v>
          </cell>
          <cell r="B55">
            <v>57.300000000000026</v>
          </cell>
          <cell r="C55">
            <v>126.6</v>
          </cell>
          <cell r="D55">
            <v>256.10000000000008</v>
          </cell>
          <cell r="E55">
            <v>154.69999999999987</v>
          </cell>
          <cell r="F55">
            <v>98.100000000000094</v>
          </cell>
          <cell r="G55">
            <v>57.900000000000183</v>
          </cell>
          <cell r="H55">
            <v>154.60000000000008</v>
          </cell>
          <cell r="I55">
            <v>715.69999999999959</v>
          </cell>
          <cell r="J55">
            <v>1009.1000000000001</v>
          </cell>
          <cell r="K55">
            <v>487.99999999999989</v>
          </cell>
          <cell r="L55">
            <v>320.2</v>
          </cell>
          <cell r="M55">
            <v>458.90000000000003</v>
          </cell>
          <cell r="N55">
            <v>627.5</v>
          </cell>
          <cell r="O55">
            <v>815.75</v>
          </cell>
          <cell r="P55">
            <v>978.9</v>
          </cell>
          <cell r="Q55">
            <v>1125.7349999999999</v>
          </cell>
          <cell r="S55" t="str">
            <v>Others</v>
          </cell>
          <cell r="T55">
            <v>0.40994830236132551</v>
          </cell>
          <cell r="U55">
            <v>-0.51640075314636824</v>
          </cell>
          <cell r="V55">
            <v>-0.34385245901639327</v>
          </cell>
          <cell r="W55">
            <v>0.43316677076827004</v>
          </cell>
          <cell r="X55">
            <v>0.36740030507735888</v>
          </cell>
          <cell r="Y55">
            <v>0.3</v>
          </cell>
          <cell r="Z55">
            <v>0.2</v>
          </cell>
          <cell r="AA55">
            <v>0.15</v>
          </cell>
        </row>
        <row r="57">
          <cell r="A57" t="str">
            <v>PBT</v>
          </cell>
          <cell r="B57">
            <v>772.19999999999993</v>
          </cell>
          <cell r="C57">
            <v>1697.9</v>
          </cell>
          <cell r="D57">
            <v>1607.3</v>
          </cell>
          <cell r="E57">
            <v>1949</v>
          </cell>
          <cell r="F57">
            <v>1900.8999999999999</v>
          </cell>
          <cell r="G57">
            <v>1821.1999999999998</v>
          </cell>
          <cell r="H57">
            <v>2089.6999999999998</v>
          </cell>
          <cell r="I57">
            <v>1012.1999999999998</v>
          </cell>
          <cell r="J57">
            <v>1026.3000000000002</v>
          </cell>
          <cell r="K57">
            <v>1057.9000000000001</v>
          </cell>
          <cell r="L57">
            <v>1112.1000000000001</v>
          </cell>
          <cell r="M57">
            <v>5506.0999999999995</v>
          </cell>
          <cell r="N57">
            <v>7331.7999999999993</v>
          </cell>
          <cell r="O57">
            <v>9858.5558422505928</v>
          </cell>
          <cell r="P57">
            <v>11245.219774073477</v>
          </cell>
          <cell r="Q57">
            <v>11862.863371767591</v>
          </cell>
          <cell r="S57" t="str">
            <v>PBT</v>
          </cell>
          <cell r="T57">
            <v>1.3930053349140881E-2</v>
          </cell>
          <cell r="U57">
            <v>3.0790217285393995E-2</v>
          </cell>
          <cell r="V57">
            <v>5.1233575952358557E-2</v>
          </cell>
          <cell r="W57">
            <v>3.9510835356532672</v>
          </cell>
          <cell r="X57">
            <v>0.33157770472748416</v>
          </cell>
          <cell r="Y57">
            <v>0.344629673784145</v>
          </cell>
          <cell r="Z57">
            <v>0.14065588855114952</v>
          </cell>
          <cell r="AA57">
            <v>5.4924991249893473E-2</v>
          </cell>
        </row>
        <row r="58">
          <cell r="A58" t="str">
            <v>Taxation</v>
          </cell>
          <cell r="B58">
            <v>0</v>
          </cell>
          <cell r="C58">
            <v>0</v>
          </cell>
          <cell r="D58">
            <v>170</v>
          </cell>
          <cell r="E58">
            <v>113</v>
          </cell>
          <cell r="F58">
            <v>50</v>
          </cell>
          <cell r="G58">
            <v>100</v>
          </cell>
          <cell r="H58">
            <v>75</v>
          </cell>
          <cell r="I58">
            <v>0</v>
          </cell>
          <cell r="J58">
            <v>0</v>
          </cell>
          <cell r="K58">
            <v>0</v>
          </cell>
          <cell r="L58">
            <v>54</v>
          </cell>
          <cell r="M58">
            <v>130</v>
          </cell>
          <cell r="N58">
            <v>870</v>
          </cell>
          <cell r="O58">
            <v>1380.1978179150831</v>
          </cell>
          <cell r="P58">
            <v>1799.2351638517564</v>
          </cell>
          <cell r="Q58">
            <v>2135.3154069181664</v>
          </cell>
        </row>
        <row r="59">
          <cell r="A59" t="str">
            <v>Effective Tax Rate</v>
          </cell>
          <cell r="I59">
            <v>0</v>
          </cell>
          <cell r="J59">
            <v>0</v>
          </cell>
          <cell r="K59">
            <v>0</v>
          </cell>
          <cell r="L59">
            <v>4.855678446182897E-2</v>
          </cell>
          <cell r="M59">
            <v>2.3610177802800534E-2</v>
          </cell>
          <cell r="N59">
            <v>0.11866117460923649</v>
          </cell>
          <cell r="O59">
            <v>0.14000000000000001</v>
          </cell>
          <cell r="P59">
            <v>0.16</v>
          </cell>
          <cell r="Q59">
            <v>0.18</v>
          </cell>
        </row>
        <row r="60">
          <cell r="A60" t="str">
            <v>PAT</v>
          </cell>
          <cell r="B60">
            <v>772.19999999999993</v>
          </cell>
          <cell r="C60">
            <v>1697.9</v>
          </cell>
          <cell r="D60">
            <v>1437.3</v>
          </cell>
          <cell r="E60">
            <v>1836</v>
          </cell>
          <cell r="F60">
            <v>1850.8999999999999</v>
          </cell>
          <cell r="G60">
            <v>1721.1999999999998</v>
          </cell>
          <cell r="H60">
            <v>2014.6999999999998</v>
          </cell>
          <cell r="I60">
            <v>1012.2</v>
          </cell>
          <cell r="J60">
            <v>1026.3000000000002</v>
          </cell>
          <cell r="K60">
            <v>1057.9000000000001</v>
          </cell>
          <cell r="L60">
            <v>1058.1000000000001</v>
          </cell>
          <cell r="M60">
            <v>5376.0999999999995</v>
          </cell>
          <cell r="N60">
            <v>6461.7999999999993</v>
          </cell>
          <cell r="O60">
            <v>8478.35802433551</v>
          </cell>
          <cell r="P60">
            <v>9445.9846102217216</v>
          </cell>
          <cell r="Q60">
            <v>9727.5479648494256</v>
          </cell>
          <cell r="T60">
            <v>1.3930053349140659E-2</v>
          </cell>
          <cell r="U60">
            <v>3.0790217285393995E-2</v>
          </cell>
          <cell r="V60">
            <v>1.8905378580202914E-4</v>
          </cell>
          <cell r="W60">
            <v>4.0808997259238247</v>
          </cell>
          <cell r="X60">
            <v>0.20194936850133005</v>
          </cell>
          <cell r="Y60">
            <v>0.31207372935335531</v>
          </cell>
          <cell r="Z60">
            <v>0.11412900742205312</v>
          </cell>
          <cell r="AA60">
            <v>2.9807729553467333E-2</v>
          </cell>
        </row>
        <row r="61">
          <cell r="A61" t="str">
            <v>Growth (YoY)</v>
          </cell>
          <cell r="J61">
            <v>1.3930053349140659E-2</v>
          </cell>
          <cell r="K61">
            <v>3.0790217285393995E-2</v>
          </cell>
          <cell r="L61">
            <v>1.8905378580202914E-4</v>
          </cell>
          <cell r="M61">
            <v>4.0808997259238247</v>
          </cell>
          <cell r="N61">
            <v>0.20194936850133005</v>
          </cell>
          <cell r="O61">
            <v>0.31207372935335531</v>
          </cell>
          <cell r="P61">
            <v>0.11412900742205312</v>
          </cell>
          <cell r="Q61">
            <v>2.9807729553467333E-2</v>
          </cell>
        </row>
        <row r="63">
          <cell r="A63" t="str">
            <v>Dividend paid (Rs mn)</v>
          </cell>
          <cell r="B63">
            <v>149.9</v>
          </cell>
          <cell r="C63">
            <v>323</v>
          </cell>
          <cell r="D63">
            <v>347.5</v>
          </cell>
          <cell r="E63">
            <v>347.5</v>
          </cell>
          <cell r="F63">
            <v>347.5</v>
          </cell>
          <cell r="G63">
            <v>357</v>
          </cell>
          <cell r="H63">
            <v>369.2</v>
          </cell>
          <cell r="I63">
            <v>369.2</v>
          </cell>
          <cell r="J63">
            <v>369.2</v>
          </cell>
          <cell r="K63">
            <v>369.2</v>
          </cell>
          <cell r="L63">
            <v>381.9</v>
          </cell>
          <cell r="M63">
            <v>713.2</v>
          </cell>
          <cell r="N63">
            <v>859.7</v>
          </cell>
          <cell r="O63">
            <v>984.64</v>
          </cell>
          <cell r="P63">
            <v>1107.7199999999998</v>
          </cell>
          <cell r="Q63">
            <v>1107.7199999999998</v>
          </cell>
        </row>
        <row r="64">
          <cell r="A64" t="str">
            <v>Dividend Tax</v>
          </cell>
          <cell r="M64">
            <v>100</v>
          </cell>
          <cell r="N64">
            <v>146.1</v>
          </cell>
          <cell r="O64">
            <v>167.3326788414563</v>
          </cell>
          <cell r="P64">
            <v>188.24926369663831</v>
          </cell>
          <cell r="Q64">
            <v>188.24926369663831</v>
          </cell>
        </row>
        <row r="65">
          <cell r="A65" t="str">
            <v>DPS (Rs)</v>
          </cell>
          <cell r="B65">
            <v>1.3667031363967908</v>
          </cell>
          <cell r="C65">
            <v>2.6096792437585843</v>
          </cell>
          <cell r="D65">
            <v>2.8035498184751919</v>
          </cell>
          <cell r="E65">
            <v>2.8030975235944178</v>
          </cell>
          <cell r="F65">
            <v>2.8028714308759479</v>
          </cell>
          <cell r="G65">
            <v>2.8125738596076575</v>
          </cell>
          <cell r="H65">
            <v>2.6786621200029019</v>
          </cell>
          <cell r="I65">
            <v>2.8882109051083473</v>
          </cell>
          <cell r="J65">
            <v>2.8697917496596395</v>
          </cell>
          <cell r="K65">
            <v>2.8697917496596395</v>
          </cell>
          <cell r="L65">
            <v>2.9685088548077365</v>
          </cell>
          <cell r="M65">
            <v>3.1809400356631903</v>
          </cell>
          <cell r="N65">
            <v>3.4924439389015278</v>
          </cell>
          <cell r="O65">
            <v>4</v>
          </cell>
          <cell r="P65">
            <v>4.5</v>
          </cell>
          <cell r="Q65">
            <v>4.5</v>
          </cell>
        </row>
        <row r="66">
          <cell r="A66" t="str">
            <v>Payout Ratio (incl tax)</v>
          </cell>
          <cell r="B66">
            <v>0.19412069412069413</v>
          </cell>
          <cell r="C66">
            <v>0.19023499617174155</v>
          </cell>
          <cell r="D66">
            <v>0.24177276838516665</v>
          </cell>
          <cell r="E66">
            <v>0.18927015250544663</v>
          </cell>
          <cell r="F66">
            <v>0.18774650170187479</v>
          </cell>
          <cell r="G66">
            <v>0.20741343248896121</v>
          </cell>
          <cell r="H66">
            <v>0.18325308979004321</v>
          </cell>
          <cell r="I66">
            <v>0.36475004939735228</v>
          </cell>
          <cell r="J66">
            <v>0.3597388677774529</v>
          </cell>
          <cell r="K66">
            <v>0.34899328859060397</v>
          </cell>
          <cell r="L66">
            <v>0.3609299688120215</v>
          </cell>
          <cell r="M66">
            <v>0.13266122281951603</v>
          </cell>
          <cell r="N66">
            <v>0.13304342443282061</v>
          </cell>
          <cell r="O66">
            <v>0.1161356948095113</v>
          </cell>
          <cell r="P66">
            <v>0.11726887621660001</v>
          </cell>
          <cell r="Q66">
            <v>0.11387453487793174</v>
          </cell>
        </row>
        <row r="68">
          <cell r="A68" t="str">
            <v>Key Ratios</v>
          </cell>
        </row>
        <row r="69">
          <cell r="A69" t="str">
            <v>Spread Analysis</v>
          </cell>
        </row>
        <row r="70">
          <cell r="A70" t="str">
            <v>Average yield on assets</v>
          </cell>
          <cell r="C70">
            <v>0.32154644035832153</v>
          </cell>
          <cell r="D70">
            <v>0.33225460122699391</v>
          </cell>
          <cell r="E70">
            <v>0.27559608994105805</v>
          </cell>
          <cell r="F70">
            <v>0.2091400907092987</v>
          </cell>
          <cell r="G70">
            <v>0.19706152712795894</v>
          </cell>
          <cell r="H70">
            <v>0.17027340470787281</v>
          </cell>
          <cell r="J70">
            <v>0.62470897645942924</v>
          </cell>
          <cell r="K70">
            <v>0.4281889189917138</v>
          </cell>
          <cell r="L70">
            <v>0.39028899005889928</v>
          </cell>
          <cell r="M70">
            <v>0.19661447581541588</v>
          </cell>
          <cell r="N70">
            <v>0.11727441882721901</v>
          </cell>
          <cell r="O70">
            <v>0.125</v>
          </cell>
          <cell r="P70">
            <v>0.13</v>
          </cell>
          <cell r="Q70">
            <v>0.13</v>
          </cell>
          <cell r="S70" t="str">
            <v>Average yield on assets</v>
          </cell>
        </row>
        <row r="71">
          <cell r="A71" t="str">
            <v>Cost of funds</v>
          </cell>
          <cell r="J71">
            <v>0.11382249255995928</v>
          </cell>
          <cell r="K71">
            <v>0.1023468423606323</v>
          </cell>
          <cell r="L71">
            <v>8.9483285555213329E-2</v>
          </cell>
          <cell r="M71">
            <v>5.7047297510491278E-2</v>
          </cell>
          <cell r="N71">
            <v>4.8483401003104845E-2</v>
          </cell>
          <cell r="O71">
            <v>8.5000000000000006E-2</v>
          </cell>
          <cell r="P71">
            <v>0.09</v>
          </cell>
          <cell r="Q71">
            <v>0.09</v>
          </cell>
        </row>
        <row r="72">
          <cell r="A72" t="str">
            <v>Cost of earning assets</v>
          </cell>
          <cell r="C72">
            <v>4.8227403385499842E-2</v>
          </cell>
          <cell r="D72">
            <v>4.8113496932515334E-2</v>
          </cell>
          <cell r="E72">
            <v>8.4711475489363766E-2</v>
          </cell>
          <cell r="F72">
            <v>9.4470276557619262E-2</v>
          </cell>
          <cell r="G72">
            <v>0.1153353861933933</v>
          </cell>
          <cell r="H72">
            <v>9.7741819128786336E-2</v>
          </cell>
          <cell r="J72">
            <v>0.54499008364232138</v>
          </cell>
          <cell r="K72">
            <v>0.3174897412741417</v>
          </cell>
          <cell r="L72">
            <v>0.2971120659986824</v>
          </cell>
          <cell r="M72">
            <v>5.7420522755422872E-2</v>
          </cell>
          <cell r="N72">
            <v>1.5691803121796442E-2</v>
          </cell>
          <cell r="O72">
            <v>4.4347439800128598E-2</v>
          </cell>
          <cell r="P72">
            <v>5.9116577061262054E-2</v>
          </cell>
          <cell r="Q72">
            <v>6.477038284761881E-2</v>
          </cell>
          <cell r="S72" t="str">
            <v>Cost of earning assets</v>
          </cell>
        </row>
        <row r="73">
          <cell r="A73" t="str">
            <v>Net Interest Margin (NIM)</v>
          </cell>
          <cell r="J73">
            <v>7.9718892817107867E-2</v>
          </cell>
          <cell r="K73">
            <v>0.11069917771757209</v>
          </cell>
          <cell r="L73">
            <v>9.3176924060216881E-2</v>
          </cell>
          <cell r="M73">
            <v>0.13919395305999302</v>
          </cell>
          <cell r="N73">
            <v>0.10158261570542257</v>
          </cell>
          <cell r="O73">
            <v>8.0652560199871409E-2</v>
          </cell>
          <cell r="P73">
            <v>7.088342293873795E-2</v>
          </cell>
          <cell r="Q73">
            <v>6.5229617152381195E-2</v>
          </cell>
          <cell r="S73" t="str">
            <v>Net Interest Margin (NIM)</v>
          </cell>
        </row>
        <row r="75">
          <cell r="A75" t="str">
            <v>Capital Ratios</v>
          </cell>
        </row>
        <row r="76">
          <cell r="A76" t="str">
            <v>Tier 1 Ratio</v>
          </cell>
        </row>
        <row r="77">
          <cell r="A77" t="str">
            <v>Tier 2 Ratio</v>
          </cell>
        </row>
        <row r="78">
          <cell r="A78" t="str">
            <v>CAR</v>
          </cell>
        </row>
        <row r="80">
          <cell r="A80" t="str">
            <v>Risk weighted assets</v>
          </cell>
        </row>
        <row r="81">
          <cell r="A81" t="str">
            <v>---On Balance Sheet Items</v>
          </cell>
        </row>
        <row r="82">
          <cell r="A82" t="str">
            <v>---Off Balance Sheet Items</v>
          </cell>
        </row>
        <row r="84">
          <cell r="A84" t="str">
            <v>Profitability Ratios</v>
          </cell>
        </row>
        <row r="85">
          <cell r="A85" t="str">
            <v>ROE</v>
          </cell>
          <cell r="C85">
            <v>0.19551374319173684</v>
          </cell>
          <cell r="D85">
            <v>0.14132743362831857</v>
          </cell>
          <cell r="E85">
            <v>0.16976971053154746</v>
          </cell>
          <cell r="F85">
            <v>0.16460784575295928</v>
          </cell>
          <cell r="G85">
            <v>0.14750572043158192</v>
          </cell>
          <cell r="H85">
            <v>0.12445254347221793</v>
          </cell>
          <cell r="J85">
            <v>7.8578948375858979E-2</v>
          </cell>
          <cell r="K85">
            <v>7.7327914507298603E-2</v>
          </cell>
          <cell r="L85">
            <v>7.4573690943112989E-2</v>
          </cell>
          <cell r="M85">
            <v>0.19337167603652985</v>
          </cell>
          <cell r="N85">
            <v>0.1392075780212394</v>
          </cell>
          <cell r="U85">
            <v>-1.5920725517684753E-2</v>
          </cell>
          <cell r="V85">
            <v>-3.5617455633381367E-2</v>
          </cell>
          <cell r="W85">
            <v>1.5930280986633676</v>
          </cell>
          <cell r="X85">
            <v>-0.28010357631206706</v>
          </cell>
          <cell r="Y85">
            <v>-1</v>
          </cell>
          <cell r="Z85" t="e">
            <v>#DIV/0!</v>
          </cell>
          <cell r="AA85" t="e">
            <v>#DIV/0!</v>
          </cell>
        </row>
        <row r="86">
          <cell r="A86" t="str">
            <v>ROA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J86">
            <v>3.0107899106414697E-2</v>
          </cell>
          <cell r="K86">
            <v>3.4458946655244418E-2</v>
          </cell>
          <cell r="L86">
            <v>3.6582393361856612E-2</v>
          </cell>
          <cell r="M86">
            <v>0.15110275414498961</v>
          </cell>
          <cell r="N86">
            <v>0.11815819645002439</v>
          </cell>
          <cell r="U86">
            <v>0.1445151497768471</v>
          </cell>
          <cell r="V86">
            <v>6.1622507729470088E-2</v>
          </cell>
          <cell r="W86">
            <v>3.130477540120161</v>
          </cell>
          <cell r="X86">
            <v>-0.21802751300848888</v>
          </cell>
          <cell r="Y86">
            <v>-1</v>
          </cell>
          <cell r="Z86" t="e">
            <v>#DIV/0!</v>
          </cell>
          <cell r="AA86" t="e">
            <v>#DIV/0!</v>
          </cell>
        </row>
        <row r="88">
          <cell r="A88" t="str">
            <v>Efficiency Ratios</v>
          </cell>
        </row>
        <row r="89">
          <cell r="A89" t="str">
            <v>Operating Cost/Op Income</v>
          </cell>
          <cell r="H89">
            <v>0.6044107903454804</v>
          </cell>
          <cell r="J89">
            <v>0.61151547428841946</v>
          </cell>
          <cell r="K89">
            <v>0.58488385531029674</v>
          </cell>
          <cell r="L89">
            <v>0.34351537591278408</v>
          </cell>
          <cell r="M89">
            <v>0.11304172951231775</v>
          </cell>
          <cell r="N89">
            <v>0.19115097477267098</v>
          </cell>
          <cell r="U89">
            <v>-4.3550196352941328E-2</v>
          </cell>
          <cell r="V89">
            <v>-0.4126776234393752</v>
          </cell>
          <cell r="W89">
            <v>-0.67092672573405221</v>
          </cell>
          <cell r="X89">
            <v>0.69097708958745141</v>
          </cell>
          <cell r="Y89">
            <v>-1</v>
          </cell>
          <cell r="Z89" t="e">
            <v>#DIV/0!</v>
          </cell>
          <cell r="AA89" t="e">
            <v>#DIV/0!</v>
          </cell>
        </row>
        <row r="90">
          <cell r="A90" t="str">
            <v>Operating Cost/ Avg Assets</v>
          </cell>
          <cell r="J90">
            <v>3.0316187212870452E-2</v>
          </cell>
          <cell r="K90">
            <v>1.6485180926570749E-2</v>
          </cell>
          <cell r="L90">
            <v>1.1547603612947837E-2</v>
          </cell>
          <cell r="M90">
            <v>1.5798600863990379E-2</v>
          </cell>
          <cell r="N90">
            <v>1.9757642029194864E-2</v>
          </cell>
          <cell r="U90">
            <v>-0.45622512452449426</v>
          </cell>
          <cell r="V90">
            <v>-0.29951611302394288</v>
          </cell>
          <cell r="W90">
            <v>0.36812808904144223</v>
          </cell>
          <cell r="X90">
            <v>0.25059441651116687</v>
          </cell>
          <cell r="Y90">
            <v>-1</v>
          </cell>
          <cell r="Z90" t="e">
            <v>#DIV/0!</v>
          </cell>
          <cell r="AA90" t="e">
            <v>#DIV/0!</v>
          </cell>
        </row>
        <row r="92">
          <cell r="A92" t="str">
            <v>Per share ratios</v>
          </cell>
        </row>
        <row r="93">
          <cell r="A93" t="str">
            <v>EPS</v>
          </cell>
          <cell r="B93">
            <v>7.0404814004376357</v>
          </cell>
          <cell r="C93">
            <v>13.718186959683283</v>
          </cell>
          <cell r="D93">
            <v>11.595804759983864</v>
          </cell>
          <cell r="E93">
            <v>14.810034685811083</v>
          </cell>
          <cell r="F93">
            <v>14.929020809808033</v>
          </cell>
          <cell r="G93">
            <v>13.560230048057985</v>
          </cell>
          <cell r="H93">
            <v>14.617282159181599</v>
          </cell>
          <cell r="I93">
            <v>7.8678310103073867</v>
          </cell>
          <cell r="J93">
            <v>7.9774303160229918</v>
          </cell>
          <cell r="K93">
            <v>8.2230571288324299</v>
          </cell>
          <cell r="L93">
            <v>8.2246117289135015</v>
          </cell>
          <cell r="M93">
            <v>23.977918852676495</v>
          </cell>
          <cell r="N93">
            <v>26.250406239844001</v>
          </cell>
          <cell r="U93">
            <v>3.0790217285394217E-2</v>
          </cell>
          <cell r="V93">
            <v>1.8905378580202914E-4</v>
          </cell>
          <cell r="W93">
            <v>1.9153861170591768</v>
          </cell>
          <cell r="X93">
            <v>9.4774171233540594E-2</v>
          </cell>
          <cell r="Y93">
            <v>-1</v>
          </cell>
          <cell r="Z93" t="e">
            <v>#DIV/0!</v>
          </cell>
          <cell r="AA93" t="e">
            <v>#DIV/0!</v>
          </cell>
        </row>
        <row r="94">
          <cell r="A94" t="str">
            <v>Book Value</v>
          </cell>
          <cell r="B94" t="e">
            <v>#REF!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>
            <v>99.169493771689091</v>
          </cell>
          <cell r="J94">
            <v>103.87293631697362</v>
          </cell>
          <cell r="K94">
            <v>108.80723697429741</v>
          </cell>
          <cell r="L94">
            <v>111.76952742878085</v>
          </cell>
          <cell r="M94">
            <v>183.8656486177801</v>
          </cell>
          <cell r="N94">
            <v>209.66972700682481</v>
          </cell>
          <cell r="U94">
            <v>4.7503236476020172E-2</v>
          </cell>
          <cell r="V94">
            <v>2.7225123409605478E-2</v>
          </cell>
          <cell r="W94">
            <v>0.64504273076522267</v>
          </cell>
          <cell r="X94">
            <v>0.14034203008026935</v>
          </cell>
          <cell r="Y94">
            <v>-1</v>
          </cell>
          <cell r="Z94" t="e">
            <v>#DIV/0!</v>
          </cell>
          <cell r="AA94" t="e">
            <v>#DIV/0!</v>
          </cell>
        </row>
        <row r="95">
          <cell r="A95" t="str">
            <v>Core Op Profit per Share</v>
          </cell>
        </row>
        <row r="96">
          <cell r="A96" t="str">
            <v>DPS</v>
          </cell>
          <cell r="B96">
            <v>1.3667031363967908</v>
          </cell>
          <cell r="C96">
            <v>2.6096792437585843</v>
          </cell>
          <cell r="D96">
            <v>2.8035498184751919</v>
          </cell>
          <cell r="E96">
            <v>2.8030975235944178</v>
          </cell>
          <cell r="F96">
            <v>2.8028714308759479</v>
          </cell>
          <cell r="G96">
            <v>2.8125738596076575</v>
          </cell>
          <cell r="H96">
            <v>2.6786621200029019</v>
          </cell>
          <cell r="I96">
            <v>2.8882109051083473</v>
          </cell>
          <cell r="J96">
            <v>2.8697917496596395</v>
          </cell>
          <cell r="K96">
            <v>2.8697917496596395</v>
          </cell>
          <cell r="L96">
            <v>2.9685088548077365</v>
          </cell>
          <cell r="M96">
            <v>3.1809400356631903</v>
          </cell>
          <cell r="N96">
            <v>3.4924439389015278</v>
          </cell>
          <cell r="U96">
            <v>0</v>
          </cell>
          <cell r="V96">
            <v>3.4398699891657669E-2</v>
          </cell>
          <cell r="W96">
            <v>7.1561578976395701E-2</v>
          </cell>
          <cell r="X96">
            <v>9.7928253832484602E-2</v>
          </cell>
          <cell r="Y96">
            <v>-1</v>
          </cell>
          <cell r="Z96" t="e">
            <v>#DIV/0!</v>
          </cell>
          <cell r="AA96" t="e">
            <v>#DIV/0!</v>
          </cell>
        </row>
        <row r="97">
          <cell r="A97" t="str">
            <v>No of Shares</v>
          </cell>
          <cell r="I97">
            <v>128.65045000000001</v>
          </cell>
          <cell r="J97">
            <v>128.65045000000001</v>
          </cell>
          <cell r="K97">
            <v>128.65045000000001</v>
          </cell>
          <cell r="L97">
            <v>128.65045000000001</v>
          </cell>
          <cell r="M97">
            <v>224.21045100000001</v>
          </cell>
          <cell r="N97">
            <v>246.16</v>
          </cell>
        </row>
        <row r="99">
          <cell r="A99" t="str">
            <v>Asset Quality</v>
          </cell>
        </row>
        <row r="100">
          <cell r="A100" t="str">
            <v>Annual LLP / Advances (bps)</v>
          </cell>
        </row>
        <row r="101">
          <cell r="A101" t="str">
            <v>Gross NPL</v>
          </cell>
          <cell r="S101" t="str">
            <v>Gross NPL</v>
          </cell>
        </row>
        <row r="102">
          <cell r="A102" t="str">
            <v>Net NPL</v>
          </cell>
          <cell r="S102" t="str">
            <v>Net NPL</v>
          </cell>
        </row>
        <row r="103">
          <cell r="A103" t="str">
            <v>Reserve Coverage</v>
          </cell>
        </row>
        <row r="104">
          <cell r="A104" t="str">
            <v>Gross NPL Ratio</v>
          </cell>
        </row>
        <row r="105">
          <cell r="A105" t="str">
            <v>Net NPL Ratio</v>
          </cell>
        </row>
        <row r="106">
          <cell r="A106" t="str">
            <v>Coverage Ratio</v>
          </cell>
        </row>
        <row r="108">
          <cell r="A108" t="str">
            <v>Asset Mix</v>
          </cell>
        </row>
        <row r="109">
          <cell r="A109" t="str">
            <v>Cash-Deposit Ratio</v>
          </cell>
        </row>
        <row r="110">
          <cell r="A110" t="str">
            <v>Invt- Deposit Ratio</v>
          </cell>
        </row>
        <row r="111">
          <cell r="A111" t="str">
            <v>Credit- Deposit Ratio</v>
          </cell>
        </row>
        <row r="112">
          <cell r="A112" t="str">
            <v>Incremental Credit-Deposit Ratio</v>
          </cell>
        </row>
        <row r="114">
          <cell r="A114" t="str">
            <v>Earnings Quality</v>
          </cell>
        </row>
        <row r="115">
          <cell r="A115" t="str">
            <v>Total Provn/PBT</v>
          </cell>
        </row>
        <row r="116">
          <cell r="A116" t="str">
            <v>Tax Paid/PBT</v>
          </cell>
        </row>
        <row r="117">
          <cell r="A117" t="str">
            <v>Other Income/ PBT</v>
          </cell>
        </row>
        <row r="118">
          <cell r="A118" t="str">
            <v>Treasury Gains / Investments</v>
          </cell>
        </row>
        <row r="121">
          <cell r="A121" t="str">
            <v>Valuation Ratios</v>
          </cell>
        </row>
        <row r="122">
          <cell r="A122" t="str">
            <v>Market Capitalization, US$ Mln</v>
          </cell>
          <cell r="B122">
            <v>2883.0022988505748</v>
          </cell>
        </row>
        <row r="123">
          <cell r="A123" t="str">
            <v>PE</v>
          </cell>
          <cell r="B123">
            <v>139.19502719502722</v>
          </cell>
          <cell r="C123">
            <v>71.438011661464159</v>
          </cell>
          <cell r="D123">
            <v>84.513323592847712</v>
          </cell>
          <cell r="E123">
            <v>66.17135076252724</v>
          </cell>
          <cell r="F123">
            <v>65.643956993894861</v>
          </cell>
          <cell r="G123">
            <v>72.27016035324192</v>
          </cell>
          <cell r="H123">
            <v>67.043927135553687</v>
          </cell>
          <cell r="I123">
            <v>124.55783540802214</v>
          </cell>
          <cell r="J123">
            <v>122.84657604988793</v>
          </cell>
          <cell r="K123">
            <v>119.17708762642971</v>
          </cell>
          <cell r="L123">
            <v>119.15456100557604</v>
          </cell>
          <cell r="M123">
            <v>40.870936548799321</v>
          </cell>
          <cell r="N123">
            <v>37.332755578940855</v>
          </cell>
          <cell r="U123">
            <v>-2.9870498156725489E-2</v>
          </cell>
          <cell r="V123">
            <v>-1.8901805122373272E-4</v>
          </cell>
          <cell r="W123">
            <v>-0.6569922611112915</v>
          </cell>
          <cell r="X123">
            <v>-8.656960834831684E-2</v>
          </cell>
          <cell r="Y123">
            <v>-1</v>
          </cell>
          <cell r="Z123" t="e">
            <v>#DIV/0!</v>
          </cell>
          <cell r="AA123" t="e">
            <v>#DIV/0!</v>
          </cell>
        </row>
        <row r="124">
          <cell r="A124" t="str">
            <v>Price to Book</v>
          </cell>
          <cell r="B124" t="e">
            <v>#REF!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>
            <v>9.8820712169428297</v>
          </cell>
          <cell r="J124">
            <v>9.4346038029528643</v>
          </cell>
          <cell r="K124">
            <v>9.0067538451647007</v>
          </cell>
          <cell r="L124">
            <v>8.7680427979303452</v>
          </cell>
          <cell r="M124">
            <v>5.3299787500667071</v>
          </cell>
          <cell r="N124">
            <v>4.6740176275810228</v>
          </cell>
          <cell r="U124">
            <v>-4.534901165158145E-2</v>
          </cell>
          <cell r="V124">
            <v>-2.6503560698786899E-2</v>
          </cell>
          <cell r="W124">
            <v>-0.39211305499959204</v>
          </cell>
          <cell r="X124">
            <v>-0.12307011964681369</v>
          </cell>
          <cell r="Y124">
            <v>-1</v>
          </cell>
          <cell r="Z124" t="e">
            <v>#DIV/0!</v>
          </cell>
          <cell r="AA124" t="e">
            <v>#DIV/0!</v>
          </cell>
        </row>
        <row r="125">
          <cell r="A125" t="str">
            <v>Price to Core Op Profit</v>
          </cell>
        </row>
        <row r="126">
          <cell r="A126" t="str">
            <v>Dividend Yield</v>
          </cell>
          <cell r="B126">
            <v>0.13945950371395824</v>
          </cell>
          <cell r="C126">
            <v>0.26629380038352901</v>
          </cell>
          <cell r="D126">
            <v>0.28607651208930529</v>
          </cell>
          <cell r="E126">
            <v>0.28603035955045081</v>
          </cell>
          <cell r="F126">
            <v>0.28600728886489263</v>
          </cell>
          <cell r="G126">
            <v>0.28699733261302623</v>
          </cell>
          <cell r="H126">
            <v>0.27333286938805124</v>
          </cell>
          <cell r="I126">
            <v>0.29471539848044359</v>
          </cell>
          <cell r="J126">
            <v>0.29283589282241218</v>
          </cell>
          <cell r="K126">
            <v>0.29283589282241218</v>
          </cell>
          <cell r="L126">
            <v>0.30290906681711599</v>
          </cell>
          <cell r="M126">
            <v>0.32458571792481533</v>
          </cell>
          <cell r="N126">
            <v>0.35637183050015592</v>
          </cell>
          <cell r="U126">
            <v>0</v>
          </cell>
          <cell r="V126">
            <v>3.4398699891657669E-2</v>
          </cell>
          <cell r="W126">
            <v>7.1561578976395701E-2</v>
          </cell>
          <cell r="X126">
            <v>9.7928253832484602E-2</v>
          </cell>
          <cell r="Y126">
            <v>-1</v>
          </cell>
          <cell r="Z126" t="e">
            <v>#DIV/0!</v>
          </cell>
          <cell r="AA126" t="e">
            <v>#DIV/0!</v>
          </cell>
        </row>
        <row r="129">
          <cell r="A129" t="str">
            <v>Employees and Branches</v>
          </cell>
        </row>
        <row r="131">
          <cell r="A131" t="str">
            <v>Employees</v>
          </cell>
          <cell r="I131">
            <v>29</v>
          </cell>
          <cell r="J131">
            <v>30</v>
          </cell>
          <cell r="K131">
            <v>27</v>
          </cell>
          <cell r="L131">
            <v>21</v>
          </cell>
          <cell r="M131">
            <v>140</v>
          </cell>
          <cell r="N131">
            <v>196</v>
          </cell>
          <cell r="S131" t="str">
            <v>Employees</v>
          </cell>
          <cell r="U131">
            <v>-9.9999999999999978E-2</v>
          </cell>
          <cell r="V131">
            <v>-0.22222222222222221</v>
          </cell>
          <cell r="W131">
            <v>5.666666666666667</v>
          </cell>
          <cell r="X131">
            <v>0.39999999999999991</v>
          </cell>
          <cell r="Y131">
            <v>-1</v>
          </cell>
          <cell r="Z131" t="e">
            <v>#DIV/0!</v>
          </cell>
          <cell r="AA131" t="e">
            <v>#DIV/0!</v>
          </cell>
        </row>
        <row r="132">
          <cell r="A132" t="str">
            <v>Group employees (incl subs)</v>
          </cell>
        </row>
        <row r="133">
          <cell r="A133" t="str">
            <v>Branches</v>
          </cell>
          <cell r="S133" t="str">
            <v>Branches</v>
          </cell>
          <cell r="U133" t="e">
            <v>#DIV/0!</v>
          </cell>
          <cell r="V133" t="e">
            <v>#DIV/0!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</row>
        <row r="134">
          <cell r="A134" t="str">
            <v>Employee / branch</v>
          </cell>
        </row>
        <row r="137">
          <cell r="A137" t="str">
            <v>Investments</v>
          </cell>
        </row>
        <row r="138">
          <cell r="A138" t="str">
            <v>Total investments</v>
          </cell>
        </row>
        <row r="139">
          <cell r="A139" t="str">
            <v>Government securities</v>
          </cell>
        </row>
        <row r="140">
          <cell r="A140" t="str">
            <v>Other approved securities</v>
          </cell>
        </row>
        <row r="141">
          <cell r="A141" t="str">
            <v>SLR investments as a % of total investments</v>
          </cell>
        </row>
        <row r="144">
          <cell r="A144" t="str">
            <v>Consumer Finance Business</v>
          </cell>
        </row>
      </sheetData>
      <sheetData sheetId="17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"/>
      <sheetName val="PB_ROE"/>
      <sheetName val="Risk-Reward"/>
      <sheetName val="Steady State ROE"/>
      <sheetName val="Loan Mix"/>
      <sheetName val="Sheet1"/>
      <sheetName val="Mkt Share"/>
      <sheetName val="Exhibits"/>
      <sheetName val="Bonds"/>
    </sheetNames>
    <sheetDataSet>
      <sheetData sheetId="0"/>
      <sheetData sheetId="1"/>
      <sheetData sheetId="2"/>
      <sheetData sheetId="3"/>
      <sheetData sheetId="4">
        <row r="1">
          <cell r="A1" t="str">
            <v>BOB Loan MIX</v>
          </cell>
        </row>
        <row r="2">
          <cell r="A2" t="str">
            <v>Advances Break Up</v>
          </cell>
          <cell r="B2">
            <v>38596</v>
          </cell>
        </row>
        <row r="3">
          <cell r="A3" t="str">
            <v xml:space="preserve">---Housing </v>
          </cell>
          <cell r="B3">
            <v>35875</v>
          </cell>
        </row>
        <row r="4">
          <cell r="A4" t="str">
            <v>---Non Housing Retail</v>
          </cell>
        </row>
        <row r="5">
          <cell r="A5" t="str">
            <v>------education</v>
          </cell>
          <cell r="B5">
            <v>3719</v>
          </cell>
        </row>
        <row r="6">
          <cell r="A6" t="str">
            <v>------vehicle loans</v>
          </cell>
          <cell r="B6">
            <v>2727.6</v>
          </cell>
        </row>
        <row r="7">
          <cell r="A7" t="str">
            <v>------personal</v>
          </cell>
          <cell r="B7">
            <v>4708.6000000000004</v>
          </cell>
        </row>
        <row r="8">
          <cell r="A8" t="str">
            <v>------small traders</v>
          </cell>
          <cell r="B8">
            <v>7313</v>
          </cell>
        </row>
        <row r="9">
          <cell r="A9" t="str">
            <v>------LAS</v>
          </cell>
          <cell r="B9">
            <v>13851.4</v>
          </cell>
        </row>
        <row r="10">
          <cell r="A10" t="str">
            <v>------others</v>
          </cell>
          <cell r="B10">
            <v>5122.5000000000073</v>
          </cell>
        </row>
        <row r="11">
          <cell r="A11" t="str">
            <v>Retail</v>
          </cell>
          <cell r="B11">
            <v>73317.100000000006</v>
          </cell>
        </row>
        <row r="12">
          <cell r="A12" t="str">
            <v>Corporate &amp; Commercial</v>
          </cell>
          <cell r="B12">
            <v>298565</v>
          </cell>
        </row>
        <row r="13">
          <cell r="A13" t="str">
            <v>---SSI</v>
          </cell>
          <cell r="B13">
            <v>40565</v>
          </cell>
        </row>
        <row r="14">
          <cell r="A14" t="str">
            <v>Agriculture</v>
          </cell>
          <cell r="B14">
            <v>52285</v>
          </cell>
        </row>
        <row r="15">
          <cell r="A15" t="str">
            <v>Total</v>
          </cell>
          <cell r="B15">
            <v>424707</v>
          </cell>
        </row>
        <row r="17">
          <cell r="A17" t="str">
            <v>For Chart</v>
          </cell>
          <cell r="B17">
            <v>38596</v>
          </cell>
        </row>
        <row r="18">
          <cell r="A18" t="str">
            <v>Agriculture</v>
          </cell>
          <cell r="B18">
            <v>0.12310840179229446</v>
          </cell>
        </row>
        <row r="19">
          <cell r="A19" t="str">
            <v>SME</v>
          </cell>
          <cell r="B19">
            <v>9.5512906544982776E-2</v>
          </cell>
        </row>
        <row r="20">
          <cell r="A20" t="str">
            <v>Retail</v>
          </cell>
          <cell r="B20">
            <v>0.17262983656968217</v>
          </cell>
        </row>
        <row r="21">
          <cell r="A21" t="str">
            <v>Corp &amp; Commercial</v>
          </cell>
          <cell r="B21">
            <v>0.60747762575140041</v>
          </cell>
        </row>
        <row r="22">
          <cell r="A22" t="str">
            <v xml:space="preserve">Retail </v>
          </cell>
          <cell r="E22" t="str">
            <v>Housing</v>
          </cell>
          <cell r="F22">
            <v>35874.9</v>
          </cell>
        </row>
        <row r="23">
          <cell r="A23" t="str">
            <v xml:space="preserve">Housing </v>
          </cell>
          <cell r="B23">
            <v>0.48931286152889297</v>
          </cell>
          <cell r="E23" t="str">
            <v>Education</v>
          </cell>
          <cell r="F23">
            <v>3719</v>
          </cell>
        </row>
        <row r="24">
          <cell r="A24" t="str">
            <v>Education</v>
          </cell>
          <cell r="B24">
            <v>5.0724865004207746E-2</v>
          </cell>
          <cell r="E24" t="str">
            <v>Car Loans</v>
          </cell>
          <cell r="F24">
            <v>2010.4</v>
          </cell>
        </row>
        <row r="25">
          <cell r="A25" t="str">
            <v>Vehicle loans</v>
          </cell>
          <cell r="B25">
            <v>3.72027807973856E-2</v>
          </cell>
          <cell r="E25" t="str">
            <v>Two wheeler</v>
          </cell>
          <cell r="F25">
            <v>717.2</v>
          </cell>
          <cell r="G25">
            <v>2727.6000000000004</v>
          </cell>
        </row>
        <row r="26">
          <cell r="A26" t="str">
            <v>Personal</v>
          </cell>
          <cell r="B26">
            <v>6.4222398321810328E-2</v>
          </cell>
          <cell r="E26" t="str">
            <v>Consumer Durables</v>
          </cell>
          <cell r="F26">
            <v>430.7</v>
          </cell>
        </row>
        <row r="27">
          <cell r="A27" t="str">
            <v>Small traders</v>
          </cell>
          <cell r="B27">
            <v>9.9744807145945483E-2</v>
          </cell>
          <cell r="E27" t="str">
            <v>Personal Loans</v>
          </cell>
          <cell r="F27">
            <v>4708.6000000000004</v>
          </cell>
        </row>
        <row r="28">
          <cell r="A28" t="str">
            <v>LAS</v>
          </cell>
          <cell r="B28">
            <v>0.18892454829773681</v>
          </cell>
        </row>
        <row r="29">
          <cell r="A29" t="str">
            <v>Other Retail</v>
          </cell>
          <cell r="B29">
            <v>6.9867738904021121E-2</v>
          </cell>
          <cell r="E29" t="str">
            <v>Loans Against securities</v>
          </cell>
          <cell r="F29">
            <v>13851.4</v>
          </cell>
        </row>
        <row r="30">
          <cell r="E30" t="str">
            <v>Traders Loans</v>
          </cell>
          <cell r="F30">
            <v>7313.1</v>
          </cell>
        </row>
        <row r="31">
          <cell r="E31" t="str">
            <v>Loans Against Properties</v>
          </cell>
          <cell r="F31">
            <v>2920.4</v>
          </cell>
        </row>
        <row r="32">
          <cell r="E32" t="str">
            <v>Others</v>
          </cell>
          <cell r="F32">
            <v>1771.4000000000087</v>
          </cell>
        </row>
        <row r="33">
          <cell r="E33" t="str">
            <v>Total</v>
          </cell>
          <cell r="F33">
            <v>73317.100000000006</v>
          </cell>
        </row>
        <row r="39">
          <cell r="A39" t="str">
            <v>Loan Mix</v>
          </cell>
          <cell r="B39" t="str">
            <v>F2005</v>
          </cell>
        </row>
        <row r="40">
          <cell r="A40" t="str">
            <v>Education</v>
          </cell>
          <cell r="B40">
            <v>5.0724865004207746E-2</v>
          </cell>
        </row>
        <row r="41">
          <cell r="A41" t="str">
            <v>Vehicle loans</v>
          </cell>
          <cell r="B41">
            <v>3.72027807973856E-2</v>
          </cell>
        </row>
        <row r="42">
          <cell r="A42" t="str">
            <v>LAS</v>
          </cell>
          <cell r="B42">
            <v>0.18892454829773681</v>
          </cell>
        </row>
        <row r="43">
          <cell r="A43" t="str">
            <v>Other Retail</v>
          </cell>
          <cell r="B43">
            <v>6.9867738904021121E-2</v>
          </cell>
        </row>
        <row r="44">
          <cell r="A44" t="str">
            <v>Housing</v>
          </cell>
          <cell r="B44">
            <v>0.48931286152889297</v>
          </cell>
        </row>
        <row r="45">
          <cell r="A45" t="str">
            <v>Small traders</v>
          </cell>
          <cell r="B45">
            <v>9.9744807145945483E-2</v>
          </cell>
        </row>
        <row r="46">
          <cell r="A46" t="str">
            <v>Personal</v>
          </cell>
          <cell r="B46">
            <v>6.4222398321810328E-2</v>
          </cell>
        </row>
      </sheetData>
      <sheetData sheetId="5">
        <row r="3">
          <cell r="A3">
            <v>1</v>
          </cell>
          <cell r="B3" t="str">
            <v>Capital History</v>
          </cell>
          <cell r="C3" t="str">
            <v>Capital + Basel 2 + Hybrids</v>
          </cell>
        </row>
        <row r="4">
          <cell r="A4">
            <v>2</v>
          </cell>
          <cell r="B4" t="str">
            <v>Subs</v>
          </cell>
          <cell r="C4" t="str">
            <v>Shareholding Pattern</v>
          </cell>
        </row>
        <row r="5">
          <cell r="A5">
            <v>3</v>
          </cell>
          <cell r="B5" t="str">
            <v>RRBs</v>
          </cell>
          <cell r="C5" t="str">
            <v>Market share in system</v>
          </cell>
        </row>
        <row r="6">
          <cell r="A6">
            <v>4</v>
          </cell>
          <cell r="B6" t="str">
            <v>geographical spread</v>
          </cell>
          <cell r="C6" t="str">
            <v>Subsidiaries</v>
          </cell>
        </row>
        <row r="7">
          <cell r="A7">
            <v>5</v>
          </cell>
          <cell r="B7" t="str">
            <v>M&amp;A possibility-discussion</v>
          </cell>
          <cell r="C7" t="str">
            <v>Geographical spread</v>
          </cell>
        </row>
        <row r="8">
          <cell r="A8">
            <v>6</v>
          </cell>
          <cell r="B8" t="str">
            <v>CBS -details -schedule - benefits</v>
          </cell>
          <cell r="C8" t="str">
            <v>CBS roll out - comp</v>
          </cell>
        </row>
        <row r="9">
          <cell r="A9">
            <v>7</v>
          </cell>
          <cell r="B9" t="str">
            <v>Mgmt team</v>
          </cell>
          <cell r="C9" t="str">
            <v>Branch Network -geographical spread</v>
          </cell>
        </row>
        <row r="10">
          <cell r="A10">
            <v>8</v>
          </cell>
          <cell r="B10" t="str">
            <v>Branche network</v>
          </cell>
          <cell r="C10" t="str">
            <v>Foreign operations</v>
          </cell>
        </row>
        <row r="11">
          <cell r="A11">
            <v>9</v>
          </cell>
          <cell r="B11" t="str">
            <v>Profitability per branch/employee</v>
          </cell>
          <cell r="C11" t="str">
            <v>Tier 1 comp</v>
          </cell>
        </row>
        <row r="12">
          <cell r="A12">
            <v>10</v>
          </cell>
          <cell r="C12" t="str">
            <v>SOE banks comp</v>
          </cell>
        </row>
        <row r="13">
          <cell r="A13">
            <v>11</v>
          </cell>
          <cell r="B13" t="str">
            <v>Financials</v>
          </cell>
          <cell r="C13" t="str">
            <v>Foreign operations comp - SOE banks</v>
          </cell>
        </row>
        <row r="14">
          <cell r="A14">
            <v>12</v>
          </cell>
          <cell r="B14" t="str">
            <v>Investments</v>
          </cell>
        </row>
        <row r="15">
          <cell r="A15">
            <v>13</v>
          </cell>
          <cell r="B15" t="str">
            <v>Advances</v>
          </cell>
        </row>
        <row r="16">
          <cell r="A16">
            <v>14</v>
          </cell>
          <cell r="B16" t="str">
            <v>Deposits</v>
          </cell>
          <cell r="C16" t="str">
            <v>Balance sheet section</v>
          </cell>
        </row>
        <row r="17">
          <cell r="A17">
            <v>15</v>
          </cell>
          <cell r="B17" t="str">
            <v>officers+clerks + substaff ratio</v>
          </cell>
          <cell r="C17" t="str">
            <v>---Retail ops growth</v>
          </cell>
        </row>
        <row r="18">
          <cell r="A18">
            <v>16</v>
          </cell>
          <cell r="B18" t="str">
            <v>foreign operations</v>
          </cell>
          <cell r="C18" t="str">
            <v>---Investments decline, cd ratio</v>
          </cell>
        </row>
        <row r="19">
          <cell r="A19">
            <v>17</v>
          </cell>
          <cell r="B19" t="str">
            <v>PB to ROE charts</v>
          </cell>
        </row>
        <row r="20">
          <cell r="A20">
            <v>18</v>
          </cell>
          <cell r="B20" t="str">
            <v>PB to ROE comparison…</v>
          </cell>
        </row>
        <row r="21">
          <cell r="A21">
            <v>19</v>
          </cell>
          <cell r="B21" t="str">
            <v>PLR+ deposit hike in last few months</v>
          </cell>
        </row>
        <row r="22">
          <cell r="A22">
            <v>20</v>
          </cell>
          <cell r="B22" t="str">
            <v>historically always traded at a discount to peers</v>
          </cell>
        </row>
        <row r="23">
          <cell r="C23" t="str">
            <v>Valuation</v>
          </cell>
        </row>
        <row r="24">
          <cell r="B24" t="str">
            <v>Notes to accounts</v>
          </cell>
          <cell r="C24" t="str">
            <v>---PB/ROE chart - BOB</v>
          </cell>
        </row>
        <row r="25">
          <cell r="B25" t="str">
            <v>foreign currency changes</v>
          </cell>
          <cell r="C25" t="str">
            <v>---RI model table</v>
          </cell>
        </row>
        <row r="26">
          <cell r="C26" t="str">
            <v>---ROE trend</v>
          </cell>
        </row>
        <row r="27">
          <cell r="A27">
            <v>21</v>
          </cell>
          <cell r="B27" t="str">
            <v>ROE premium - PB premium analysis</v>
          </cell>
          <cell r="C27" t="str">
            <v>---PB/ ROE matrix - SOE banks</v>
          </cell>
        </row>
        <row r="28">
          <cell r="A28">
            <v>22</v>
          </cell>
          <cell r="B28" t="str">
            <v>Strategy section</v>
          </cell>
          <cell r="C28" t="str">
            <v>---Implied growth table</v>
          </cell>
        </row>
        <row r="29">
          <cell r="A29">
            <v>23</v>
          </cell>
          <cell r="B29" t="str">
            <v>Basel 2</v>
          </cell>
          <cell r="C29" t="str">
            <v>some other tech (check out a. brown's report)</v>
          </cell>
        </row>
        <row r="30">
          <cell r="A30">
            <v>24</v>
          </cell>
          <cell r="B30" t="str">
            <v>Avg Cost of deposits along with CASA</v>
          </cell>
        </row>
        <row r="31">
          <cell r="A31">
            <v>25</v>
          </cell>
          <cell r="B31" t="str">
            <v>Sustainable ROE</v>
          </cell>
          <cell r="C31" t="str">
            <v>Strategy</v>
          </cell>
        </row>
        <row r="32">
          <cell r="A32">
            <v>26</v>
          </cell>
          <cell r="B32" t="str">
            <v>Bond Book and loan book</v>
          </cell>
          <cell r="C32" t="str">
            <v xml:space="preserve">---8 to 8 banking, fee etc. </v>
          </cell>
        </row>
        <row r="33">
          <cell r="A33">
            <v>27</v>
          </cell>
          <cell r="B33" t="str">
            <v>RI Model</v>
          </cell>
          <cell r="C33" t="str">
            <v xml:space="preserve">Branding </v>
          </cell>
        </row>
        <row r="34">
          <cell r="A34">
            <v>28</v>
          </cell>
          <cell r="B34" t="str">
            <v>ROE Historical - core ROE-Vs 10 yr</v>
          </cell>
        </row>
        <row r="35">
          <cell r="A35">
            <v>29</v>
          </cell>
          <cell r="C35" t="str">
            <v>Margins</v>
          </cell>
        </row>
        <row r="36">
          <cell r="C36" t="str">
            <v>---Rate hikes in last few months - table</v>
          </cell>
        </row>
        <row r="37">
          <cell r="C37" t="str">
            <v>---HDBK note - analysis</v>
          </cell>
        </row>
        <row r="38">
          <cell r="C38" t="str">
            <v>---CASA comp</v>
          </cell>
        </row>
        <row r="41">
          <cell r="C41" t="str">
            <v>Financials section</v>
          </cell>
        </row>
        <row r="42">
          <cell r="C42" t="str">
            <v>---Earnings outlook</v>
          </cell>
        </row>
        <row r="43">
          <cell r="C43" t="str">
            <v>---NIM profile</v>
          </cell>
        </row>
        <row r="44">
          <cell r="C44" t="str">
            <v>---Yields on inv comp</v>
          </cell>
        </row>
        <row r="45">
          <cell r="C45" t="str">
            <v>---Fee income comp</v>
          </cell>
        </row>
        <row r="46">
          <cell r="C46" t="str">
            <v>---Fee income growth vs system growth</v>
          </cell>
        </row>
        <row r="47">
          <cell r="C47" t="str">
            <v>---Deposits duration comp</v>
          </cell>
        </row>
        <row r="48">
          <cell r="C48" t="str">
            <v>---Treasury gains / PBT</v>
          </cell>
        </row>
      </sheetData>
      <sheetData sheetId="6">
        <row r="1">
          <cell r="I1">
            <v>17840930</v>
          </cell>
        </row>
        <row r="2">
          <cell r="A2" t="str">
            <v>Mkt Share in Deposits</v>
          </cell>
        </row>
        <row r="3">
          <cell r="B3" t="str">
            <v>F1999</v>
          </cell>
          <cell r="C3" t="str">
            <v>F2000</v>
          </cell>
          <cell r="D3" t="str">
            <v>F2001</v>
          </cell>
          <cell r="E3" t="str">
            <v>F2002</v>
          </cell>
          <cell r="F3" t="str">
            <v>F2003</v>
          </cell>
          <cell r="G3" t="str">
            <v>F2004</v>
          </cell>
          <cell r="H3" t="str">
            <v>F2005</v>
          </cell>
        </row>
        <row r="4">
          <cell r="A4" t="str">
            <v>Total</v>
          </cell>
        </row>
        <row r="5">
          <cell r="A5" t="str">
            <v xml:space="preserve">---Demand </v>
          </cell>
          <cell r="B5">
            <v>998012.7</v>
          </cell>
          <cell r="C5">
            <v>1195632.8</v>
          </cell>
          <cell r="D5">
            <v>1288040.2</v>
          </cell>
          <cell r="E5">
            <v>1406777</v>
          </cell>
          <cell r="F5">
            <v>1522240.8</v>
          </cell>
          <cell r="G5">
            <v>1895932.6</v>
          </cell>
          <cell r="H5">
            <v>2190262.5</v>
          </cell>
          <cell r="K5" t="str">
            <v>F2004</v>
          </cell>
          <cell r="L5" t="str">
            <v>Current</v>
          </cell>
          <cell r="M5" t="str">
            <v>Savings</v>
          </cell>
          <cell r="N5" t="str">
            <v>Total</v>
          </cell>
        </row>
        <row r="6">
          <cell r="A6" t="str">
            <v>---Savings</v>
          </cell>
          <cell r="B6">
            <v>1579902.3</v>
          </cell>
          <cell r="C6">
            <v>1884829.5</v>
          </cell>
          <cell r="D6">
            <v>2184453.7000000002</v>
          </cell>
          <cell r="E6">
            <v>2555977.7999999998</v>
          </cell>
          <cell r="F6">
            <v>3022965.7</v>
          </cell>
          <cell r="G6">
            <v>3736773.2</v>
          </cell>
          <cell r="H6">
            <v>4444529.2</v>
          </cell>
          <cell r="K6" t="str">
            <v>Foreign</v>
          </cell>
          <cell r="L6">
            <v>209595.4</v>
          </cell>
          <cell r="M6">
            <v>125575.5</v>
          </cell>
          <cell r="N6">
            <v>791411.9</v>
          </cell>
        </row>
        <row r="7">
          <cell r="A7" t="str">
            <v>---Time</v>
          </cell>
          <cell r="B7">
            <v>4653503.5999999996</v>
          </cell>
          <cell r="C7">
            <v>5414634.2999999998</v>
          </cell>
          <cell r="D7">
            <v>6424569.0999999996</v>
          </cell>
          <cell r="E7">
            <v>7372353.5</v>
          </cell>
          <cell r="F7">
            <v>8348588.2999999998</v>
          </cell>
          <cell r="G7">
            <v>9420454.4000000004</v>
          </cell>
          <cell r="H7">
            <v>11715228.800000001</v>
          </cell>
          <cell r="K7" t="str">
            <v>SOE</v>
          </cell>
          <cell r="L7">
            <v>1302339.6000000001</v>
          </cell>
          <cell r="M7">
            <v>3210166.6</v>
          </cell>
          <cell r="N7">
            <v>12294625.199999999</v>
          </cell>
        </row>
        <row r="8">
          <cell r="A8" t="str">
            <v xml:space="preserve">Total </v>
          </cell>
          <cell r="B8">
            <v>7231418.5999999996</v>
          </cell>
          <cell r="C8">
            <v>8495096.5999999996</v>
          </cell>
          <cell r="D8">
            <v>9897063</v>
          </cell>
          <cell r="E8">
            <v>11335108.300000001</v>
          </cell>
          <cell r="F8">
            <v>12893794.800000001</v>
          </cell>
          <cell r="G8">
            <v>15053160.200000001</v>
          </cell>
          <cell r="H8">
            <v>18350020.5</v>
          </cell>
          <cell r="I8">
            <v>20876690</v>
          </cell>
          <cell r="J8">
            <v>0.16166851871783594</v>
          </cell>
          <cell r="K8" t="str">
            <v>Pvt</v>
          </cell>
          <cell r="L8">
            <v>346332.9</v>
          </cell>
          <cell r="M8">
            <v>380612</v>
          </cell>
          <cell r="N8">
            <v>2523351.2999999998</v>
          </cell>
        </row>
        <row r="9">
          <cell r="C9">
            <v>0.17474828521197772</v>
          </cell>
          <cell r="D9">
            <v>0.16503242588200817</v>
          </cell>
          <cell r="E9">
            <v>0.14530020673809996</v>
          </cell>
          <cell r="F9">
            <v>0.13750962573511538</v>
          </cell>
          <cell r="G9">
            <v>0.1674732251827058</v>
          </cell>
          <cell r="H9">
            <v>0.21901449637133319</v>
          </cell>
          <cell r="I9">
            <v>0.13769300693696773</v>
          </cell>
        </row>
        <row r="10">
          <cell r="A10" t="str">
            <v>BOB</v>
          </cell>
          <cell r="K10" t="str">
            <v>F2005</v>
          </cell>
          <cell r="L10" t="str">
            <v>Current</v>
          </cell>
          <cell r="M10" t="str">
            <v>Savings</v>
          </cell>
          <cell r="N10" t="str">
            <v>Total</v>
          </cell>
        </row>
        <row r="11">
          <cell r="A11" t="str">
            <v xml:space="preserve">---Demand </v>
          </cell>
          <cell r="B11">
            <v>52430.891000000003</v>
          </cell>
          <cell r="C11">
            <v>54920.565999999999</v>
          </cell>
          <cell r="D11">
            <v>56250.343000000001</v>
          </cell>
          <cell r="E11">
            <v>63280</v>
          </cell>
          <cell r="F11">
            <v>60394.447</v>
          </cell>
          <cell r="G11">
            <v>67716.411999999997</v>
          </cell>
          <cell r="H11">
            <v>68710.907000000007</v>
          </cell>
          <cell r="I11">
            <v>83787.205000000002</v>
          </cell>
          <cell r="K11" t="str">
            <v>Foreign</v>
          </cell>
          <cell r="L11">
            <v>252560</v>
          </cell>
          <cell r="M11">
            <v>155053.4</v>
          </cell>
          <cell r="N11">
            <v>865047.1</v>
          </cell>
        </row>
        <row r="12">
          <cell r="A12" t="str">
            <v>---Savings</v>
          </cell>
          <cell r="B12">
            <v>91067.862999999998</v>
          </cell>
          <cell r="C12">
            <v>108422.5</v>
          </cell>
          <cell r="D12">
            <v>121848.764</v>
          </cell>
          <cell r="E12">
            <v>140470.696</v>
          </cell>
          <cell r="F12">
            <v>164194.18599999999</v>
          </cell>
          <cell r="G12">
            <v>197802.079</v>
          </cell>
          <cell r="H12">
            <v>227769.27499999999</v>
          </cell>
          <cell r="I12">
            <v>271604.40100000001</v>
          </cell>
          <cell r="K12" t="str">
            <v>SOE</v>
          </cell>
          <cell r="L12">
            <v>1501534.2</v>
          </cell>
          <cell r="M12">
            <v>3787758.7</v>
          </cell>
          <cell r="N12">
            <v>14358525.300000001</v>
          </cell>
        </row>
        <row r="13">
          <cell r="A13" t="str">
            <v>---Time</v>
          </cell>
          <cell r="B13">
            <v>302641.61300000001</v>
          </cell>
          <cell r="C13">
            <v>349414.11800000002</v>
          </cell>
          <cell r="D13">
            <v>361758.71100000001</v>
          </cell>
          <cell r="E13">
            <v>414293.9</v>
          </cell>
          <cell r="F13">
            <v>439825.37300000002</v>
          </cell>
          <cell r="G13">
            <v>464154.74699999997</v>
          </cell>
          <cell r="H13">
            <v>516854.46100000001</v>
          </cell>
          <cell r="I13">
            <v>581228.31000000006</v>
          </cell>
          <cell r="K13" t="str">
            <v>Pvt</v>
          </cell>
          <cell r="L13">
            <v>436168.3</v>
          </cell>
          <cell r="M13">
            <v>501717.1</v>
          </cell>
          <cell r="N13">
            <v>3126448.1</v>
          </cell>
        </row>
        <row r="14">
          <cell r="A14" t="str">
            <v xml:space="preserve">Total </v>
          </cell>
          <cell r="B14">
            <v>446140.36700000003</v>
          </cell>
          <cell r="C14">
            <v>512757.18400000001</v>
          </cell>
          <cell r="D14">
            <v>539857.81799999997</v>
          </cell>
          <cell r="E14">
            <v>618044.59600000002</v>
          </cell>
          <cell r="F14">
            <v>664414.00600000005</v>
          </cell>
          <cell r="G14">
            <v>729673.2379999999</v>
          </cell>
          <cell r="H14">
            <v>813334.64300000004</v>
          </cell>
          <cell r="I14">
            <v>936619.91600000008</v>
          </cell>
          <cell r="J14">
            <v>0.10562692332812462</v>
          </cell>
          <cell r="L14">
            <v>2190262.5</v>
          </cell>
          <cell r="M14">
            <v>4444529.2</v>
          </cell>
          <cell r="N14">
            <v>18350020.5</v>
          </cell>
        </row>
        <row r="15">
          <cell r="C15">
            <v>0.14931806652680679</v>
          </cell>
          <cell r="D15">
            <v>5.2852763151144844E-2</v>
          </cell>
          <cell r="E15">
            <v>0.14482846296392804</v>
          </cell>
          <cell r="F15">
            <v>7.5025993755311493E-2</v>
          </cell>
          <cell r="G15">
            <v>9.8220734979509006E-2</v>
          </cell>
          <cell r="H15">
            <v>0.1146559866020469</v>
          </cell>
          <cell r="I15">
            <v>0.15158000960743534</v>
          </cell>
        </row>
        <row r="16">
          <cell r="C16" t="str">
            <v>F2000</v>
          </cell>
          <cell r="D16" t="str">
            <v>F2001</v>
          </cell>
          <cell r="E16" t="str">
            <v>F2002</v>
          </cell>
          <cell r="F16" t="str">
            <v>F2003</v>
          </cell>
          <cell r="G16" t="str">
            <v>F2004</v>
          </cell>
          <cell r="H16" t="str">
            <v>F2005</v>
          </cell>
          <cell r="I16" t="str">
            <v>F2006</v>
          </cell>
        </row>
        <row r="17">
          <cell r="A17" t="str">
            <v>Low Cost Deposit Mix</v>
          </cell>
          <cell r="C17">
            <v>0.31855831784894112</v>
          </cell>
          <cell r="D17">
            <v>0.32990002378737432</v>
          </cell>
          <cell r="E17">
            <v>0.32966989327093799</v>
          </cell>
          <cell r="F17">
            <v>0.33802513338347651</v>
          </cell>
          <cell r="G17">
            <v>0.36388684300355278</v>
          </cell>
          <cell r="H17">
            <v>0.36452422696078374</v>
          </cell>
          <cell r="I17">
            <v>0.37944058195747354</v>
          </cell>
        </row>
        <row r="18">
          <cell r="A18" t="str">
            <v>Mkt Share</v>
          </cell>
          <cell r="C18">
            <v>5.3025503996591679E-2</v>
          </cell>
          <cell r="D18">
            <v>5.1288529837302227E-2</v>
          </cell>
          <cell r="E18">
            <v>5.1416427784025394E-2</v>
          </cell>
          <cell r="F18">
            <v>4.9412195683518442E-2</v>
          </cell>
          <cell r="G18">
            <v>4.7138711025880305E-2</v>
          </cell>
          <cell r="H18">
            <v>4.4685680486397185E-2</v>
          </cell>
        </row>
        <row r="19">
          <cell r="A19" t="str">
            <v>Mkt Share in Deposits</v>
          </cell>
          <cell r="C19">
            <v>6.0359194032001948E-2</v>
          </cell>
          <cell r="D19">
            <v>5.4547275085548103E-2</v>
          </cell>
          <cell r="E19">
            <v>5.4524807319220762E-2</v>
          </cell>
          <cell r="F19">
            <v>5.1529748712923526E-2</v>
          </cell>
          <cell r="G19">
            <v>4.8473093244566667E-2</v>
          </cell>
          <cell r="H19">
            <v>4.4323364270900951E-2</v>
          </cell>
          <cell r="I19">
            <v>4.4864387793275659E-2</v>
          </cell>
        </row>
        <row r="21">
          <cell r="A21" t="str">
            <v>Share in Branches</v>
          </cell>
        </row>
        <row r="22">
          <cell r="A22" t="str">
            <v>System</v>
          </cell>
          <cell r="C22">
            <v>65412</v>
          </cell>
          <cell r="D22">
            <v>65919</v>
          </cell>
          <cell r="E22">
            <v>66190</v>
          </cell>
          <cell r="F22">
            <v>66535</v>
          </cell>
          <cell r="G22">
            <v>67188</v>
          </cell>
          <cell r="H22">
            <v>68355</v>
          </cell>
          <cell r="I22">
            <v>68355</v>
          </cell>
        </row>
        <row r="23">
          <cell r="A23" t="str">
            <v>BOB</v>
          </cell>
          <cell r="C23">
            <v>2652</v>
          </cell>
          <cell r="D23">
            <v>2669</v>
          </cell>
          <cell r="E23">
            <v>2679</v>
          </cell>
          <cell r="F23">
            <v>2753</v>
          </cell>
          <cell r="G23">
            <v>2730</v>
          </cell>
          <cell r="H23">
            <v>2738</v>
          </cell>
          <cell r="I23">
            <v>2743</v>
          </cell>
        </row>
        <row r="24">
          <cell r="A24" t="str">
            <v>Mkt Share</v>
          </cell>
          <cell r="C24">
            <v>4.0543019629425796E-2</v>
          </cell>
          <cell r="D24">
            <v>4.0489085089276233E-2</v>
          </cell>
          <cell r="E24">
            <v>4.0474391902100018E-2</v>
          </cell>
          <cell r="F24">
            <v>4.137671902006463E-2</v>
          </cell>
          <cell r="G24">
            <v>4.0632255759957138E-2</v>
          </cell>
          <cell r="H24">
            <v>4.005559212932485E-2</v>
          </cell>
          <cell r="I24">
            <v>4.0128739667910175E-2</v>
          </cell>
        </row>
        <row r="27">
          <cell r="A27" t="str">
            <v>Growth In Deposits</v>
          </cell>
          <cell r="C27" t="str">
            <v>F2000</v>
          </cell>
          <cell r="D27" t="str">
            <v>F2001</v>
          </cell>
          <cell r="E27" t="str">
            <v>F2002</v>
          </cell>
          <cell r="F27" t="str">
            <v>F2003</v>
          </cell>
          <cell r="G27" t="str">
            <v>F2004</v>
          </cell>
          <cell r="H27" t="str">
            <v>F2005</v>
          </cell>
          <cell r="I27" t="str">
            <v>F2006</v>
          </cell>
        </row>
        <row r="28">
          <cell r="A28" t="str">
            <v>BOB</v>
          </cell>
          <cell r="C28">
            <v>0.14931806652680679</v>
          </cell>
          <cell r="D28">
            <v>5.2852763151144844E-2</v>
          </cell>
          <cell r="E28">
            <v>0.14482846296392804</v>
          </cell>
          <cell r="F28">
            <v>7.5025993755311493E-2</v>
          </cell>
          <cell r="G28">
            <v>9.8220734979509006E-2</v>
          </cell>
          <cell r="H28">
            <v>0.1146559866020469</v>
          </cell>
          <cell r="I28">
            <v>0.15158000960743534</v>
          </cell>
        </row>
        <row r="29">
          <cell r="A29" t="str">
            <v>System</v>
          </cell>
          <cell r="C29">
            <v>0.13909737054024718</v>
          </cell>
          <cell r="D29">
            <v>0.18353119959082509</v>
          </cell>
          <cell r="E29">
            <v>0.14620752988205088</v>
          </cell>
          <cell r="F29">
            <v>0.11917726521701866</v>
          </cell>
          <cell r="G29">
            <v>0.16850791250436359</v>
          </cell>
          <cell r="H29">
            <v>0.11016645406179015</v>
          </cell>
          <cell r="I29">
            <v>0.16947401737123524</v>
          </cell>
        </row>
        <row r="30">
          <cell r="C30">
            <v>1.0220695986559614E-2</v>
          </cell>
          <cell r="D30">
            <v>-0.13067843643968025</v>
          </cell>
          <cell r="E30">
            <v>-1.3790669181228399E-3</v>
          </cell>
          <cell r="F30">
            <v>-4.4151271461707164E-2</v>
          </cell>
          <cell r="G30">
            <v>-7.0287177524854583E-2</v>
          </cell>
          <cell r="H30">
            <v>4.4895325402567465E-3</v>
          </cell>
          <cell r="I30">
            <v>-1.7894007763799902E-2</v>
          </cell>
        </row>
        <row r="54">
          <cell r="K54">
            <v>0.24974672090250238</v>
          </cell>
        </row>
        <row r="55">
          <cell r="A55" t="str">
            <v>Mkt Share in CEB Income</v>
          </cell>
          <cell r="B55" t="str">
            <v>F1996</v>
          </cell>
          <cell r="C55" t="str">
            <v>F1997</v>
          </cell>
          <cell r="D55" t="str">
            <v>F1998</v>
          </cell>
          <cell r="E55" t="str">
            <v>F1999</v>
          </cell>
          <cell r="F55" t="str">
            <v>F2000</v>
          </cell>
          <cell r="G55" t="str">
            <v>F2001</v>
          </cell>
          <cell r="H55" t="str">
            <v>F2002</v>
          </cell>
          <cell r="I55" t="str">
            <v>F2003</v>
          </cell>
          <cell r="J55" t="str">
            <v>F2004</v>
          </cell>
          <cell r="K55" t="str">
            <v>F2005</v>
          </cell>
          <cell r="L55" t="str">
            <v>F2006e</v>
          </cell>
        </row>
        <row r="56">
          <cell r="A56" t="str">
            <v>System</v>
          </cell>
          <cell r="B56">
            <v>54816</v>
          </cell>
          <cell r="C56">
            <v>58515</v>
          </cell>
          <cell r="D56">
            <v>65012</v>
          </cell>
          <cell r="E56">
            <v>74222</v>
          </cell>
          <cell r="F56">
            <v>82528</v>
          </cell>
          <cell r="G56">
            <v>88593</v>
          </cell>
          <cell r="H56">
            <v>92125</v>
          </cell>
          <cell r="I56">
            <v>105669</v>
          </cell>
          <cell r="J56">
            <v>118249</v>
          </cell>
          <cell r="K56">
            <v>147781.30000000002</v>
          </cell>
          <cell r="L56">
            <v>172904.12100000001</v>
          </cell>
        </row>
        <row r="57">
          <cell r="A57" t="str">
            <v>BOB</v>
          </cell>
          <cell r="B57">
            <v>2935.0239999999999</v>
          </cell>
          <cell r="C57">
            <v>2442.3389999999999</v>
          </cell>
          <cell r="D57">
            <v>2353.9560000000001</v>
          </cell>
          <cell r="E57">
            <v>2472.6350000000002</v>
          </cell>
          <cell r="F57">
            <v>2803</v>
          </cell>
          <cell r="G57">
            <v>2977.2739999999999</v>
          </cell>
          <cell r="H57">
            <v>3054.7</v>
          </cell>
          <cell r="I57">
            <v>3441.17</v>
          </cell>
          <cell r="J57">
            <v>3444.4789999999998</v>
          </cell>
          <cell r="K57">
            <v>3425.9929999999999</v>
          </cell>
          <cell r="L57">
            <v>3609.9639999999999</v>
          </cell>
        </row>
        <row r="59">
          <cell r="A59" t="str">
            <v>Mkt Share</v>
          </cell>
          <cell r="B59">
            <v>5.3543199065966142E-2</v>
          </cell>
          <cell r="C59">
            <v>4.173868238913099E-2</v>
          </cell>
          <cell r="D59">
            <v>3.6208023134190616E-2</v>
          </cell>
          <cell r="E59">
            <v>3.3314044353426213E-2</v>
          </cell>
          <cell r="F59">
            <v>3.3964230321830165E-2</v>
          </cell>
          <cell r="G59">
            <v>3.360619913537187E-2</v>
          </cell>
          <cell r="H59">
            <v>3.3158208955223881E-2</v>
          </cell>
          <cell r="I59">
            <v>3.2565558489244716E-2</v>
          </cell>
          <cell r="J59">
            <v>2.9129032803660072E-2</v>
          </cell>
          <cell r="K59">
            <v>2.3182858724344686E-2</v>
          </cell>
          <cell r="L59">
            <v>2.0878415037892589E-2</v>
          </cell>
        </row>
        <row r="78">
          <cell r="A78" t="str">
            <v>Sum of Commission, exchange and brokerage</v>
          </cell>
          <cell r="B78">
            <v>1994</v>
          </cell>
          <cell r="C78">
            <v>1995</v>
          </cell>
          <cell r="D78">
            <v>1996</v>
          </cell>
          <cell r="E78">
            <v>1997</v>
          </cell>
          <cell r="F78">
            <v>1998</v>
          </cell>
          <cell r="G78">
            <v>1999</v>
          </cell>
          <cell r="H78">
            <v>2000</v>
          </cell>
          <cell r="I78">
            <v>2001</v>
          </cell>
          <cell r="J78">
            <v>2002</v>
          </cell>
          <cell r="K78">
            <v>2003</v>
          </cell>
          <cell r="L78">
            <v>2004</v>
          </cell>
          <cell r="M78">
            <v>2005</v>
          </cell>
          <cell r="N78">
            <v>2006</v>
          </cell>
        </row>
        <row r="79">
          <cell r="A79" t="str">
            <v>Fees - All Banks</v>
          </cell>
          <cell r="B79">
            <v>34399</v>
          </cell>
          <cell r="C79">
            <v>43087</v>
          </cell>
          <cell r="D79">
            <v>54816</v>
          </cell>
          <cell r="E79">
            <v>58515</v>
          </cell>
          <cell r="F79">
            <v>65012</v>
          </cell>
          <cell r="G79">
            <v>74222</v>
          </cell>
          <cell r="H79">
            <v>82528</v>
          </cell>
          <cell r="I79">
            <v>88593</v>
          </cell>
          <cell r="J79">
            <v>92125</v>
          </cell>
          <cell r="K79">
            <v>105669</v>
          </cell>
          <cell r="L79">
            <v>118249</v>
          </cell>
          <cell r="M79">
            <v>147781.30000000002</v>
          </cell>
          <cell r="N79">
            <v>172904.12100000001</v>
          </cell>
        </row>
        <row r="80">
          <cell r="A80" t="str">
            <v>Loans -All Banks</v>
          </cell>
          <cell r="B80">
            <v>1683383</v>
          </cell>
          <cell r="C80">
            <v>2088184</v>
          </cell>
          <cell r="D80">
            <v>2524386</v>
          </cell>
          <cell r="E80">
            <v>2756349</v>
          </cell>
          <cell r="F80">
            <v>3239989</v>
          </cell>
          <cell r="G80">
            <v>3695697</v>
          </cell>
          <cell r="H80">
            <v>4434684</v>
          </cell>
          <cell r="I80">
            <v>5256830</v>
          </cell>
          <cell r="J80">
            <v>6457429</v>
          </cell>
          <cell r="K80">
            <v>7392326</v>
          </cell>
          <cell r="L80">
            <v>8641423</v>
          </cell>
          <cell r="M80">
            <v>11057250</v>
          </cell>
          <cell r="N80">
            <v>14964740</v>
          </cell>
        </row>
        <row r="81">
          <cell r="A81" t="str">
            <v>Loans - BOB</v>
          </cell>
          <cell r="B81">
            <v>126515</v>
          </cell>
          <cell r="C81">
            <v>147842</v>
          </cell>
          <cell r="D81">
            <v>160126</v>
          </cell>
          <cell r="E81">
            <v>165316</v>
          </cell>
          <cell r="F81">
            <v>198035</v>
          </cell>
          <cell r="G81">
            <v>210915</v>
          </cell>
          <cell r="H81">
            <v>243929</v>
          </cell>
          <cell r="I81">
            <v>274207</v>
          </cell>
          <cell r="J81">
            <v>336630</v>
          </cell>
          <cell r="K81">
            <v>353481</v>
          </cell>
          <cell r="L81">
            <v>356009</v>
          </cell>
          <cell r="M81">
            <v>434003.83899999998</v>
          </cell>
          <cell r="N81">
            <v>599117.78399999999</v>
          </cell>
        </row>
        <row r="82">
          <cell r="A82" t="str">
            <v>Fee Income - BOB</v>
          </cell>
          <cell r="B82">
            <v>2517</v>
          </cell>
          <cell r="C82">
            <v>3083.2539999999999</v>
          </cell>
          <cell r="D82">
            <v>2935.0239999999999</v>
          </cell>
          <cell r="E82">
            <v>2442.3389999999999</v>
          </cell>
          <cell r="F82">
            <v>2353.9560000000001</v>
          </cell>
          <cell r="G82">
            <v>2472.6350000000002</v>
          </cell>
          <cell r="H82">
            <v>2803</v>
          </cell>
          <cell r="I82">
            <v>2977.2739999999999</v>
          </cell>
          <cell r="J82">
            <v>3054.7</v>
          </cell>
          <cell r="K82">
            <v>3441.17</v>
          </cell>
          <cell r="L82">
            <v>3444.4789999999998</v>
          </cell>
          <cell r="M82">
            <v>3425.9929999999999</v>
          </cell>
          <cell r="N82">
            <v>3609.9639999999999</v>
          </cell>
        </row>
        <row r="83">
          <cell r="A83" t="str">
            <v>Loans</v>
          </cell>
          <cell r="B83">
            <v>7.5155208291874165E-2</v>
          </cell>
          <cell r="C83">
            <v>7.079931653532448E-2</v>
          </cell>
          <cell r="D83">
            <v>6.3431662194291999E-2</v>
          </cell>
          <cell r="E83">
            <v>5.9976439848509748E-2</v>
          </cell>
          <cell r="F83">
            <v>6.1122121093620994E-2</v>
          </cell>
          <cell r="G83">
            <v>5.7070425416369364E-2</v>
          </cell>
          <cell r="H83">
            <v>5.5004821087590458E-2</v>
          </cell>
          <cell r="I83">
            <v>5.2162044426013396E-2</v>
          </cell>
          <cell r="J83">
            <v>5.2130654475643481E-2</v>
          </cell>
          <cell r="K83">
            <v>4.7817290525336682E-2</v>
          </cell>
          <cell r="L83">
            <v>4.1197960104487417E-2</v>
          </cell>
          <cell r="M83">
            <v>3.925061285581858E-2</v>
          </cell>
          <cell r="N83">
            <v>4.0035295233996716E-2</v>
          </cell>
        </row>
        <row r="84">
          <cell r="A84" t="str">
            <v>Fee Income</v>
          </cell>
          <cell r="B84">
            <v>7.3170731707317069E-2</v>
          </cell>
          <cell r="C84">
            <v>6.8669354120267256E-2</v>
          </cell>
          <cell r="D84">
            <v>5.353929222911346E-2</v>
          </cell>
          <cell r="E84">
            <v>4.169393524509285E-2</v>
          </cell>
          <cell r="F84">
            <v>3.6266149830991037E-2</v>
          </cell>
          <cell r="G84">
            <v>3.3315660267534741E-2</v>
          </cell>
          <cell r="H84">
            <v>3.4321216217539939E-2</v>
          </cell>
          <cell r="I84">
            <v>3.3607640660486826E-2</v>
          </cell>
          <cell r="J84">
            <v>3.3495178632911612E-2</v>
          </cell>
          <cell r="K84">
            <v>3.25559767682339E-2</v>
          </cell>
          <cell r="L84">
            <v>2.9551199943033478E-2</v>
          </cell>
          <cell r="M84">
            <v>2.3182858724344686E-2</v>
          </cell>
          <cell r="N84">
            <v>2.0878415037892589E-2</v>
          </cell>
        </row>
        <row r="102">
          <cell r="B102">
            <v>1994</v>
          </cell>
          <cell r="C102">
            <v>1995</v>
          </cell>
          <cell r="D102">
            <v>1996</v>
          </cell>
          <cell r="E102">
            <v>1997</v>
          </cell>
          <cell r="F102">
            <v>1998</v>
          </cell>
          <cell r="G102">
            <v>1999</v>
          </cell>
          <cell r="H102">
            <v>2000</v>
          </cell>
          <cell r="I102">
            <v>2001</v>
          </cell>
          <cell r="J102">
            <v>2002</v>
          </cell>
          <cell r="K102">
            <v>2003</v>
          </cell>
          <cell r="L102">
            <v>2004</v>
          </cell>
          <cell r="M102">
            <v>2005</v>
          </cell>
          <cell r="N102">
            <v>2006</v>
          </cell>
        </row>
        <row r="103">
          <cell r="A103" t="str">
            <v>CEB</v>
          </cell>
        </row>
        <row r="104">
          <cell r="A104" t="str">
            <v>Pvt</v>
          </cell>
          <cell r="C104">
            <v>1930</v>
          </cell>
          <cell r="D104">
            <v>3600</v>
          </cell>
          <cell r="E104">
            <v>4580.7</v>
          </cell>
          <cell r="F104">
            <v>5027</v>
          </cell>
          <cell r="G104">
            <v>6242.1</v>
          </cell>
          <cell r="H104">
            <v>7668.3</v>
          </cell>
          <cell r="I104">
            <v>10007</v>
          </cell>
          <cell r="J104">
            <v>11290.5</v>
          </cell>
          <cell r="K104">
            <v>18939.2</v>
          </cell>
          <cell r="L104">
            <v>22135.5</v>
          </cell>
          <cell r="M104">
            <v>36238.300000000003</v>
          </cell>
        </row>
        <row r="105">
          <cell r="A105" t="str">
            <v>SOE</v>
          </cell>
          <cell r="C105">
            <v>38350</v>
          </cell>
          <cell r="D105">
            <v>44670</v>
          </cell>
          <cell r="E105">
            <v>45556.2</v>
          </cell>
          <cell r="F105">
            <v>49709.5</v>
          </cell>
          <cell r="G105">
            <v>56824.9</v>
          </cell>
          <cell r="H105">
            <v>62774.8</v>
          </cell>
          <cell r="I105">
            <v>65742.600000000006</v>
          </cell>
          <cell r="J105">
            <v>68110.399999999994</v>
          </cell>
          <cell r="K105">
            <v>72936.800000000003</v>
          </cell>
          <cell r="L105">
            <v>78221.100000000006</v>
          </cell>
          <cell r="M105">
            <v>90136.1</v>
          </cell>
        </row>
        <row r="106">
          <cell r="A106" t="str">
            <v>Foreign</v>
          </cell>
          <cell r="C106">
            <v>4620</v>
          </cell>
          <cell r="D106">
            <v>6550</v>
          </cell>
          <cell r="E106">
            <v>8440.9</v>
          </cell>
          <cell r="F106">
            <v>10171.299999999999</v>
          </cell>
          <cell r="G106">
            <v>11151.4</v>
          </cell>
          <cell r="H106">
            <v>11226.5</v>
          </cell>
          <cell r="I106">
            <v>12839.6</v>
          </cell>
          <cell r="J106">
            <v>11797.3</v>
          </cell>
          <cell r="K106">
            <v>13824.1</v>
          </cell>
          <cell r="L106">
            <v>16203.1</v>
          </cell>
          <cell r="M106">
            <v>21406.9</v>
          </cell>
        </row>
        <row r="107">
          <cell r="C107">
            <v>44900</v>
          </cell>
          <cell r="D107">
            <v>54820</v>
          </cell>
          <cell r="E107">
            <v>58577.799999999996</v>
          </cell>
          <cell r="F107">
            <v>64907.8</v>
          </cell>
          <cell r="G107">
            <v>74218.399999999994</v>
          </cell>
          <cell r="H107">
            <v>81669.600000000006</v>
          </cell>
          <cell r="I107">
            <v>88589.200000000012</v>
          </cell>
          <cell r="J107">
            <v>91198.2</v>
          </cell>
          <cell r="K107">
            <v>105700.1</v>
          </cell>
          <cell r="L107">
            <v>116559.70000000001</v>
          </cell>
          <cell r="M107">
            <v>147781.30000000002</v>
          </cell>
          <cell r="N107">
            <v>172904.12100000001</v>
          </cell>
        </row>
        <row r="108">
          <cell r="C108">
            <v>2115600</v>
          </cell>
          <cell r="D108">
            <v>2540150</v>
          </cell>
          <cell r="E108">
            <v>2784010</v>
          </cell>
          <cell r="F108">
            <v>3240790</v>
          </cell>
          <cell r="G108">
            <v>3688370</v>
          </cell>
          <cell r="H108">
            <v>4359580</v>
          </cell>
          <cell r="I108">
            <v>5114340</v>
          </cell>
          <cell r="J108">
            <v>5897230</v>
          </cell>
          <cell r="K108">
            <v>7253680</v>
          </cell>
          <cell r="L108">
            <v>8566850</v>
          </cell>
          <cell r="M108">
            <v>10594090</v>
          </cell>
          <cell r="N108">
            <v>14964740</v>
          </cell>
        </row>
        <row r="109">
          <cell r="C109">
            <v>6.9881830213650978E-2</v>
          </cell>
          <cell r="D109">
            <v>6.3038009566364198E-2</v>
          </cell>
          <cell r="E109">
            <v>5.9380533834289387E-2</v>
          </cell>
          <cell r="F109">
            <v>6.1107014030529594E-2</v>
          </cell>
          <cell r="G109">
            <v>5.7183796636454585E-2</v>
          </cell>
          <cell r="H109">
            <v>5.5952408259511234E-2</v>
          </cell>
          <cell r="I109">
            <v>5.3615324753536135E-2</v>
          </cell>
          <cell r="J109">
            <v>5.7082732062341136E-2</v>
          </cell>
          <cell r="K109">
            <v>4.8731264682202687E-2</v>
          </cell>
          <cell r="L109">
            <v>4.1556581473937329E-2</v>
          </cell>
          <cell r="M109">
            <v>4.0966599207671442E-2</v>
          </cell>
          <cell r="N109">
            <v>4.0035295233996716E-2</v>
          </cell>
        </row>
        <row r="110">
          <cell r="C110">
            <v>6.8669354120267256E-2</v>
          </cell>
          <cell r="D110">
            <v>5.353929222911346E-2</v>
          </cell>
          <cell r="E110">
            <v>4.169393524509285E-2</v>
          </cell>
          <cell r="F110">
            <v>3.6266149830991037E-2</v>
          </cell>
          <cell r="G110">
            <v>3.3315660267534741E-2</v>
          </cell>
          <cell r="H110">
            <v>3.4321216217539939E-2</v>
          </cell>
          <cell r="I110">
            <v>3.3607640660486826E-2</v>
          </cell>
          <cell r="J110">
            <v>3.3495178632911612E-2</v>
          </cell>
          <cell r="K110">
            <v>3.25559767682339E-2</v>
          </cell>
          <cell r="L110">
            <v>2.9551199943033478E-2</v>
          </cell>
          <cell r="M110">
            <v>2.3182858724344686E-2</v>
          </cell>
          <cell r="N110">
            <v>2.0878415037892589E-2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4">
          <cell r="A114">
            <v>34394</v>
          </cell>
          <cell r="B114">
            <v>1644180</v>
          </cell>
        </row>
        <row r="115">
          <cell r="A115">
            <v>34759</v>
          </cell>
          <cell r="B115">
            <v>2115600</v>
          </cell>
        </row>
        <row r="116">
          <cell r="A116">
            <v>35125</v>
          </cell>
          <cell r="B116">
            <v>2540150</v>
          </cell>
        </row>
        <row r="117">
          <cell r="A117">
            <v>35490</v>
          </cell>
          <cell r="B117">
            <v>2784010</v>
          </cell>
        </row>
        <row r="118">
          <cell r="A118">
            <v>35855</v>
          </cell>
          <cell r="B118">
            <v>3240790</v>
          </cell>
        </row>
        <row r="119">
          <cell r="A119">
            <v>36220</v>
          </cell>
          <cell r="B119">
            <v>3688370</v>
          </cell>
        </row>
        <row r="120">
          <cell r="A120">
            <v>36586</v>
          </cell>
          <cell r="B120">
            <v>4359580</v>
          </cell>
        </row>
        <row r="121">
          <cell r="A121">
            <v>36951</v>
          </cell>
          <cell r="B121">
            <v>5114340</v>
          </cell>
        </row>
        <row r="122">
          <cell r="A122">
            <v>37316</v>
          </cell>
          <cell r="B122">
            <v>5897230</v>
          </cell>
        </row>
        <row r="123">
          <cell r="A123">
            <v>37681</v>
          </cell>
          <cell r="B123">
            <v>7253680</v>
          </cell>
        </row>
        <row r="124">
          <cell r="A124">
            <v>38072</v>
          </cell>
          <cell r="B124">
            <v>8566850</v>
          </cell>
        </row>
        <row r="125">
          <cell r="A125">
            <v>38436</v>
          </cell>
          <cell r="B125">
            <v>10594090</v>
          </cell>
        </row>
        <row r="126">
          <cell r="A126">
            <v>38807</v>
          </cell>
          <cell r="B126">
            <v>14964740</v>
          </cell>
        </row>
      </sheetData>
      <sheetData sheetId="7">
        <row r="3">
          <cell r="A3" t="str">
            <v>Mkt Share</v>
          </cell>
          <cell r="H3" t="str">
            <v>Deposits</v>
          </cell>
          <cell r="I3" t="str">
            <v>Advances</v>
          </cell>
          <cell r="L3" t="str">
            <v>Rank</v>
          </cell>
        </row>
        <row r="4">
          <cell r="A4" t="str">
            <v>F2006</v>
          </cell>
          <cell r="B4" t="str">
            <v xml:space="preserve">System </v>
          </cell>
          <cell r="C4" t="str">
            <v>BOB</v>
          </cell>
          <cell r="D4" t="str">
            <v>Mkt Share</v>
          </cell>
          <cell r="G4" t="str">
            <v>SBI</v>
          </cell>
          <cell r="H4">
            <v>3800460.5529999998</v>
          </cell>
          <cell r="I4">
            <v>2616415.3360000001</v>
          </cell>
          <cell r="J4">
            <v>6416875.8890000004</v>
          </cell>
          <cell r="K4">
            <v>0.17903515258738281</v>
          </cell>
          <cell r="L4">
            <v>1</v>
          </cell>
        </row>
        <row r="5">
          <cell r="A5" t="str">
            <v>---Deposits</v>
          </cell>
          <cell r="B5">
            <v>20876690</v>
          </cell>
          <cell r="C5">
            <v>936619.91599999997</v>
          </cell>
          <cell r="D5">
            <v>4.4864387793275659E-2</v>
          </cell>
          <cell r="G5" t="str">
            <v>PNB</v>
          </cell>
          <cell r="H5">
            <v>1196849.1680000001</v>
          </cell>
          <cell r="I5">
            <v>746273.71200000006</v>
          </cell>
          <cell r="J5">
            <v>1943122.8800000001</v>
          </cell>
          <cell r="K5">
            <v>5.4214435082528795E-2</v>
          </cell>
          <cell r="L5">
            <v>4</v>
          </cell>
        </row>
        <row r="6">
          <cell r="A6" t="str">
            <v>---Loans</v>
          </cell>
          <cell r="B6">
            <v>14964740</v>
          </cell>
          <cell r="C6">
            <v>599117.78399999999</v>
          </cell>
          <cell r="D6">
            <v>4.0035295233996716E-2</v>
          </cell>
          <cell r="G6" t="str">
            <v>BOB</v>
          </cell>
          <cell r="H6">
            <v>936619.91599999997</v>
          </cell>
          <cell r="I6">
            <v>599117.78399999999</v>
          </cell>
          <cell r="J6">
            <v>1535737.7</v>
          </cell>
          <cell r="K6">
            <v>4.2848114598106155E-2</v>
          </cell>
          <cell r="L6">
            <v>6</v>
          </cell>
        </row>
        <row r="7">
          <cell r="A7" t="str">
            <v>Business</v>
          </cell>
          <cell r="B7">
            <v>35841430</v>
          </cell>
          <cell r="C7">
            <v>1535737.7</v>
          </cell>
          <cell r="D7">
            <v>4.2848114598106155E-2</v>
          </cell>
          <cell r="G7" t="str">
            <v>CBK</v>
          </cell>
          <cell r="H7">
            <v>1168032.3189999999</v>
          </cell>
          <cell r="I7">
            <v>794256.99800000002</v>
          </cell>
          <cell r="J7">
            <v>1962289.3169999998</v>
          </cell>
          <cell r="K7">
            <v>5.4749191564064263E-2</v>
          </cell>
          <cell r="L7">
            <v>3</v>
          </cell>
        </row>
        <row r="8">
          <cell r="G8" t="str">
            <v>BOI</v>
          </cell>
          <cell r="H8">
            <v>939320.31700000004</v>
          </cell>
          <cell r="I8">
            <v>651737.4</v>
          </cell>
          <cell r="J8">
            <v>1591057.7170000002</v>
          </cell>
          <cell r="K8">
            <v>4.4391580274559361E-2</v>
          </cell>
          <cell r="L8">
            <v>5</v>
          </cell>
        </row>
        <row r="9">
          <cell r="A9" t="str">
            <v>Bank of Baroda: Key Facts</v>
          </cell>
          <cell r="G9" t="str">
            <v>ICICI</v>
          </cell>
          <cell r="H9">
            <v>1650831.713</v>
          </cell>
          <cell r="I9">
            <v>1461631.0889999999</v>
          </cell>
          <cell r="J9">
            <v>3112462.8020000001</v>
          </cell>
          <cell r="K9">
            <v>8.6839805275626569E-2</v>
          </cell>
          <cell r="L9">
            <v>2</v>
          </cell>
        </row>
        <row r="10">
          <cell r="A10" t="str">
            <v>Market Capitalization</v>
          </cell>
          <cell r="B10" t="str">
            <v>US$ 2.3 bn</v>
          </cell>
        </row>
        <row r="11">
          <cell r="A11" t="str">
            <v>Avg. Daily Volume</v>
          </cell>
          <cell r="B11" t="str">
            <v xml:space="preserve">US$5.5 mn </v>
          </cell>
        </row>
        <row r="12">
          <cell r="A12" t="str">
            <v>Current Foreign Holding (maximum 20%)</v>
          </cell>
          <cell r="B12">
            <v>0.2</v>
          </cell>
        </row>
        <row r="13">
          <cell r="A13" t="str">
            <v>Market Share</v>
          </cell>
        </row>
        <row r="14">
          <cell r="A14" t="str">
            <v>---Loans</v>
          </cell>
          <cell r="B14">
            <v>4.0035295233996716E-2</v>
          </cell>
        </row>
        <row r="15">
          <cell r="A15" t="str">
            <v>---Deposits</v>
          </cell>
          <cell r="B15">
            <v>4.4864387793275659E-2</v>
          </cell>
        </row>
        <row r="23">
          <cell r="A23" t="str">
            <v>System</v>
          </cell>
          <cell r="S23" t="str">
            <v>Business Per Branch</v>
          </cell>
        </row>
        <row r="24">
          <cell r="A24">
            <v>38596</v>
          </cell>
          <cell r="B24" t="str">
            <v>Branches</v>
          </cell>
          <cell r="C24" t="str">
            <v>Deposits</v>
          </cell>
          <cell r="D24" t="str">
            <v>Advances</v>
          </cell>
          <cell r="E24" t="str">
            <v>Business</v>
          </cell>
          <cell r="H24" t="str">
            <v>Branches</v>
          </cell>
          <cell r="I24" t="str">
            <v>Deposits</v>
          </cell>
          <cell r="J24" t="str">
            <v>Advances</v>
          </cell>
          <cell r="K24" t="str">
            <v>Business</v>
          </cell>
          <cell r="N24" t="str">
            <v>Share in branches</v>
          </cell>
          <cell r="O24" t="str">
            <v>Share in business</v>
          </cell>
          <cell r="R24" t="str">
            <v>Central</v>
          </cell>
          <cell r="S24">
            <v>239.1508746355685</v>
          </cell>
          <cell r="T24">
            <v>458</v>
          </cell>
        </row>
        <row r="25">
          <cell r="A25" t="str">
            <v>North</v>
          </cell>
          <cell r="B25">
            <v>11307</v>
          </cell>
          <cell r="C25">
            <v>4454540</v>
          </cell>
          <cell r="D25">
            <v>2682720</v>
          </cell>
          <cell r="E25">
            <v>7137260</v>
          </cell>
          <cell r="F25">
            <v>631.22490492615191</v>
          </cell>
          <cell r="G25" t="str">
            <v>North</v>
          </cell>
          <cell r="H25">
            <v>0.16568003985581573</v>
          </cell>
          <cell r="I25">
            <v>0.23676503573368599</v>
          </cell>
          <cell r="J25">
            <v>0.20945528135364552</v>
          </cell>
          <cell r="K25">
            <v>0.22570366570890252</v>
          </cell>
          <cell r="M25" t="str">
            <v>Central</v>
          </cell>
          <cell r="N25">
            <v>0.20103742343873635</v>
          </cell>
          <cell r="O25">
            <v>0.10376076852192095</v>
          </cell>
          <cell r="R25" t="str">
            <v>East</v>
          </cell>
          <cell r="S25">
            <v>261.15842656080838</v>
          </cell>
          <cell r="T25">
            <v>458</v>
          </cell>
        </row>
        <row r="26">
          <cell r="A26" t="str">
            <v>East</v>
          </cell>
          <cell r="B26">
            <v>13855</v>
          </cell>
          <cell r="C26">
            <v>2466040</v>
          </cell>
          <cell r="D26">
            <v>1152310</v>
          </cell>
          <cell r="E26">
            <v>3618350</v>
          </cell>
          <cell r="F26">
            <v>261.15842656080838</v>
          </cell>
          <cell r="G26" t="str">
            <v>East</v>
          </cell>
          <cell r="H26">
            <v>0.20301556135158105</v>
          </cell>
          <cell r="I26">
            <v>0.13107347755788454</v>
          </cell>
          <cell r="J26">
            <v>8.9967426811825041E-2</v>
          </cell>
          <cell r="K26">
            <v>0.11442414299294232</v>
          </cell>
          <cell r="M26" t="str">
            <v>East</v>
          </cell>
          <cell r="N26">
            <v>0.20301556135158105</v>
          </cell>
          <cell r="O26">
            <v>0.11442414299294232</v>
          </cell>
          <cell r="R26" t="str">
            <v>South</v>
          </cell>
          <cell r="S26">
            <v>400.66712663199235</v>
          </cell>
          <cell r="T26">
            <v>458</v>
          </cell>
        </row>
        <row r="27">
          <cell r="A27" t="str">
            <v>Central</v>
          </cell>
          <cell r="B27">
            <v>13720</v>
          </cell>
          <cell r="C27">
            <v>2316420</v>
          </cell>
          <cell r="D27">
            <v>964730</v>
          </cell>
          <cell r="E27">
            <v>3281150</v>
          </cell>
          <cell r="F27">
            <v>239.1508746355685</v>
          </cell>
          <cell r="G27" t="str">
            <v>Central</v>
          </cell>
          <cell r="H27">
            <v>0.20103742343873635</v>
          </cell>
          <cell r="I27">
            <v>0.12312096514437515</v>
          </cell>
          <cell r="J27">
            <v>7.5321984247443796E-2</v>
          </cell>
          <cell r="K27">
            <v>0.10376076852192095</v>
          </cell>
          <cell r="M27" t="str">
            <v>North</v>
          </cell>
          <cell r="N27">
            <v>0.16568003985581573</v>
          </cell>
          <cell r="O27">
            <v>0.22570366570890252</v>
          </cell>
          <cell r="R27" t="str">
            <v>North</v>
          </cell>
          <cell r="S27">
            <v>631.22490492615191</v>
          </cell>
          <cell r="T27">
            <v>458</v>
          </cell>
        </row>
        <row r="28">
          <cell r="A28" t="str">
            <v>West</v>
          </cell>
          <cell r="B28">
            <v>10522</v>
          </cell>
          <cell r="C28">
            <v>5405650</v>
          </cell>
          <cell r="D28">
            <v>4630480</v>
          </cell>
          <cell r="E28">
            <v>10036130</v>
          </cell>
          <cell r="F28">
            <v>953.82341760121653</v>
          </cell>
          <cell r="G28" t="str">
            <v>West</v>
          </cell>
          <cell r="H28">
            <v>0.15417753421445946</v>
          </cell>
          <cell r="I28">
            <v>0.287317863441298</v>
          </cell>
          <cell r="J28">
            <v>0.36152803542763629</v>
          </cell>
          <cell r="K28">
            <v>0.31737548170181384</v>
          </cell>
          <cell r="M28" t="str">
            <v>South</v>
          </cell>
          <cell r="N28">
            <v>0.27608944113940742</v>
          </cell>
          <cell r="O28">
            <v>0.23873594107442037</v>
          </cell>
          <cell r="R28" t="str">
            <v>West</v>
          </cell>
          <cell r="S28">
            <v>953.82341760121653</v>
          </cell>
          <cell r="T28">
            <v>458</v>
          </cell>
        </row>
        <row r="29">
          <cell r="A29" t="str">
            <v>South</v>
          </cell>
          <cell r="B29">
            <v>18842</v>
          </cell>
          <cell r="C29">
            <v>4171530</v>
          </cell>
          <cell r="D29">
            <v>3377840</v>
          </cell>
          <cell r="E29">
            <v>7549370</v>
          </cell>
          <cell r="F29">
            <v>400.66712663199235</v>
          </cell>
          <cell r="G29" t="str">
            <v>South</v>
          </cell>
          <cell r="H29">
            <v>0.27608944113940742</v>
          </cell>
          <cell r="I29">
            <v>0.22172265812275635</v>
          </cell>
          <cell r="J29">
            <v>0.26372727215944936</v>
          </cell>
          <cell r="K29">
            <v>0.23873594107442037</v>
          </cell>
          <cell r="M29" t="str">
            <v>West</v>
          </cell>
          <cell r="N29">
            <v>0.15417753421445946</v>
          </cell>
          <cell r="O29">
            <v>0.31737548170181384</v>
          </cell>
        </row>
        <row r="30">
          <cell r="A30" t="str">
            <v>All India</v>
          </cell>
          <cell r="B30">
            <v>68246</v>
          </cell>
          <cell r="C30">
            <v>18814180</v>
          </cell>
          <cell r="D30">
            <v>12808080</v>
          </cell>
          <cell r="E30">
            <v>31622260</v>
          </cell>
          <cell r="F30">
            <v>463.35697330246461</v>
          </cell>
          <cell r="G30" t="str">
            <v>All India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IV30">
            <v>0</v>
          </cell>
        </row>
        <row r="32">
          <cell r="A32" t="str">
            <v>BOB</v>
          </cell>
        </row>
        <row r="33">
          <cell r="A33">
            <v>38596</v>
          </cell>
          <cell r="I33" t="str">
            <v>Branches</v>
          </cell>
          <cell r="J33" t="str">
            <v>Business</v>
          </cell>
        </row>
        <row r="34">
          <cell r="A34" t="str">
            <v>North</v>
          </cell>
          <cell r="B34">
            <v>482</v>
          </cell>
          <cell r="C34">
            <v>140561</v>
          </cell>
          <cell r="D34">
            <v>73883</v>
          </cell>
          <cell r="E34">
            <v>214444</v>
          </cell>
          <cell r="H34" t="str">
            <v>North</v>
          </cell>
          <cell r="I34">
            <v>0.17891610987379361</v>
          </cell>
          <cell r="J34">
            <v>0.18411572183624619</v>
          </cell>
        </row>
        <row r="35">
          <cell r="A35" t="str">
            <v>East</v>
          </cell>
          <cell r="B35">
            <v>281</v>
          </cell>
          <cell r="C35">
            <v>60100</v>
          </cell>
          <cell r="D35">
            <v>30311</v>
          </cell>
          <cell r="E35">
            <v>90411</v>
          </cell>
          <cell r="H35" t="str">
            <v>East</v>
          </cell>
          <cell r="I35">
            <v>0.10430586488492948</v>
          </cell>
          <cell r="J35">
            <v>7.7624398569961645E-2</v>
          </cell>
        </row>
        <row r="36">
          <cell r="A36" t="str">
            <v>Central</v>
          </cell>
          <cell r="B36">
            <v>692</v>
          </cell>
          <cell r="C36">
            <v>132763</v>
          </cell>
          <cell r="D36">
            <v>42588</v>
          </cell>
          <cell r="E36">
            <v>175351</v>
          </cell>
          <cell r="H36" t="str">
            <v>Central</v>
          </cell>
          <cell r="I36">
            <v>0.25686711210096513</v>
          </cell>
          <cell r="J36">
            <v>0.15055154697593592</v>
          </cell>
        </row>
        <row r="37">
          <cell r="A37" t="str">
            <v>West</v>
          </cell>
          <cell r="B37">
            <v>977</v>
          </cell>
          <cell r="C37">
            <v>340100</v>
          </cell>
          <cell r="D37">
            <v>227909</v>
          </cell>
          <cell r="E37">
            <v>568009</v>
          </cell>
          <cell r="H37" t="str">
            <v>West</v>
          </cell>
          <cell r="I37">
            <v>0.36265775798069783</v>
          </cell>
          <cell r="J37">
            <v>0.48767690886424597</v>
          </cell>
        </row>
        <row r="38">
          <cell r="A38" t="str">
            <v>South</v>
          </cell>
          <cell r="B38">
            <v>262</v>
          </cell>
          <cell r="C38">
            <v>66388</v>
          </cell>
          <cell r="D38">
            <v>50121</v>
          </cell>
          <cell r="E38">
            <v>116509</v>
          </cell>
          <cell r="H38" t="str">
            <v>South</v>
          </cell>
          <cell r="I38">
            <v>9.7253155159613955E-2</v>
          </cell>
          <cell r="J38">
            <v>0.10003142375361029</v>
          </cell>
        </row>
        <row r="39">
          <cell r="A39" t="str">
            <v>All India</v>
          </cell>
          <cell r="B39">
            <v>2694</v>
          </cell>
          <cell r="C39">
            <v>739912</v>
          </cell>
          <cell r="D39">
            <v>424812</v>
          </cell>
          <cell r="E39">
            <v>1164724</v>
          </cell>
          <cell r="H39" t="str">
            <v>Total</v>
          </cell>
          <cell r="I39">
            <v>1</v>
          </cell>
          <cell r="J39">
            <v>1</v>
          </cell>
        </row>
        <row r="41">
          <cell r="A41" t="str">
            <v>Mkt Share - BOB</v>
          </cell>
        </row>
        <row r="42">
          <cell r="A42" t="str">
            <v>Market Share</v>
          </cell>
          <cell r="B42" t="str">
            <v>Branches</v>
          </cell>
          <cell r="C42" t="str">
            <v>Deposits</v>
          </cell>
          <cell r="D42" t="str">
            <v>Advances</v>
          </cell>
          <cell r="E42" t="str">
            <v>Business</v>
          </cell>
        </row>
        <row r="43">
          <cell r="A43" t="str">
            <v>North</v>
          </cell>
          <cell r="B43">
            <v>4.2628460245865391E-2</v>
          </cell>
          <cell r="C43">
            <v>3.1554548842304707E-2</v>
          </cell>
          <cell r="D43">
            <v>2.7540332200155067E-2</v>
          </cell>
          <cell r="E43">
            <v>3.0045703813508264E-2</v>
          </cell>
        </row>
        <row r="44">
          <cell r="A44" t="str">
            <v>East</v>
          </cell>
          <cell r="B44">
            <v>2.028148682785998E-2</v>
          </cell>
          <cell r="C44">
            <v>2.4371056430552627E-2</v>
          </cell>
          <cell r="D44">
            <v>2.6304553462175976E-2</v>
          </cell>
          <cell r="E44">
            <v>2.4986803377229954E-2</v>
          </cell>
        </row>
        <row r="45">
          <cell r="A45" t="str">
            <v>Central</v>
          </cell>
          <cell r="B45">
            <v>5.0437317784256558E-2</v>
          </cell>
          <cell r="C45">
            <v>5.7313872268414189E-2</v>
          </cell>
          <cell r="D45">
            <v>4.4144993936127204E-2</v>
          </cell>
          <cell r="E45">
            <v>5.3441933468448562E-2</v>
          </cell>
        </row>
        <row r="46">
          <cell r="A46" t="str">
            <v>West</v>
          </cell>
          <cell r="B46">
            <v>9.2853069758601026E-2</v>
          </cell>
          <cell r="C46">
            <v>6.2915653066698732E-2</v>
          </cell>
          <cell r="D46">
            <v>4.9219303398351788E-2</v>
          </cell>
          <cell r="E46">
            <v>5.6596417144855637E-2</v>
          </cell>
        </row>
        <row r="47">
          <cell r="A47" t="str">
            <v>South</v>
          </cell>
          <cell r="B47">
            <v>1.3905105615115168E-2</v>
          </cell>
          <cell r="C47">
            <v>1.5914544543608699E-2</v>
          </cell>
          <cell r="D47">
            <v>1.4838180612462401E-2</v>
          </cell>
          <cell r="E47">
            <v>1.5432943411172058E-2</v>
          </cell>
        </row>
        <row r="48">
          <cell r="A48" t="str">
            <v>All India</v>
          </cell>
          <cell r="B48">
            <v>3.94748410163233E-2</v>
          </cell>
          <cell r="C48">
            <v>4.4864387793275659E-2</v>
          </cell>
          <cell r="D48">
            <v>4.0035295233996716E-2</v>
          </cell>
          <cell r="E48">
            <v>4.2848114598106155E-2</v>
          </cell>
        </row>
        <row r="50">
          <cell r="A50" t="str">
            <v>As % of Total</v>
          </cell>
          <cell r="B50" t="str">
            <v>Branches</v>
          </cell>
          <cell r="C50" t="str">
            <v>Deposits</v>
          </cell>
          <cell r="D50" t="str">
            <v>Advances</v>
          </cell>
          <cell r="E50" t="str">
            <v>Business</v>
          </cell>
        </row>
        <row r="51">
          <cell r="A51" t="str">
            <v>North</v>
          </cell>
          <cell r="B51">
            <v>0.17891610987379361</v>
          </cell>
          <cell r="C51">
            <v>0.18996988831104239</v>
          </cell>
          <cell r="D51">
            <v>0.17391928664915304</v>
          </cell>
          <cell r="E51">
            <v>0.18411572183624619</v>
          </cell>
        </row>
        <row r="52">
          <cell r="A52" t="str">
            <v>East</v>
          </cell>
          <cell r="B52">
            <v>0.10430586488492948</v>
          </cell>
          <cell r="C52">
            <v>8.1225875509520054E-2</v>
          </cell>
          <cell r="D52">
            <v>7.1351562573561955E-2</v>
          </cell>
          <cell r="E52">
            <v>7.7624398569961645E-2</v>
          </cell>
        </row>
        <row r="53">
          <cell r="A53" t="str">
            <v>Central</v>
          </cell>
          <cell r="B53">
            <v>0.25686711210096513</v>
          </cell>
          <cell r="C53">
            <v>0.17943079717588037</v>
          </cell>
          <cell r="D53">
            <v>0.10025140532753313</v>
          </cell>
          <cell r="E53">
            <v>0.15055154697593592</v>
          </cell>
        </row>
        <row r="54">
          <cell r="A54" t="str">
            <v>West</v>
          </cell>
          <cell r="B54">
            <v>0.36265775798069783</v>
          </cell>
          <cell r="C54">
            <v>0.45964925558715092</v>
          </cell>
          <cell r="D54">
            <v>0.53649379019425059</v>
          </cell>
          <cell r="E54">
            <v>0.48767690886424597</v>
          </cell>
        </row>
        <row r="55">
          <cell r="A55" t="str">
            <v>South</v>
          </cell>
          <cell r="B55">
            <v>9.7253155159613955E-2</v>
          </cell>
          <cell r="C55">
            <v>8.972418341640627E-2</v>
          </cell>
          <cell r="D55">
            <v>0.11798395525550126</v>
          </cell>
          <cell r="E55">
            <v>0.10003142375361029</v>
          </cell>
        </row>
        <row r="56">
          <cell r="A56" t="str">
            <v>All India</v>
          </cell>
          <cell r="B56">
            <v>1</v>
          </cell>
          <cell r="C56">
            <v>1</v>
          </cell>
          <cell r="D56">
            <v>1</v>
          </cell>
          <cell r="E56">
            <v>1</v>
          </cell>
        </row>
        <row r="83">
          <cell r="A83" t="str">
            <v>Overseas Operations of Indian Banks</v>
          </cell>
        </row>
        <row r="84">
          <cell r="A84" t="str">
            <v>As on Oct 20, 2005</v>
          </cell>
          <cell r="B84" t="str">
            <v>Offices</v>
          </cell>
        </row>
        <row r="85">
          <cell r="A85" t="str">
            <v>BOB</v>
          </cell>
          <cell r="B85">
            <v>50</v>
          </cell>
        </row>
        <row r="86">
          <cell r="A86" t="str">
            <v>SBI</v>
          </cell>
          <cell r="B86">
            <v>40</v>
          </cell>
        </row>
        <row r="87">
          <cell r="A87" t="str">
            <v>BOI</v>
          </cell>
          <cell r="B87">
            <v>25</v>
          </cell>
        </row>
        <row r="88">
          <cell r="A88" t="str">
            <v>ICICI</v>
          </cell>
          <cell r="B88">
            <v>10</v>
          </cell>
        </row>
        <row r="89">
          <cell r="A89" t="str">
            <v>PNB</v>
          </cell>
          <cell r="B89">
            <v>6</v>
          </cell>
        </row>
        <row r="90">
          <cell r="A90" t="str">
            <v>IOB</v>
          </cell>
          <cell r="B90">
            <v>6</v>
          </cell>
        </row>
        <row r="91">
          <cell r="A91" t="str">
            <v>Canara</v>
          </cell>
          <cell r="B91">
            <v>4</v>
          </cell>
        </row>
        <row r="92">
          <cell r="A92" t="str">
            <v>UCO</v>
          </cell>
          <cell r="B92">
            <v>4</v>
          </cell>
        </row>
        <row r="94">
          <cell r="A94" t="str">
            <v>Source: RBI report on trends &amp; progress, pg 103</v>
          </cell>
        </row>
        <row r="98">
          <cell r="A98">
            <v>38989</v>
          </cell>
          <cell r="D98" t="str">
            <v>Relative</v>
          </cell>
        </row>
        <row r="99">
          <cell r="B99">
            <v>12454.42</v>
          </cell>
          <cell r="C99">
            <v>288.25</v>
          </cell>
        </row>
        <row r="100">
          <cell r="A100">
            <v>38994</v>
          </cell>
          <cell r="B100">
            <v>12204</v>
          </cell>
          <cell r="C100">
            <v>284.39999999999998</v>
          </cell>
          <cell r="D100">
            <v>-11919.6</v>
          </cell>
        </row>
        <row r="101">
          <cell r="A101">
            <v>0</v>
          </cell>
          <cell r="B101">
            <v>0.23803228430332135</v>
          </cell>
          <cell r="C101">
            <v>0.63641504099519364</v>
          </cell>
          <cell r="D101">
            <v>0.39838275669187229</v>
          </cell>
        </row>
        <row r="102">
          <cell r="A102">
            <v>38993</v>
          </cell>
          <cell r="B102">
            <v>12351.91</v>
          </cell>
          <cell r="C102">
            <v>284.25</v>
          </cell>
          <cell r="D102">
            <v>-12067.66</v>
          </cell>
        </row>
        <row r="103">
          <cell r="A103">
            <v>0</v>
          </cell>
          <cell r="B103">
            <v>1.3</v>
          </cell>
          <cell r="C103">
            <v>2.5</v>
          </cell>
          <cell r="D103">
            <v>1.2</v>
          </cell>
        </row>
        <row r="104">
          <cell r="A104" t="str">
            <v>Relative Perf (Method 1)</v>
          </cell>
          <cell r="B104" t="str">
            <v>CRBK</v>
          </cell>
          <cell r="C104" t="str">
            <v>Canara</v>
          </cell>
          <cell r="D104" t="e">
            <v>#VALUE!</v>
          </cell>
        </row>
        <row r="105">
          <cell r="A105" t="str">
            <v>YTD</v>
          </cell>
          <cell r="B105">
            <v>-0.30210857979417904</v>
          </cell>
          <cell r="C105">
            <v>-0.19922795406407157</v>
          </cell>
        </row>
      </sheetData>
      <sheetData sheetId="8">
        <row r="1">
          <cell r="E1">
            <v>-0.79302851480170489</v>
          </cell>
        </row>
        <row r="2">
          <cell r="B2" t="str">
            <v>Sensex</v>
          </cell>
          <cell r="C2" t="str">
            <v>BOB</v>
          </cell>
          <cell r="D2" t="str">
            <v>BOB Relative To Sensex, LS</v>
          </cell>
          <cell r="E2" t="str">
            <v>10 yr bond (inverse scale, RS)</v>
          </cell>
          <cell r="F2" t="str">
            <v>10 Yr -Period end value</v>
          </cell>
        </row>
        <row r="3">
          <cell r="A3">
            <v>35489</v>
          </cell>
          <cell r="B3">
            <v>3651.91</v>
          </cell>
          <cell r="C3">
            <v>92</v>
          </cell>
          <cell r="D3">
            <v>100</v>
          </cell>
          <cell r="E3">
            <v>13.6</v>
          </cell>
        </row>
        <row r="4">
          <cell r="A4">
            <v>35520</v>
          </cell>
          <cell r="B4">
            <v>3360.89</v>
          </cell>
          <cell r="C4">
            <v>90</v>
          </cell>
          <cell r="D4">
            <v>106.29686339552657</v>
          </cell>
          <cell r="E4">
            <v>13.5</v>
          </cell>
        </row>
        <row r="5">
          <cell r="A5">
            <v>35550</v>
          </cell>
          <cell r="B5">
            <v>3841.11</v>
          </cell>
          <cell r="C5">
            <v>117.75</v>
          </cell>
          <cell r="D5">
            <v>121.68482165990739</v>
          </cell>
          <cell r="E5">
            <v>12.87</v>
          </cell>
        </row>
        <row r="6">
          <cell r="A6">
            <v>35580</v>
          </cell>
          <cell r="B6">
            <v>3755.1</v>
          </cell>
          <cell r="C6">
            <v>104</v>
          </cell>
          <cell r="D6">
            <v>109.9370479336508</v>
          </cell>
          <cell r="E6">
            <v>12.92</v>
          </cell>
        </row>
        <row r="7">
          <cell r="A7">
            <v>35611</v>
          </cell>
          <cell r="B7">
            <v>4256.09</v>
          </cell>
          <cell r="C7">
            <v>120.25</v>
          </cell>
          <cell r="D7">
            <v>112.15187033271094</v>
          </cell>
          <cell r="E7">
            <v>12.58</v>
          </cell>
        </row>
        <row r="8">
          <cell r="A8">
            <v>35642</v>
          </cell>
          <cell r="B8">
            <v>4305.76</v>
          </cell>
          <cell r="C8">
            <v>136.75</v>
          </cell>
          <cell r="D8">
            <v>126.06941997716301</v>
          </cell>
          <cell r="E8">
            <v>11.65</v>
          </cell>
        </row>
        <row r="9">
          <cell r="A9">
            <v>35671</v>
          </cell>
          <cell r="B9">
            <v>3876.08</v>
          </cell>
          <cell r="C9">
            <v>138.75</v>
          </cell>
          <cell r="D9">
            <v>142.092939398433</v>
          </cell>
          <cell r="E9">
            <v>11.31</v>
          </cell>
        </row>
        <row r="10">
          <cell r="A10">
            <v>35703</v>
          </cell>
          <cell r="B10">
            <v>3902.03</v>
          </cell>
          <cell r="C10">
            <v>131</v>
          </cell>
          <cell r="D10">
            <v>133.26402622759676</v>
          </cell>
          <cell r="E10">
            <v>11.81</v>
          </cell>
        </row>
        <row r="11">
          <cell r="A11">
            <v>35733</v>
          </cell>
          <cell r="B11">
            <v>3803.24</v>
          </cell>
          <cell r="C11">
            <v>120.75</v>
          </cell>
          <cell r="D11">
            <v>126.02759423544133</v>
          </cell>
          <cell r="E11">
            <v>10.83</v>
          </cell>
        </row>
        <row r="12">
          <cell r="A12">
            <v>35762</v>
          </cell>
          <cell r="B12">
            <v>3560.29</v>
          </cell>
          <cell r="C12">
            <v>107.75</v>
          </cell>
          <cell r="D12">
            <v>120.13350356657557</v>
          </cell>
          <cell r="E12">
            <v>10.97</v>
          </cell>
        </row>
        <row r="13">
          <cell r="A13">
            <v>35795</v>
          </cell>
          <cell r="B13">
            <v>3658.98</v>
          </cell>
          <cell r="C13">
            <v>110.5</v>
          </cell>
          <cell r="D13">
            <v>119.87661772929349</v>
          </cell>
          <cell r="E13">
            <v>11.21</v>
          </cell>
        </row>
        <row r="14">
          <cell r="A14">
            <v>35824</v>
          </cell>
          <cell r="B14">
            <v>3224.36</v>
          </cell>
          <cell r="C14">
            <v>86.5</v>
          </cell>
          <cell r="D14">
            <v>106.48901777339563</v>
          </cell>
          <cell r="E14">
            <v>11.31</v>
          </cell>
        </row>
        <row r="15">
          <cell r="A15">
            <v>35853</v>
          </cell>
          <cell r="B15">
            <v>3622.22</v>
          </cell>
          <cell r="C15">
            <v>98.45</v>
          </cell>
          <cell r="D15">
            <v>107.88799815414662</v>
          </cell>
          <cell r="E15">
            <v>11.24</v>
          </cell>
        </row>
        <row r="16">
          <cell r="A16">
            <v>35885</v>
          </cell>
          <cell r="B16">
            <v>3892.75</v>
          </cell>
          <cell r="C16">
            <v>104.5</v>
          </cell>
          <cell r="D16">
            <v>106.55946114990796</v>
          </cell>
          <cell r="E16">
            <v>12.1</v>
          </cell>
        </row>
        <row r="17">
          <cell r="A17">
            <v>35915</v>
          </cell>
          <cell r="B17">
            <v>4006.81</v>
          </cell>
          <cell r="C17">
            <v>116.6</v>
          </cell>
          <cell r="D17">
            <v>115.51331304106927</v>
          </cell>
          <cell r="E17">
            <v>11.47</v>
          </cell>
        </row>
        <row r="18">
          <cell r="A18">
            <v>35944</v>
          </cell>
          <cell r="B18">
            <v>3686.39</v>
          </cell>
          <cell r="C18">
            <v>95</v>
          </cell>
          <cell r="D18">
            <v>102.29503719734288</v>
          </cell>
          <cell r="E18">
            <v>12.01</v>
          </cell>
        </row>
        <row r="19">
          <cell r="A19">
            <v>35976</v>
          </cell>
          <cell r="B19">
            <v>3250.69</v>
          </cell>
          <cell r="C19">
            <v>82.85</v>
          </cell>
          <cell r="D19">
            <v>101.16940507078959</v>
          </cell>
          <cell r="E19">
            <v>12.11</v>
          </cell>
        </row>
        <row r="20">
          <cell r="A20">
            <v>36007</v>
          </cell>
          <cell r="B20">
            <v>3211.31</v>
          </cell>
          <cell r="C20">
            <v>94.25</v>
          </cell>
          <cell r="D20">
            <v>116.50145941389485</v>
          </cell>
          <cell r="E20">
            <v>12.19</v>
          </cell>
        </row>
        <row r="21">
          <cell r="A21">
            <v>36038</v>
          </cell>
          <cell r="B21">
            <v>2933.85</v>
          </cell>
          <cell r="C21">
            <v>80.8</v>
          </cell>
          <cell r="D21">
            <v>109.32152810041113</v>
          </cell>
          <cell r="E21">
            <v>12.16</v>
          </cell>
        </row>
        <row r="22">
          <cell r="A22">
            <v>36068</v>
          </cell>
          <cell r="B22">
            <v>3102.29</v>
          </cell>
          <cell r="C22">
            <v>68</v>
          </cell>
          <cell r="D22">
            <v>87.007914349946503</v>
          </cell>
          <cell r="E22">
            <v>12.27</v>
          </cell>
        </row>
        <row r="23">
          <cell r="A23">
            <v>36098</v>
          </cell>
          <cell r="B23">
            <v>2812.49</v>
          </cell>
          <cell r="C23">
            <v>53</v>
          </cell>
          <cell r="D23">
            <v>74.802673694530597</v>
          </cell>
          <cell r="E23">
            <v>12.29</v>
          </cell>
        </row>
        <row r="24">
          <cell r="A24">
            <v>36129</v>
          </cell>
          <cell r="B24">
            <v>2810.66</v>
          </cell>
          <cell r="C24">
            <v>50.4</v>
          </cell>
          <cell r="D24">
            <v>71.179422812342679</v>
          </cell>
          <cell r="E24">
            <v>12.22</v>
          </cell>
        </row>
        <row r="25">
          <cell r="A25">
            <v>36160</v>
          </cell>
          <cell r="B25">
            <v>3055.41</v>
          </cell>
          <cell r="C25">
            <v>49.6</v>
          </cell>
          <cell r="D25">
            <v>64.438351189757057</v>
          </cell>
          <cell r="E25">
            <v>12.228695652173915</v>
          </cell>
        </row>
        <row r="26">
          <cell r="A26">
            <v>36189</v>
          </cell>
          <cell r="B26">
            <v>3315.57</v>
          </cell>
          <cell r="C26">
            <v>45.9</v>
          </cell>
          <cell r="D26">
            <v>54.952407357066654</v>
          </cell>
          <cell r="E26">
            <v>12.225714285714284</v>
          </cell>
        </row>
        <row r="27">
          <cell r="A27">
            <v>36217</v>
          </cell>
          <cell r="B27">
            <v>3233.86</v>
          </cell>
          <cell r="C27">
            <v>41.85</v>
          </cell>
          <cell r="D27">
            <v>51.369635768427486</v>
          </cell>
          <cell r="E27">
            <v>12.239500000000003</v>
          </cell>
        </row>
        <row r="28">
          <cell r="A28">
            <v>36250</v>
          </cell>
          <cell r="B28">
            <v>3739.96</v>
          </cell>
          <cell r="C28">
            <v>45.5</v>
          </cell>
          <cell r="D28">
            <v>48.29216523822388</v>
          </cell>
          <cell r="E28">
            <v>12.061739130434784</v>
          </cell>
        </row>
        <row r="29">
          <cell r="A29">
            <v>36279</v>
          </cell>
          <cell r="B29">
            <v>3325.69</v>
          </cell>
          <cell r="C29">
            <v>36.25</v>
          </cell>
          <cell r="D29">
            <v>43.267169500098497</v>
          </cell>
          <cell r="E29">
            <v>11.946818181818184</v>
          </cell>
        </row>
        <row r="30">
          <cell r="A30">
            <v>36311</v>
          </cell>
          <cell r="B30">
            <v>3963.55</v>
          </cell>
          <cell r="C30">
            <v>53.95</v>
          </cell>
          <cell r="D30">
            <v>54.03054477952076</v>
          </cell>
          <cell r="E30">
            <v>11.835714285714285</v>
          </cell>
        </row>
        <row r="31">
          <cell r="A31">
            <v>36341</v>
          </cell>
          <cell r="B31">
            <v>4140.7299999999996</v>
          </cell>
          <cell r="C31">
            <v>65.3</v>
          </cell>
          <cell r="D31">
            <v>62.599160208990654</v>
          </cell>
          <cell r="E31">
            <v>11.77454545454545</v>
          </cell>
        </row>
        <row r="32">
          <cell r="A32">
            <v>36371</v>
          </cell>
          <cell r="B32">
            <v>4542.34</v>
          </cell>
          <cell r="C32">
            <v>79.5</v>
          </cell>
          <cell r="D32">
            <v>69.473587976394455</v>
          </cell>
          <cell r="E32">
            <v>11.833636363636366</v>
          </cell>
        </row>
        <row r="33">
          <cell r="A33">
            <v>36403</v>
          </cell>
          <cell r="B33">
            <v>4898.21</v>
          </cell>
          <cell r="C33">
            <v>84.6</v>
          </cell>
          <cell r="D33">
            <v>68.559114718304812</v>
          </cell>
          <cell r="E33">
            <v>11.626818181818184</v>
          </cell>
        </row>
        <row r="34">
          <cell r="A34">
            <v>36433</v>
          </cell>
          <cell r="B34">
            <v>4764.42</v>
          </cell>
          <cell r="C34">
            <v>66.849999999999994</v>
          </cell>
          <cell r="D34">
            <v>55.695949372367593</v>
          </cell>
          <cell r="E34">
            <v>11.70227272727273</v>
          </cell>
        </row>
        <row r="35">
          <cell r="A35">
            <v>36462</v>
          </cell>
          <cell r="B35">
            <v>4444.5600000000004</v>
          </cell>
          <cell r="C35">
            <v>65</v>
          </cell>
          <cell r="D35">
            <v>58.051951247093655</v>
          </cell>
          <cell r="E35">
            <v>11.645714285714286</v>
          </cell>
        </row>
        <row r="36">
          <cell r="A36">
            <v>36494</v>
          </cell>
          <cell r="B36">
            <v>4622.21</v>
          </cell>
          <cell r="C36">
            <v>69.95</v>
          </cell>
          <cell r="D36">
            <v>60.071750098273156</v>
          </cell>
          <cell r="E36">
            <v>11.55818181818182</v>
          </cell>
        </row>
        <row r="37">
          <cell r="A37">
            <v>36524</v>
          </cell>
          <cell r="B37">
            <v>5005.82</v>
          </cell>
          <cell r="C37">
            <v>63.85</v>
          </cell>
          <cell r="D37">
            <v>50.631163912162769</v>
          </cell>
          <cell r="E37">
            <v>11.389130434782611</v>
          </cell>
        </row>
        <row r="38">
          <cell r="A38">
            <v>36556</v>
          </cell>
          <cell r="B38">
            <v>5205.29</v>
          </cell>
          <cell r="C38">
            <v>61</v>
          </cell>
          <cell r="D38">
            <v>46.517583241196014</v>
          </cell>
          <cell r="E38">
            <v>11.138095238095238</v>
          </cell>
        </row>
        <row r="39">
          <cell r="A39">
            <v>36585</v>
          </cell>
          <cell r="B39">
            <v>5447.47</v>
          </cell>
          <cell r="C39">
            <v>44.5</v>
          </cell>
          <cell r="D39">
            <v>32.426300450125183</v>
          </cell>
          <cell r="E39">
            <v>10.530476190476188</v>
          </cell>
        </row>
        <row r="40">
          <cell r="A40">
            <v>36616</v>
          </cell>
          <cell r="B40">
            <v>5001.28</v>
          </cell>
          <cell r="C40">
            <v>45.35</v>
          </cell>
          <cell r="D40">
            <v>35.99385481229848</v>
          </cell>
          <cell r="E40">
            <v>10.819130434782608</v>
          </cell>
        </row>
        <row r="41">
          <cell r="A41">
            <v>36644</v>
          </cell>
          <cell r="B41">
            <v>4657.55</v>
          </cell>
          <cell r="C41">
            <v>41</v>
          </cell>
          <cell r="D41">
            <v>34.942869758452019</v>
          </cell>
          <cell r="E41">
            <v>10.407999999999998</v>
          </cell>
        </row>
        <row r="42">
          <cell r="A42">
            <v>36677</v>
          </cell>
          <cell r="B42">
            <v>4433.6099999999997</v>
          </cell>
          <cell r="C42">
            <v>35.700000000000003</v>
          </cell>
          <cell r="D42">
            <v>31.962663804341201</v>
          </cell>
          <cell r="E42">
            <v>10.644347826086959</v>
          </cell>
        </row>
        <row r="43">
          <cell r="A43">
            <v>36707</v>
          </cell>
          <cell r="B43">
            <v>4748.7700000000004</v>
          </cell>
          <cell r="C43">
            <v>42.3</v>
          </cell>
          <cell r="D43">
            <v>35.358307656966716</v>
          </cell>
          <cell r="E43">
            <v>11.097272727272731</v>
          </cell>
        </row>
        <row r="44">
          <cell r="A44">
            <v>36738</v>
          </cell>
          <cell r="B44">
            <v>4279.8599999999997</v>
          </cell>
          <cell r="C44">
            <v>39.549999999999997</v>
          </cell>
          <cell r="D44">
            <v>36.681675411365532</v>
          </cell>
          <cell r="E44">
            <v>11.138571428571428</v>
          </cell>
        </row>
        <row r="45">
          <cell r="A45">
            <v>36769</v>
          </cell>
          <cell r="B45">
            <v>4477.3100000000004</v>
          </cell>
          <cell r="C45">
            <v>45.05</v>
          </cell>
          <cell r="D45">
            <v>39.940166300359081</v>
          </cell>
          <cell r="E45">
            <v>11.436521739130432</v>
          </cell>
        </row>
        <row r="46">
          <cell r="A46">
            <v>36798</v>
          </cell>
          <cell r="B46">
            <v>4090.38</v>
          </cell>
          <cell r="C46">
            <v>40</v>
          </cell>
          <cell r="D46">
            <v>38.817590456674878</v>
          </cell>
          <cell r="E46">
            <v>11.550952380952381</v>
          </cell>
        </row>
        <row r="47">
          <cell r="A47">
            <v>36830</v>
          </cell>
          <cell r="B47">
            <v>3711.02</v>
          </cell>
          <cell r="C47">
            <v>41.95</v>
          </cell>
          <cell r="D47">
            <v>44.871533180962992</v>
          </cell>
          <cell r="E47">
            <v>11.675909090909091</v>
          </cell>
        </row>
        <row r="48">
          <cell r="A48">
            <v>36860</v>
          </cell>
          <cell r="B48">
            <v>3997.99</v>
          </cell>
          <cell r="C48">
            <v>46</v>
          </cell>
          <cell r="D48">
            <v>45.671825092108762</v>
          </cell>
          <cell r="E48">
            <v>11.414090909090907</v>
          </cell>
        </row>
        <row r="49">
          <cell r="A49">
            <v>36889</v>
          </cell>
          <cell r="B49">
            <v>3972.12</v>
          </cell>
          <cell r="C49">
            <v>45.45</v>
          </cell>
          <cell r="D49">
            <v>45.419648181520827</v>
          </cell>
          <cell r="E49">
            <v>11.246111111111112</v>
          </cell>
        </row>
        <row r="50">
          <cell r="A50">
            <v>36922</v>
          </cell>
          <cell r="B50">
            <v>4326.72</v>
          </cell>
          <cell r="C50">
            <v>52</v>
          </cell>
          <cell r="D50">
            <v>47.706416025956379</v>
          </cell>
          <cell r="E50">
            <v>10.634347826086955</v>
          </cell>
        </row>
        <row r="51">
          <cell r="A51">
            <v>36950</v>
          </cell>
          <cell r="B51">
            <v>4247.04</v>
          </cell>
          <cell r="C51">
            <v>62.7</v>
          </cell>
          <cell r="D51">
            <v>58.602133588283259</v>
          </cell>
          <cell r="E51">
            <v>10.293499999999998</v>
          </cell>
        </row>
        <row r="52">
          <cell r="A52">
            <v>36980</v>
          </cell>
          <cell r="B52">
            <v>3604.38</v>
          </cell>
          <cell r="C52">
            <v>60.35</v>
          </cell>
          <cell r="D52">
            <v>66.462847165176058</v>
          </cell>
          <cell r="E52">
            <v>10.252857142857144</v>
          </cell>
        </row>
        <row r="53">
          <cell r="A53">
            <v>37011</v>
          </cell>
          <cell r="B53">
            <v>3519.16</v>
          </cell>
          <cell r="C53">
            <v>50.85</v>
          </cell>
          <cell r="D53">
            <v>57.356703545114748</v>
          </cell>
          <cell r="E53">
            <v>10.269500000000001</v>
          </cell>
        </row>
        <row r="54">
          <cell r="A54">
            <v>37042</v>
          </cell>
          <cell r="B54">
            <v>3631.91</v>
          </cell>
          <cell r="C54">
            <v>56.4</v>
          </cell>
          <cell r="D54">
            <v>61.64193519926571</v>
          </cell>
          <cell r="E54">
            <v>9.9522727272727263</v>
          </cell>
        </row>
        <row r="55">
          <cell r="A55">
            <v>37071</v>
          </cell>
          <cell r="B55">
            <v>3456.78</v>
          </cell>
          <cell r="C55">
            <v>56</v>
          </cell>
          <cell r="D55">
            <v>64.305560062556296</v>
          </cell>
          <cell r="E55">
            <v>9.7080952380952361</v>
          </cell>
        </row>
        <row r="56">
          <cell r="A56">
            <v>37103</v>
          </cell>
          <cell r="B56">
            <v>3329.28</v>
          </cell>
          <cell r="C56">
            <v>45.5</v>
          </cell>
          <cell r="D56">
            <v>54.249196914752659</v>
          </cell>
          <cell r="E56">
            <v>9.44</v>
          </cell>
        </row>
        <row r="57">
          <cell r="A57">
            <v>37134</v>
          </cell>
          <cell r="B57">
            <v>3244.95</v>
          </cell>
          <cell r="C57">
            <v>46.9</v>
          </cell>
          <cell r="D57">
            <v>57.371614555593709</v>
          </cell>
          <cell r="E57">
            <v>9.2661904761904736</v>
          </cell>
        </row>
        <row r="58">
          <cell r="A58">
            <v>37162</v>
          </cell>
          <cell r="B58">
            <v>2811.6</v>
          </cell>
          <cell r="C58">
            <v>36.549999999999997</v>
          </cell>
          <cell r="D58">
            <v>51.60194663258423</v>
          </cell>
          <cell r="E58">
            <v>9.3229999999999986</v>
          </cell>
        </row>
        <row r="59">
          <cell r="A59">
            <v>37195</v>
          </cell>
          <cell r="B59">
            <v>2989.35</v>
          </cell>
          <cell r="C59">
            <v>38.15</v>
          </cell>
          <cell r="D59">
            <v>50.658230377259521</v>
          </cell>
          <cell r="E59">
            <v>9.121904761904764</v>
          </cell>
        </row>
        <row r="60">
          <cell r="A60">
            <v>37224</v>
          </cell>
          <cell r="B60">
            <v>3287.56</v>
          </cell>
          <cell r="C60">
            <v>41.75</v>
          </cell>
          <cell r="D60">
            <v>50.40980653948715</v>
          </cell>
          <cell r="E60">
            <v>8.4600000000000009</v>
          </cell>
        </row>
        <row r="61">
          <cell r="A61">
            <v>37256</v>
          </cell>
          <cell r="B61">
            <v>3262.33</v>
          </cell>
          <cell r="C61">
            <v>41.35</v>
          </cell>
          <cell r="D61">
            <v>50.312959335945365</v>
          </cell>
          <cell r="E61">
            <v>8.0904761904761902</v>
          </cell>
        </row>
        <row r="62">
          <cell r="A62">
            <v>37287</v>
          </cell>
          <cell r="B62">
            <v>3311.03</v>
          </cell>
          <cell r="C62">
            <v>38.85</v>
          </cell>
          <cell r="D62">
            <v>100</v>
          </cell>
          <cell r="E62">
            <v>7.8730434782608691</v>
          </cell>
          <cell r="F62">
            <v>7.67</v>
          </cell>
          <cell r="G62">
            <v>1047.68</v>
          </cell>
          <cell r="H62">
            <v>100</v>
          </cell>
        </row>
        <row r="63">
          <cell r="A63">
            <v>37315</v>
          </cell>
          <cell r="B63">
            <v>3562.31</v>
          </cell>
          <cell r="C63">
            <v>44.45</v>
          </cell>
          <cell r="D63">
            <v>106.34379336962776</v>
          </cell>
          <cell r="E63">
            <v>7.3989999999999991</v>
          </cell>
          <cell r="F63">
            <v>7.38</v>
          </cell>
          <cell r="G63">
            <v>1185.27</v>
          </cell>
          <cell r="H63">
            <v>105.15260703786207</v>
          </cell>
        </row>
        <row r="64">
          <cell r="A64">
            <v>37343</v>
          </cell>
          <cell r="B64">
            <v>3469.35</v>
          </cell>
          <cell r="C64">
            <v>47.95</v>
          </cell>
          <cell r="D64">
            <v>117.79113022833032</v>
          </cell>
          <cell r="E64">
            <v>7.5189473684210535</v>
          </cell>
          <cell r="F64">
            <v>7.47</v>
          </cell>
          <cell r="G64">
            <v>1178.51</v>
          </cell>
          <cell r="H64">
            <v>107.35434318189202</v>
          </cell>
        </row>
        <row r="65">
          <cell r="A65">
            <v>37376</v>
          </cell>
          <cell r="B65">
            <v>3338.16</v>
          </cell>
          <cell r="C65">
            <v>51.15</v>
          </cell>
          <cell r="D65">
            <v>130.59019844284785</v>
          </cell>
          <cell r="E65">
            <v>7.2995454545454557</v>
          </cell>
          <cell r="F65">
            <v>7.46</v>
          </cell>
          <cell r="G65">
            <v>1167.3</v>
          </cell>
          <cell r="H65">
            <v>110.51209170326314</v>
          </cell>
        </row>
        <row r="66">
          <cell r="A66">
            <v>37407</v>
          </cell>
          <cell r="B66">
            <v>3125.73</v>
          </cell>
          <cell r="C66">
            <v>48.7</v>
          </cell>
          <cell r="D66">
            <v>132.78517577161418</v>
          </cell>
          <cell r="E66">
            <v>7.8136363636363635</v>
          </cell>
          <cell r="F66">
            <v>7.77</v>
          </cell>
          <cell r="G66">
            <v>1209.18</v>
          </cell>
          <cell r="H66">
            <v>122.25706247897703</v>
          </cell>
        </row>
        <row r="67">
          <cell r="A67">
            <v>37435</v>
          </cell>
          <cell r="B67">
            <v>3244.7</v>
          </cell>
          <cell r="C67">
            <v>63.6</v>
          </cell>
          <cell r="D67">
            <v>167.05314624752484</v>
          </cell>
          <cell r="E67">
            <v>7.769047619047619</v>
          </cell>
          <cell r="F67">
            <v>7.62</v>
          </cell>
          <cell r="G67">
            <v>1224.1300000000001</v>
          </cell>
          <cell r="H67">
            <v>119.23052464672948</v>
          </cell>
        </row>
        <row r="68">
          <cell r="A68">
            <v>37468</v>
          </cell>
          <cell r="B68">
            <v>2987.65</v>
          </cell>
          <cell r="C68">
            <v>51.25</v>
          </cell>
          <cell r="D68">
            <v>146.196253513041</v>
          </cell>
          <cell r="E68">
            <v>7.4913043478260875</v>
          </cell>
          <cell r="F68">
            <v>7.41</v>
          </cell>
          <cell r="G68">
            <v>1211.56</v>
          </cell>
          <cell r="H68">
            <v>128.1591652153738</v>
          </cell>
        </row>
        <row r="69">
          <cell r="A69">
            <v>37498</v>
          </cell>
          <cell r="B69">
            <v>3181.23</v>
          </cell>
          <cell r="C69">
            <v>51.75</v>
          </cell>
          <cell r="D69">
            <v>138.63962576724629</v>
          </cell>
          <cell r="E69">
            <v>7.2804761904761923</v>
          </cell>
          <cell r="F69">
            <v>7.24</v>
          </cell>
          <cell r="G69">
            <v>1233.26</v>
          </cell>
          <cell r="H69">
            <v>122.51634684971829</v>
          </cell>
        </row>
        <row r="70">
          <cell r="A70">
            <v>37529</v>
          </cell>
          <cell r="B70">
            <v>2991.36</v>
          </cell>
          <cell r="C70">
            <v>44.35</v>
          </cell>
          <cell r="D70">
            <v>126.35633911809303</v>
          </cell>
          <cell r="E70">
            <v>7.2455000000000016</v>
          </cell>
          <cell r="F70">
            <v>7.24</v>
          </cell>
          <cell r="G70">
            <v>1207.2</v>
          </cell>
          <cell r="H70">
            <v>127.5395872244011</v>
          </cell>
        </row>
        <row r="71">
          <cell r="A71">
            <v>37560</v>
          </cell>
          <cell r="B71">
            <v>2949.32</v>
          </cell>
          <cell r="C71">
            <v>44.85</v>
          </cell>
          <cell r="D71">
            <v>129.60228068015633</v>
          </cell>
          <cell r="E71">
            <v>7.1409523809523803</v>
          </cell>
          <cell r="F71">
            <v>7.01</v>
          </cell>
          <cell r="G71">
            <v>1153.5899999999999</v>
          </cell>
          <cell r="H71">
            <v>123.61297226879171</v>
          </cell>
        </row>
        <row r="72">
          <cell r="A72">
            <v>37589</v>
          </cell>
          <cell r="B72">
            <v>3228.82</v>
          </cell>
          <cell r="C72">
            <v>55.55</v>
          </cell>
          <cell r="D72">
            <v>146.62645043744027</v>
          </cell>
          <cell r="E72">
            <v>6.7304545454545464</v>
          </cell>
          <cell r="F72">
            <v>6.61</v>
          </cell>
          <cell r="G72">
            <v>1218.73</v>
          </cell>
          <cell r="H72">
            <v>119.28837691475306</v>
          </cell>
        </row>
        <row r="73">
          <cell r="A73">
            <v>37621</v>
          </cell>
          <cell r="B73">
            <v>3377.28</v>
          </cell>
          <cell r="C73">
            <v>76.45</v>
          </cell>
          <cell r="D73">
            <v>192.9223370054454</v>
          </cell>
          <cell r="E73">
            <v>6.4428571428571431</v>
          </cell>
          <cell r="F73">
            <v>6.12</v>
          </cell>
          <cell r="G73">
            <v>1342.76</v>
          </cell>
          <cell r="H73">
            <v>125.65095379417571</v>
          </cell>
        </row>
        <row r="74">
          <cell r="A74">
            <v>37652</v>
          </cell>
          <cell r="B74">
            <v>3250.38</v>
          </cell>
          <cell r="C74">
            <v>72.650000000000006</v>
          </cell>
          <cell r="D74">
            <v>190.49061072855224</v>
          </cell>
          <cell r="E74">
            <v>6.03826086956522</v>
          </cell>
          <cell r="F74">
            <v>6.4</v>
          </cell>
          <cell r="G74">
            <v>1416.64</v>
          </cell>
          <cell r="H74">
            <v>137.73991974165222</v>
          </cell>
        </row>
        <row r="75">
          <cell r="A75">
            <v>37680</v>
          </cell>
          <cell r="B75">
            <v>3283.66</v>
          </cell>
          <cell r="C75">
            <v>75.8</v>
          </cell>
          <cell r="D75">
            <v>196.73567314796927</v>
          </cell>
          <cell r="E75">
            <v>6.4894999999999996</v>
          </cell>
          <cell r="F75">
            <v>6.29</v>
          </cell>
          <cell r="G75">
            <v>1441.05</v>
          </cell>
          <cell r="H75">
            <v>138.69325140036605</v>
          </cell>
        </row>
        <row r="76">
          <cell r="A76">
            <v>37711</v>
          </cell>
          <cell r="B76">
            <v>3048.72</v>
          </cell>
          <cell r="C76">
            <v>85.9</v>
          </cell>
          <cell r="D76">
            <v>240.13071646111098</v>
          </cell>
          <cell r="E76">
            <v>6.3477272727272727</v>
          </cell>
          <cell r="F76">
            <v>6.16</v>
          </cell>
          <cell r="G76">
            <v>1369.42</v>
          </cell>
          <cell r="H76">
            <v>141.95594622164191</v>
          </cell>
        </row>
        <row r="77">
          <cell r="A77">
            <v>37741</v>
          </cell>
          <cell r="B77">
            <v>2959.79</v>
          </cell>
          <cell r="C77">
            <v>82.65</v>
          </cell>
          <cell r="D77">
            <v>237.98744800336141</v>
          </cell>
          <cell r="E77">
            <v>5.9416666666666664</v>
          </cell>
          <cell r="F77">
            <v>5.98</v>
          </cell>
          <cell r="G77">
            <v>1392.79</v>
          </cell>
          <cell r="H77">
            <v>148.71651639916195</v>
          </cell>
        </row>
        <row r="78">
          <cell r="A78">
            <v>37771</v>
          </cell>
          <cell r="B78">
            <v>3180.75</v>
          </cell>
          <cell r="C78">
            <v>116.75</v>
          </cell>
          <cell r="D78">
            <v>312.8235541770087</v>
          </cell>
          <cell r="E78">
            <v>5.954761904761904</v>
          </cell>
          <cell r="F78">
            <v>5.86</v>
          </cell>
          <cell r="G78">
            <v>1656.36</v>
          </cell>
          <cell r="H78">
            <v>164.57340720231576</v>
          </cell>
        </row>
        <row r="79">
          <cell r="A79">
            <v>37802</v>
          </cell>
          <cell r="B79">
            <v>3607.13</v>
          </cell>
          <cell r="C79">
            <v>111.6</v>
          </cell>
          <cell r="D79">
            <v>263.67836237511034</v>
          </cell>
          <cell r="E79">
            <v>5.7923809523809515</v>
          </cell>
          <cell r="F79">
            <v>5.77</v>
          </cell>
          <cell r="G79">
            <v>1731.61</v>
          </cell>
          <cell r="H79">
            <v>151.71298491903664</v>
          </cell>
        </row>
        <row r="80">
          <cell r="A80">
            <v>37833</v>
          </cell>
          <cell r="B80">
            <v>3792.61</v>
          </cell>
          <cell r="C80">
            <v>133.9</v>
          </cell>
          <cell r="D80">
            <v>300.89466239189011</v>
          </cell>
          <cell r="E80">
            <v>5.7386956521739139</v>
          </cell>
          <cell r="F80">
            <v>5.66</v>
          </cell>
          <cell r="G80">
            <v>1872.26</v>
          </cell>
          <cell r="H80">
            <v>156.01359179170794</v>
          </cell>
        </row>
        <row r="81">
          <cell r="A81">
            <v>37862</v>
          </cell>
          <cell r="B81">
            <v>4244.7299999999996</v>
          </cell>
          <cell r="C81">
            <v>143.69999999999999</v>
          </cell>
          <cell r="D81">
            <v>288.52190434057854</v>
          </cell>
          <cell r="E81">
            <v>5.5184999999999995</v>
          </cell>
          <cell r="F81">
            <v>5.3</v>
          </cell>
          <cell r="G81">
            <v>2020.88</v>
          </cell>
          <cell r="H81">
            <v>150.46133728515514</v>
          </cell>
        </row>
        <row r="82">
          <cell r="A82">
            <v>37894</v>
          </cell>
          <cell r="B82">
            <v>4453.24</v>
          </cell>
          <cell r="C82">
            <v>150.94999999999999</v>
          </cell>
          <cell r="D82">
            <v>288.88773817387607</v>
          </cell>
          <cell r="E82">
            <v>5.3195454545454544</v>
          </cell>
          <cell r="F82">
            <v>5.28</v>
          </cell>
          <cell r="G82">
            <v>2137.87</v>
          </cell>
        </row>
        <row r="83">
          <cell r="A83">
            <v>37925</v>
          </cell>
          <cell r="B83">
            <v>4906.87</v>
          </cell>
          <cell r="C83">
            <v>191.1</v>
          </cell>
          <cell r="D83">
            <v>331.91603013954148</v>
          </cell>
          <cell r="E83">
            <v>5.1100000000000003</v>
          </cell>
          <cell r="F83">
            <v>5.12</v>
          </cell>
          <cell r="G83">
            <v>2444.4699999999998</v>
          </cell>
        </row>
        <row r="84">
          <cell r="A84">
            <v>37953</v>
          </cell>
          <cell r="B84">
            <v>5044.82</v>
          </cell>
          <cell r="C84">
            <v>178.9</v>
          </cell>
          <cell r="D84">
            <v>302.22943414256508</v>
          </cell>
          <cell r="E84">
            <v>5.1284210526315785</v>
          </cell>
          <cell r="F84">
            <v>5.15</v>
          </cell>
          <cell r="G84">
            <v>2379.06</v>
          </cell>
        </row>
        <row r="85">
          <cell r="A85">
            <v>37986</v>
          </cell>
          <cell r="B85">
            <v>5838.96</v>
          </cell>
          <cell r="C85">
            <v>233.9</v>
          </cell>
          <cell r="D85">
            <v>341.40259220718775</v>
          </cell>
          <cell r="E85">
            <v>5.206363636363637</v>
          </cell>
          <cell r="F85">
            <v>5.16</v>
          </cell>
          <cell r="G85">
            <v>2799.04</v>
          </cell>
          <cell r="H85" t="str">
            <v>Bankex, Rebased</v>
          </cell>
          <cell r="I85" t="str">
            <v>BOB, Rebased</v>
          </cell>
          <cell r="K85" t="str">
            <v>SOE Bank Index</v>
          </cell>
        </row>
        <row r="86">
          <cell r="A86">
            <v>38016</v>
          </cell>
          <cell r="B86">
            <v>5695.67</v>
          </cell>
          <cell r="C86">
            <v>217.75</v>
          </cell>
          <cell r="D86">
            <v>325.82577536112433</v>
          </cell>
          <cell r="E86">
            <v>5.132272727272726</v>
          </cell>
          <cell r="F86">
            <v>5.22</v>
          </cell>
          <cell r="G86">
            <v>2828.55</v>
          </cell>
          <cell r="H86">
            <v>100</v>
          </cell>
          <cell r="I86">
            <v>100</v>
          </cell>
          <cell r="J86">
            <v>234.40626646826459</v>
          </cell>
          <cell r="K86">
            <v>100</v>
          </cell>
        </row>
        <row r="87">
          <cell r="A87">
            <v>38044</v>
          </cell>
          <cell r="B87">
            <v>5667.51</v>
          </cell>
          <cell r="C87">
            <v>224.9</v>
          </cell>
          <cell r="D87">
            <v>338.19661228840937</v>
          </cell>
          <cell r="E87">
            <v>5.2578947368421067</v>
          </cell>
          <cell r="F87">
            <v>5.23</v>
          </cell>
          <cell r="G87">
            <v>2805.67</v>
          </cell>
          <cell r="H87">
            <v>99.191104983118549</v>
          </cell>
          <cell r="I87">
            <v>103.28358208955224</v>
          </cell>
          <cell r="J87">
            <v>232.39808357981266</v>
          </cell>
          <cell r="K87">
            <v>99.143289589178366</v>
          </cell>
        </row>
        <row r="88">
          <cell r="A88">
            <v>38077</v>
          </cell>
          <cell r="B88">
            <v>5590.6</v>
          </cell>
          <cell r="C88">
            <v>242.7</v>
          </cell>
          <cell r="D88">
            <v>369.98443056719469</v>
          </cell>
          <cell r="E88">
            <v>5.2054545454545469</v>
          </cell>
          <cell r="F88">
            <v>5.17</v>
          </cell>
          <cell r="G88">
            <v>2992.9</v>
          </cell>
          <cell r="H88">
            <v>105.81039755351681</v>
          </cell>
          <cell r="I88">
            <v>111.4580941446613</v>
          </cell>
          <cell r="J88">
            <v>254.24102620324581</v>
          </cell>
          <cell r="K88">
            <v>108.46170199876742</v>
          </cell>
        </row>
        <row r="89">
          <cell r="A89">
            <v>38107</v>
          </cell>
          <cell r="B89">
            <v>5655.09</v>
          </cell>
          <cell r="C89">
            <v>226.05</v>
          </cell>
          <cell r="D89">
            <v>340.67250420677175</v>
          </cell>
          <cell r="E89">
            <v>5.1089473684210533</v>
          </cell>
          <cell r="F89">
            <v>5.13</v>
          </cell>
          <cell r="G89">
            <v>3188.07</v>
          </cell>
          <cell r="H89">
            <v>112.71039932120696</v>
          </cell>
          <cell r="I89">
            <v>103.81171067738232</v>
          </cell>
          <cell r="J89">
            <v>282.53342154493515</v>
          </cell>
          <cell r="K89">
            <v>120.5315138548936</v>
          </cell>
        </row>
        <row r="90">
          <cell r="A90">
            <v>38138</v>
          </cell>
          <cell r="B90">
            <v>4759.62</v>
          </cell>
          <cell r="C90">
            <v>156.69999999999999</v>
          </cell>
          <cell r="D90">
            <v>280.58781576373332</v>
          </cell>
          <cell r="E90">
            <v>5.1942857142857148</v>
          </cell>
          <cell r="F90">
            <v>5.29</v>
          </cell>
          <cell r="G90">
            <v>2382.42</v>
          </cell>
          <cell r="H90">
            <v>84.227607784907448</v>
          </cell>
          <cell r="I90">
            <v>71.963260619977035</v>
          </cell>
          <cell r="J90">
            <v>200.33338756259647</v>
          </cell>
          <cell r="K90">
            <v>85.464177464606692</v>
          </cell>
        </row>
        <row r="91">
          <cell r="A91">
            <v>38168</v>
          </cell>
          <cell r="B91">
            <v>4795.46</v>
          </cell>
          <cell r="C91">
            <v>150.1</v>
          </cell>
          <cell r="D91">
            <v>266.76110766521293</v>
          </cell>
          <cell r="E91">
            <v>5.4977272727272721</v>
          </cell>
          <cell r="F91">
            <v>5.85</v>
          </cell>
          <cell r="G91">
            <v>2431.33</v>
          </cell>
          <cell r="H91">
            <v>85.956762298704263</v>
          </cell>
          <cell r="I91">
            <v>68.932261768082668</v>
          </cell>
          <cell r="J91">
            <v>198.39715335406831</v>
          </cell>
          <cell r="K91">
            <v>84.638161062527999</v>
          </cell>
        </row>
        <row r="92">
          <cell r="A92">
            <v>38198</v>
          </cell>
          <cell r="B92">
            <v>5170.32</v>
          </cell>
          <cell r="C92">
            <v>162.55000000000001</v>
          </cell>
          <cell r="D92">
            <v>267.94252351103773</v>
          </cell>
          <cell r="E92">
            <v>5.8968181818181815</v>
          </cell>
          <cell r="F92">
            <v>6.13</v>
          </cell>
          <cell r="G92">
            <v>2539.5300000000002</v>
          </cell>
          <cell r="H92">
            <v>89.782043803362143</v>
          </cell>
          <cell r="I92">
            <v>74.649827784156145</v>
          </cell>
          <cell r="J92">
            <v>199.15458568406555</v>
          </cell>
          <cell r="K92">
            <v>84.961289083552884</v>
          </cell>
        </row>
        <row r="93">
          <cell r="A93">
            <v>38230</v>
          </cell>
          <cell r="B93">
            <v>5192.08</v>
          </cell>
          <cell r="C93">
            <v>160.80000000000001</v>
          </cell>
          <cell r="D93">
            <v>263.94701903862011</v>
          </cell>
          <cell r="E93">
            <v>6.3618181818181805</v>
          </cell>
          <cell r="F93">
            <v>6.09</v>
          </cell>
          <cell r="G93">
            <v>2536.41</v>
          </cell>
          <cell r="H93">
            <v>89.671739937423752</v>
          </cell>
          <cell r="I93">
            <v>73.846153846153854</v>
          </cell>
          <cell r="J93">
            <v>202.67126301026912</v>
          </cell>
          <cell r="K93">
            <v>86.461537937471505</v>
          </cell>
        </row>
        <row r="94">
          <cell r="A94">
            <v>38260</v>
          </cell>
          <cell r="B94">
            <v>5545.26</v>
          </cell>
          <cell r="C94">
            <v>169</v>
          </cell>
          <cell r="D94">
            <v>259.73883217366841</v>
          </cell>
          <cell r="E94">
            <v>6.0636363636363635</v>
          </cell>
          <cell r="F94">
            <v>6.24</v>
          </cell>
          <cell r="G94">
            <v>2719.17</v>
          </cell>
          <cell r="H94">
            <v>96.133001007583374</v>
          </cell>
          <cell r="I94">
            <v>77.611940298507477</v>
          </cell>
          <cell r="J94">
            <v>215.25780743266276</v>
          </cell>
          <cell r="K94">
            <v>91.831080574719081</v>
          </cell>
        </row>
        <row r="95">
          <cell r="A95">
            <v>38289</v>
          </cell>
          <cell r="B95">
            <v>5724.46</v>
          </cell>
          <cell r="C95">
            <v>153.80000000000001</v>
          </cell>
          <cell r="D95">
            <v>228.97807660667391</v>
          </cell>
          <cell r="E95">
            <v>6.7068421052631564</v>
          </cell>
          <cell r="F95">
            <v>6.87</v>
          </cell>
          <cell r="G95">
            <v>2736.61</v>
          </cell>
          <cell r="H95">
            <v>96.749571335136352</v>
          </cell>
          <cell r="I95">
            <v>70.631458094144676</v>
          </cell>
          <cell r="J95">
            <v>205.97777997578561</v>
          </cell>
          <cell r="K95">
            <v>87.872130331324655</v>
          </cell>
        </row>
        <row r="96">
          <cell r="A96">
            <v>38321</v>
          </cell>
          <cell r="B96">
            <v>6195.02</v>
          </cell>
          <cell r="C96">
            <v>194.05</v>
          </cell>
          <cell r="D96">
            <v>266.95805341249587</v>
          </cell>
          <cell r="E96">
            <v>7.13</v>
          </cell>
          <cell r="F96">
            <v>7.2</v>
          </cell>
          <cell r="G96">
            <v>3263.4</v>
          </cell>
          <cell r="H96">
            <v>115.37360131516145</v>
          </cell>
          <cell r="I96">
            <v>89.115958668197493</v>
          </cell>
          <cell r="J96">
            <v>253.09805407327826</v>
          </cell>
          <cell r="K96">
            <v>107.97409893798394</v>
          </cell>
        </row>
        <row r="97">
          <cell r="A97">
            <v>38352</v>
          </cell>
          <cell r="B97">
            <v>6602.69</v>
          </cell>
          <cell r="C97">
            <v>240.25</v>
          </cell>
          <cell r="D97">
            <v>310.10915068852069</v>
          </cell>
          <cell r="E97">
            <v>6.7030434782608701</v>
          </cell>
          <cell r="F97">
            <v>6.6</v>
          </cell>
          <cell r="G97">
            <v>3721.97</v>
          </cell>
          <cell r="H97">
            <v>131.58579484188007</v>
          </cell>
          <cell r="I97">
            <v>110.33295063145812</v>
          </cell>
          <cell r="J97">
            <v>303.55799757008873</v>
          </cell>
          <cell r="K97">
            <v>129.50080309017096</v>
          </cell>
        </row>
        <row r="98">
          <cell r="A98">
            <v>38383</v>
          </cell>
          <cell r="B98">
            <v>6555.94</v>
          </cell>
          <cell r="C98">
            <v>205.05</v>
          </cell>
          <cell r="D98">
            <v>266.56117615781687</v>
          </cell>
          <cell r="E98">
            <v>6.6431578947368424</v>
          </cell>
          <cell r="F98">
            <v>6.7</v>
          </cell>
          <cell r="G98">
            <v>3670.63</v>
          </cell>
          <cell r="H98">
            <v>100</v>
          </cell>
          <cell r="I98">
            <v>100</v>
          </cell>
          <cell r="J98">
            <v>299.74599900237484</v>
          </cell>
          <cell r="K98">
            <v>127.87456731365005</v>
          </cell>
        </row>
        <row r="99">
          <cell r="A99">
            <v>38411</v>
          </cell>
          <cell r="B99">
            <v>6713.86</v>
          </cell>
          <cell r="C99">
            <v>218.05</v>
          </cell>
          <cell r="D99">
            <v>276.79350982502979</v>
          </cell>
          <cell r="E99">
            <v>6.5465</v>
          </cell>
          <cell r="F99">
            <v>6.55</v>
          </cell>
          <cell r="G99">
            <v>3916.46</v>
          </cell>
          <cell r="H99">
            <v>106.69721546437532</v>
          </cell>
          <cell r="I99">
            <v>106.33991709339186</v>
          </cell>
          <cell r="J99">
            <v>325.6276210926307</v>
          </cell>
          <cell r="K99">
            <v>138.91591978268053</v>
          </cell>
        </row>
        <row r="100">
          <cell r="A100">
            <v>38442</v>
          </cell>
          <cell r="B100">
            <v>6492.82</v>
          </cell>
          <cell r="C100">
            <v>218.05</v>
          </cell>
          <cell r="D100">
            <v>286.21660139567626</v>
          </cell>
          <cell r="E100">
            <v>6.63</v>
          </cell>
          <cell r="F100">
            <v>6.69</v>
          </cell>
          <cell r="G100">
            <v>3847.96</v>
          </cell>
          <cell r="H100">
            <v>104.83105080054378</v>
          </cell>
          <cell r="I100">
            <v>106.33991709339186</v>
          </cell>
          <cell r="J100">
            <v>299.53751719675955</v>
          </cell>
          <cell r="K100">
            <v>127.78562694155318</v>
          </cell>
        </row>
        <row r="101">
          <cell r="A101">
            <v>38471</v>
          </cell>
          <cell r="B101">
            <v>6154.44</v>
          </cell>
          <cell r="C101">
            <v>172.25</v>
          </cell>
          <cell r="D101">
            <v>238.52987528724083</v>
          </cell>
          <cell r="E101">
            <v>7.0045000000000002</v>
          </cell>
          <cell r="F101">
            <v>7.23</v>
          </cell>
          <cell r="G101">
            <v>3504.33</v>
          </cell>
          <cell r="H101">
            <v>95.469442575252742</v>
          </cell>
          <cell r="I101">
            <v>84.003901487442093</v>
          </cell>
          <cell r="J101">
            <v>265.49436922036853</v>
          </cell>
          <cell r="K101">
            <v>113.26248791062628</v>
          </cell>
        </row>
        <row r="102">
          <cell r="A102">
            <v>38503</v>
          </cell>
          <cell r="B102">
            <v>6715.11</v>
          </cell>
          <cell r="C102">
            <v>195.65</v>
          </cell>
          <cell r="D102">
            <v>248.31263220403542</v>
          </cell>
          <cell r="E102">
            <v>7.1190909090909082</v>
          </cell>
          <cell r="F102">
            <v>6.98</v>
          </cell>
          <cell r="G102">
            <v>3803.4</v>
          </cell>
          <cell r="H102">
            <v>103.61709025426153</v>
          </cell>
          <cell r="I102">
            <v>95.415752255547432</v>
          </cell>
          <cell r="J102">
            <v>293.90091431444426</v>
          </cell>
          <cell r="K102">
            <v>125.3809971646959</v>
          </cell>
        </row>
        <row r="103">
          <cell r="A103">
            <v>38533</v>
          </cell>
          <cell r="B103">
            <v>7193.85</v>
          </cell>
          <cell r="C103">
            <v>196.3</v>
          </cell>
          <cell r="D103">
            <v>232.55785559503329</v>
          </cell>
          <cell r="E103">
            <v>6.8763636363636351</v>
          </cell>
          <cell r="F103">
            <v>6.89</v>
          </cell>
          <cell r="G103">
            <v>4014.42</v>
          </cell>
          <cell r="H103">
            <v>109.36596715005325</v>
          </cell>
          <cell r="I103">
            <v>95.732748110217031</v>
          </cell>
          <cell r="J103">
            <v>298.7163337504017</v>
          </cell>
          <cell r="K103">
            <v>127.4353020723718</v>
          </cell>
        </row>
        <row r="104">
          <cell r="A104">
            <v>38562</v>
          </cell>
          <cell r="B104">
            <v>7635.42</v>
          </cell>
          <cell r="C104">
            <v>257.05</v>
          </cell>
          <cell r="D104">
            <v>286.91732266663325</v>
          </cell>
          <cell r="E104">
            <v>7.1190476190476204</v>
          </cell>
          <cell r="F104">
            <v>6.97</v>
          </cell>
          <cell r="G104">
            <v>4764.91</v>
          </cell>
          <cell r="H104">
            <v>129.81177618011077</v>
          </cell>
          <cell r="I104">
            <v>125.35966837356743</v>
          </cell>
          <cell r="J104">
            <v>352.06312155113096</v>
          </cell>
          <cell r="K104">
            <v>150.19356216690375</v>
          </cell>
        </row>
        <row r="105">
          <cell r="A105">
            <v>38595</v>
          </cell>
          <cell r="B105">
            <v>7805.43</v>
          </cell>
          <cell r="C105">
            <v>245.05</v>
          </cell>
          <cell r="D105">
            <v>267.56540855840973</v>
          </cell>
          <cell r="E105">
            <v>7.043181818181818</v>
          </cell>
          <cell r="F105">
            <v>7.09</v>
          </cell>
          <cell r="G105">
            <v>4468.51</v>
          </cell>
          <cell r="H105">
            <v>121.73686805807178</v>
          </cell>
          <cell r="I105">
            <v>119.50743721043648</v>
          </cell>
          <cell r="J105">
            <v>335.09092968879503</v>
          </cell>
          <cell r="K105">
            <v>142.95305954807392</v>
          </cell>
        </row>
        <row r="106">
          <cell r="A106">
            <v>38625</v>
          </cell>
          <cell r="B106">
            <v>8634.48</v>
          </cell>
          <cell r="C106">
            <v>248.95</v>
          </cell>
          <cell r="D106">
            <v>245.72425970298232</v>
          </cell>
          <cell r="E106">
            <v>7.0366666666666688</v>
          </cell>
          <cell r="F106">
            <v>7.11</v>
          </cell>
          <cell r="G106">
            <v>5125.01</v>
          </cell>
          <cell r="H106">
            <v>139.62208122311429</v>
          </cell>
          <cell r="I106">
            <v>121.40941233845402</v>
          </cell>
          <cell r="J106">
            <v>377.58267029022335</v>
          </cell>
          <cell r="K106">
            <v>161.080450612161</v>
          </cell>
        </row>
        <row r="107">
          <cell r="A107">
            <v>38656</v>
          </cell>
          <cell r="B107">
            <v>7892.32</v>
          </cell>
          <cell r="C107">
            <v>218.85</v>
          </cell>
          <cell r="D107">
            <v>236.32733513947159</v>
          </cell>
          <cell r="E107">
            <v>7.1335000000000006</v>
          </cell>
          <cell r="F107">
            <v>7.1</v>
          </cell>
          <cell r="G107">
            <v>4425.3599999999997</v>
          </cell>
          <cell r="H107">
            <v>120.56132053625672</v>
          </cell>
          <cell r="I107">
            <v>106.73006583760058</v>
          </cell>
          <cell r="J107">
            <v>331.9153287784161</v>
          </cell>
          <cell r="K107">
            <v>141.59831722047969</v>
          </cell>
        </row>
        <row r="108">
          <cell r="A108">
            <v>38686</v>
          </cell>
          <cell r="B108">
            <v>8788.81</v>
          </cell>
          <cell r="C108">
            <v>230.5</v>
          </cell>
          <cell r="D108">
            <v>223.51822836871446</v>
          </cell>
          <cell r="E108">
            <v>7.0911111111111111</v>
          </cell>
          <cell r="F108">
            <v>7.08</v>
          </cell>
          <cell r="G108">
            <v>4789.72</v>
          </cell>
          <cell r="H108">
            <v>130.48768195105473</v>
          </cell>
          <cell r="I108">
            <v>112.41160692514021</v>
          </cell>
          <cell r="J108">
            <v>351.96135103571498</v>
          </cell>
          <cell r="K108">
            <v>150.1501458722162</v>
          </cell>
        </row>
        <row r="109">
          <cell r="A109">
            <v>38716</v>
          </cell>
          <cell r="B109">
            <v>9397.93</v>
          </cell>
          <cell r="C109">
            <v>240.85</v>
          </cell>
          <cell r="D109">
            <v>218.41705013818455</v>
          </cell>
          <cell r="E109">
            <v>7.1054545454545455</v>
          </cell>
          <cell r="F109">
            <v>7.11</v>
          </cell>
          <cell r="G109">
            <v>5081.71</v>
          </cell>
          <cell r="H109">
            <v>138.44244720933463</v>
          </cell>
          <cell r="I109">
            <v>117.45915630334065</v>
          </cell>
          <cell r="J109">
            <v>368.12330523082159</v>
          </cell>
          <cell r="K109">
            <v>157.04499319802127</v>
          </cell>
        </row>
        <row r="110">
          <cell r="A110">
            <v>38748</v>
          </cell>
          <cell r="B110">
            <v>9919.89</v>
          </cell>
          <cell r="C110">
            <v>249.75</v>
          </cell>
          <cell r="D110">
            <v>214.57085569641262</v>
          </cell>
          <cell r="E110">
            <v>7.1364999999999998</v>
          </cell>
          <cell r="F110">
            <v>7.28</v>
          </cell>
          <cell r="G110">
            <v>5254.89</v>
          </cell>
          <cell r="H110">
            <v>143.16043839885796</v>
          </cell>
          <cell r="I110">
            <v>121.79956108266276</v>
          </cell>
          <cell r="J110">
            <v>361.94337739876016</v>
          </cell>
          <cell r="K110">
            <v>154.40857569725532</v>
          </cell>
        </row>
        <row r="111">
          <cell r="A111">
            <v>38776</v>
          </cell>
          <cell r="B111">
            <v>10370.24</v>
          </cell>
          <cell r="C111">
            <v>223.2</v>
          </cell>
          <cell r="D111">
            <v>183.43300276061723</v>
          </cell>
          <cell r="E111">
            <v>7.3078947368421066</v>
          </cell>
          <cell r="F111">
            <v>7.36</v>
          </cell>
          <cell r="G111">
            <v>5204.6899999999996</v>
          </cell>
          <cell r="H111">
            <v>141.79282575470694</v>
          </cell>
          <cell r="I111">
            <v>108.85149963423555</v>
          </cell>
          <cell r="J111">
            <v>361.40045854624645</v>
          </cell>
          <cell r="K111">
            <v>154.17696121838762</v>
          </cell>
        </row>
        <row r="112">
          <cell r="A112">
            <v>38807</v>
          </cell>
          <cell r="B112">
            <v>11279.96</v>
          </cell>
          <cell r="C112">
            <v>230.3</v>
          </cell>
          <cell r="D112">
            <v>174.00369511245796</v>
          </cell>
          <cell r="E112">
            <v>7.4168181818181829</v>
          </cell>
          <cell r="F112">
            <v>7.52</v>
          </cell>
          <cell r="G112">
            <v>5265.24</v>
          </cell>
          <cell r="H112">
            <v>143.44240634441499</v>
          </cell>
          <cell r="I112">
            <v>112.31406973908803</v>
          </cell>
          <cell r="J112">
            <v>383.62140361126728</v>
          </cell>
          <cell r="K112">
            <v>163.65663315711936</v>
          </cell>
        </row>
        <row r="113">
          <cell r="A113">
            <v>38836</v>
          </cell>
          <cell r="B113">
            <v>12042.56</v>
          </cell>
          <cell r="C113">
            <v>231.5</v>
          </cell>
          <cell r="D113">
            <v>163.83408846722298</v>
          </cell>
          <cell r="E113">
            <v>7.4552941176470595</v>
          </cell>
          <cell r="F113">
            <v>7.4</v>
          </cell>
          <cell r="G113">
            <v>5245.79</v>
          </cell>
          <cell r="H113">
            <v>142.91252455300588</v>
          </cell>
          <cell r="I113">
            <v>112.89929285540113</v>
          </cell>
          <cell r="J113">
            <v>361.04264208297957</v>
          </cell>
          <cell r="K113">
            <v>154.02431322451866</v>
          </cell>
        </row>
        <row r="114">
          <cell r="A114">
            <v>38868</v>
          </cell>
          <cell r="B114">
            <v>10398.61</v>
          </cell>
          <cell r="C114">
            <v>227.05</v>
          </cell>
          <cell r="D114">
            <v>186.08797440785568</v>
          </cell>
          <cell r="E114">
            <v>7.5763636363636353</v>
          </cell>
          <cell r="F114">
            <v>7.68</v>
          </cell>
          <cell r="G114">
            <v>4769.87</v>
          </cell>
          <cell r="H114">
            <v>129.94690284774003</v>
          </cell>
          <cell r="I114">
            <v>110.72909046574007</v>
          </cell>
          <cell r="J114">
            <v>328.30900778666694</v>
          </cell>
          <cell r="K114">
            <v>140.05982550433038</v>
          </cell>
        </row>
        <row r="115">
          <cell r="A115">
            <v>38898</v>
          </cell>
          <cell r="B115">
            <v>10609.25</v>
          </cell>
          <cell r="C115">
            <v>198.8</v>
          </cell>
          <cell r="D115">
            <v>159.69958562846853</v>
          </cell>
          <cell r="E115">
            <v>7.8827272727272737</v>
          </cell>
          <cell r="F115">
            <v>8.1199999999999992</v>
          </cell>
          <cell r="G115">
            <v>4348.79</v>
          </cell>
          <cell r="H115">
            <v>118.47530260472999</v>
          </cell>
          <cell r="I115">
            <v>96.951962935869318</v>
          </cell>
          <cell r="J115">
            <v>279.88833860525943</v>
          </cell>
          <cell r="K115">
            <v>119.40309566901131</v>
          </cell>
        </row>
        <row r="116">
          <cell r="A116">
            <v>38929</v>
          </cell>
          <cell r="B116">
            <v>10743.88</v>
          </cell>
          <cell r="C116">
            <v>222</v>
          </cell>
          <cell r="D116">
            <v>176.10184987705966</v>
          </cell>
          <cell r="E116">
            <v>8.2714285714285705</v>
          </cell>
          <cell r="F116">
            <v>8.23</v>
          </cell>
          <cell r="G116">
            <v>4781.1400000000003</v>
          </cell>
          <cell r="H116">
            <v>130.25393461067995</v>
          </cell>
          <cell r="I116">
            <v>108.26627651792246</v>
          </cell>
          <cell r="J116">
            <v>308.7058000520791</v>
          </cell>
          <cell r="K116">
            <v>131.69690584781094</v>
          </cell>
        </row>
        <row r="117">
          <cell r="A117">
            <v>38960</v>
          </cell>
          <cell r="B117">
            <v>11699.05</v>
          </cell>
          <cell r="C117">
            <v>250.6</v>
          </cell>
          <cell r="D117">
            <v>182.55871164714199</v>
          </cell>
          <cell r="E117">
            <v>8.113999999999999</v>
          </cell>
          <cell r="F117">
            <v>7.9</v>
          </cell>
          <cell r="G117">
            <v>5308.01</v>
          </cell>
          <cell r="H117">
            <v>144.60760141991977</v>
          </cell>
          <cell r="I117">
            <v>122.21409412338456</v>
          </cell>
          <cell r="J117">
            <v>358.3337337538357</v>
          </cell>
          <cell r="K117">
            <v>152.86866650484762</v>
          </cell>
        </row>
        <row r="118">
          <cell r="A118">
            <v>38989</v>
          </cell>
          <cell r="B118">
            <v>12454.42</v>
          </cell>
          <cell r="C118">
            <v>286.60000000000002</v>
          </cell>
          <cell r="D118">
            <v>196.1213036198464</v>
          </cell>
          <cell r="E118">
            <v>7.65</v>
          </cell>
          <cell r="F118">
            <v>7.75</v>
          </cell>
          <cell r="G118">
            <v>6094.5</v>
          </cell>
          <cell r="H118">
            <v>166.03416852147998</v>
          </cell>
          <cell r="I118">
            <v>139.77078761277741</v>
          </cell>
          <cell r="J118">
            <v>362.14043629436065</v>
          </cell>
          <cell r="K118">
            <v>154.49264294450495</v>
          </cell>
        </row>
        <row r="119">
          <cell r="C119">
            <v>0.3977078761277737</v>
          </cell>
          <cell r="G119">
            <v>0.66034168521479963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s"/>
      <sheetName val="Financial Summary"/>
      <sheetName val="Modelware"/>
      <sheetName val="em"/>
      <sheetName val="RESIDUAL INCOME"/>
      <sheetName val="Support Data"/>
      <sheetName val="Qtrly"/>
      <sheetName val="mwareDates_38849_5675555"/>
      <sheetName val="mwareDates"/>
      <sheetName val="mwareSettings"/>
      <sheetName val="Financial Sheet"/>
      <sheetName val="GE3"/>
      <sheetName val="a-union-new"/>
    </sheetNames>
    <sheetDataSet>
      <sheetData sheetId="0" refreshError="1"/>
      <sheetData sheetId="1" refreshError="1">
        <row r="1">
          <cell r="A1" t="str">
            <v>Calculation of Tier 1</v>
          </cell>
        </row>
        <row r="3">
          <cell r="B3">
            <v>199703</v>
          </cell>
          <cell r="C3">
            <v>199803</v>
          </cell>
          <cell r="D3">
            <v>199903</v>
          </cell>
          <cell r="E3">
            <v>200003</v>
          </cell>
          <cell r="F3">
            <v>200103</v>
          </cell>
          <cell r="G3">
            <v>200203</v>
          </cell>
          <cell r="H3">
            <v>200303</v>
          </cell>
          <cell r="I3">
            <v>200403</v>
          </cell>
          <cell r="J3">
            <v>200503</v>
          </cell>
          <cell r="K3">
            <v>200603</v>
          </cell>
        </row>
        <row r="4">
          <cell r="A4" t="str">
            <v xml:space="preserve">      SOURCES  OF  FUNDS :</v>
          </cell>
        </row>
        <row r="5">
          <cell r="A5" t="str">
            <v xml:space="preserve">      Capital</v>
          </cell>
          <cell r="B5">
            <v>3380</v>
          </cell>
          <cell r="C5">
            <v>3380</v>
          </cell>
          <cell r="D5">
            <v>3380</v>
          </cell>
          <cell r="E5">
            <v>3380</v>
          </cell>
          <cell r="F5">
            <v>3380</v>
          </cell>
          <cell r="G5">
            <v>3380</v>
          </cell>
          <cell r="H5">
            <v>4601.2</v>
          </cell>
          <cell r="I5">
            <v>4601.2</v>
          </cell>
          <cell r="J5">
            <v>4601.2</v>
          </cell>
          <cell r="K5">
            <v>5051.2</v>
          </cell>
        </row>
        <row r="6">
          <cell r="A6" t="str">
            <v xml:space="preserve">      Reserves Total</v>
          </cell>
          <cell r="B6">
            <v>10571.9</v>
          </cell>
          <cell r="C6">
            <v>12391.6</v>
          </cell>
          <cell r="D6">
            <v>13446.2</v>
          </cell>
          <cell r="E6">
            <v>14088.1</v>
          </cell>
          <cell r="F6">
            <v>15108.4</v>
          </cell>
          <cell r="G6">
            <v>17690.099999999999</v>
          </cell>
          <cell r="H6">
            <v>21067.1</v>
          </cell>
          <cell r="I6">
            <v>26270.2</v>
          </cell>
          <cell r="J6">
            <v>31543.200000000001</v>
          </cell>
          <cell r="K6">
            <v>40530.400000000001</v>
          </cell>
        </row>
        <row r="7">
          <cell r="A7" t="str">
            <v xml:space="preserve">       TOTAL RESERVES EXCLUDING REVALUATION RESERVES</v>
          </cell>
          <cell r="B7">
            <v>4912.5</v>
          </cell>
          <cell r="C7">
            <v>6863.2</v>
          </cell>
          <cell r="D7">
            <v>8043.8</v>
          </cell>
          <cell r="E7">
            <v>8809.2000000000007</v>
          </cell>
          <cell r="F7">
            <v>9944.1</v>
          </cell>
          <cell r="G7">
            <v>12635.4</v>
          </cell>
          <cell r="H7">
            <v>16119.6</v>
          </cell>
          <cell r="I7">
            <v>21423.4</v>
          </cell>
          <cell r="J7">
            <v>26793.200000000001</v>
          </cell>
          <cell r="K7">
            <v>35873.599999999999</v>
          </cell>
        </row>
        <row r="8">
          <cell r="A8" t="str">
            <v xml:space="preserve">             Statutory Reserve</v>
          </cell>
          <cell r="B8">
            <v>2860</v>
          </cell>
          <cell r="C8">
            <v>4000</v>
          </cell>
          <cell r="D8">
            <v>4721</v>
          </cell>
          <cell r="E8">
            <v>5171</v>
          </cell>
          <cell r="F8">
            <v>5637.4</v>
          </cell>
          <cell r="G8">
            <v>6587.4</v>
          </cell>
          <cell r="H8">
            <v>8245.5</v>
          </cell>
          <cell r="I8">
            <v>10390</v>
          </cell>
          <cell r="J8">
            <v>12550</v>
          </cell>
          <cell r="K8">
            <v>14580</v>
          </cell>
        </row>
        <row r="9">
          <cell r="A9" t="str">
            <v xml:space="preserve">             Revenue &amp; other  Reserves</v>
          </cell>
          <cell r="B9">
            <v>1739.5</v>
          </cell>
          <cell r="C9">
            <v>2273.3000000000002</v>
          </cell>
          <cell r="D9">
            <v>2798.8</v>
          </cell>
          <cell r="E9">
            <v>3099.5</v>
          </cell>
          <cell r="F9">
            <v>3719.8</v>
          </cell>
          <cell r="G9">
            <v>4461.1000000000004</v>
          </cell>
          <cell r="H9">
            <v>3259.7</v>
          </cell>
          <cell r="I9">
            <v>3259.7</v>
          </cell>
          <cell r="J9">
            <v>5500</v>
          </cell>
          <cell r="K9">
            <v>7880</v>
          </cell>
        </row>
        <row r="10">
          <cell r="A10" t="str">
            <v xml:space="preserve">             Share Premium</v>
          </cell>
          <cell r="B10">
            <v>0.4</v>
          </cell>
          <cell r="C10">
            <v>0.4</v>
          </cell>
          <cell r="D10">
            <v>0.4</v>
          </cell>
          <cell r="E10">
            <v>0.4</v>
          </cell>
          <cell r="F10">
            <v>0.4</v>
          </cell>
          <cell r="G10">
            <v>0.4</v>
          </cell>
          <cell r="H10">
            <v>979.1</v>
          </cell>
          <cell r="I10">
            <v>979.1</v>
          </cell>
          <cell r="J10">
            <v>979.1</v>
          </cell>
          <cell r="K10">
            <v>5323.6</v>
          </cell>
        </row>
        <row r="11">
          <cell r="A11" t="str">
            <v xml:space="preserve">             Capital Reserves</v>
          </cell>
          <cell r="B11">
            <v>312.60000000000002</v>
          </cell>
          <cell r="C11">
            <v>589.5</v>
          </cell>
          <cell r="D11">
            <v>0</v>
          </cell>
          <cell r="E11">
            <v>0</v>
          </cell>
          <cell r="F11">
            <v>86.7</v>
          </cell>
          <cell r="G11">
            <v>86.7</v>
          </cell>
          <cell r="H11">
            <v>88.7</v>
          </cell>
          <cell r="I11">
            <v>120.2</v>
          </cell>
          <cell r="J11">
            <v>904.1</v>
          </cell>
          <cell r="K11">
            <v>1204.4000000000001</v>
          </cell>
        </row>
        <row r="12">
          <cell r="A12" t="str">
            <v xml:space="preserve">             Profit &amp; Loss Account Balance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406.6</v>
          </cell>
          <cell r="I12">
            <v>774.4</v>
          </cell>
          <cell r="J12">
            <v>409.9</v>
          </cell>
          <cell r="K12">
            <v>5.5</v>
          </cell>
        </row>
        <row r="13">
          <cell r="A13" t="str">
            <v xml:space="preserve">             Investment Fluctuation Reserve</v>
          </cell>
          <cell r="B13">
            <v>0</v>
          </cell>
          <cell r="C13">
            <v>0</v>
          </cell>
          <cell r="D13">
            <v>523.6</v>
          </cell>
          <cell r="E13">
            <v>538.29999999999995</v>
          </cell>
          <cell r="F13">
            <v>499.8</v>
          </cell>
          <cell r="G13">
            <v>1499.8</v>
          </cell>
          <cell r="H13">
            <v>3140</v>
          </cell>
          <cell r="I13">
            <v>5400</v>
          </cell>
          <cell r="J13">
            <v>5550</v>
          </cell>
          <cell r="K13">
            <v>5550</v>
          </cell>
        </row>
        <row r="14">
          <cell r="A14" t="str">
            <v xml:space="preserve">             Other Reserves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500</v>
          </cell>
          <cell r="J14">
            <v>900.1</v>
          </cell>
          <cell r="K14">
            <v>1330.1</v>
          </cell>
          <cell r="L14">
            <v>1596.12</v>
          </cell>
          <cell r="M14">
            <v>1915.3439999999998</v>
          </cell>
        </row>
        <row r="15">
          <cell r="A15" t="str">
            <v xml:space="preserve">       TOTAL REVALUATION RESERVES</v>
          </cell>
          <cell r="B15">
            <v>5659.4</v>
          </cell>
          <cell r="C15">
            <v>5528.4</v>
          </cell>
          <cell r="D15">
            <v>5402.4</v>
          </cell>
          <cell r="E15">
            <v>5278.9</v>
          </cell>
          <cell r="F15">
            <v>5164.3</v>
          </cell>
          <cell r="G15">
            <v>5054.7</v>
          </cell>
          <cell r="H15">
            <v>4947.5</v>
          </cell>
          <cell r="I15">
            <v>4846.8</v>
          </cell>
          <cell r="J15">
            <v>4750</v>
          </cell>
          <cell r="K15">
            <v>4656.8</v>
          </cell>
        </row>
        <row r="16">
          <cell r="A16" t="str">
            <v xml:space="preserve">             Fixed Asset Revaluation Reserve</v>
          </cell>
          <cell r="B16">
            <v>5659.4</v>
          </cell>
          <cell r="C16">
            <v>5528.4</v>
          </cell>
          <cell r="D16">
            <v>5402.4</v>
          </cell>
          <cell r="E16">
            <v>5278.9</v>
          </cell>
          <cell r="F16">
            <v>5164.3</v>
          </cell>
          <cell r="G16">
            <v>5054.7</v>
          </cell>
          <cell r="H16">
            <v>4947.5</v>
          </cell>
          <cell r="I16">
            <v>4846.8</v>
          </cell>
          <cell r="J16">
            <v>4750</v>
          </cell>
          <cell r="K16">
            <v>4656.8</v>
          </cell>
          <cell r="L16">
            <v>4656.8</v>
          </cell>
          <cell r="M16">
            <v>4656.8</v>
          </cell>
        </row>
        <row r="18">
          <cell r="A18" t="str">
            <v>Tier 1</v>
          </cell>
          <cell r="B18">
            <v>8292.5</v>
          </cell>
          <cell r="C18">
            <v>10243.199999999999</v>
          </cell>
          <cell r="D18">
            <v>10900.199999999999</v>
          </cell>
          <cell r="E18">
            <v>11650.9</v>
          </cell>
          <cell r="F18">
            <v>12824.300000000001</v>
          </cell>
          <cell r="G18">
            <v>14515.6</v>
          </cell>
          <cell r="H18">
            <v>17580.8</v>
          </cell>
          <cell r="I18">
            <v>20124.600000000002</v>
          </cell>
          <cell r="J18">
            <v>24944.3</v>
          </cell>
          <cell r="K18">
            <v>39594.700000000004</v>
          </cell>
          <cell r="L18">
            <v>45540.263723993143</v>
          </cell>
          <cell r="M18">
            <v>52214.474735242169</v>
          </cell>
        </row>
        <row r="21">
          <cell r="B21" t="str">
            <v>F2001</v>
          </cell>
          <cell r="C21" t="str">
            <v>F2002</v>
          </cell>
          <cell r="D21" t="str">
            <v>F2003</v>
          </cell>
          <cell r="E21" t="str">
            <v>F2004</v>
          </cell>
          <cell r="F21" t="str">
            <v>F2005</v>
          </cell>
          <cell r="G21" t="str">
            <v>F2006</v>
          </cell>
        </row>
        <row r="22">
          <cell r="A22" t="str">
            <v>EPS</v>
          </cell>
          <cell r="B22">
            <v>4.5995473372781062</v>
          </cell>
          <cell r="C22">
            <v>8.9150887573964592</v>
          </cell>
          <cell r="D22">
            <v>12.011866469616626</v>
          </cell>
          <cell r="E22">
            <v>15.475310788489958</v>
          </cell>
          <cell r="F22">
            <v>15.627662348952452</v>
          </cell>
          <cell r="G22">
            <v>14.673982874032848</v>
          </cell>
        </row>
        <row r="42">
          <cell r="B42" t="str">
            <v>F2001</v>
          </cell>
          <cell r="C42" t="str">
            <v>F2002</v>
          </cell>
          <cell r="D42" t="str">
            <v>F2003</v>
          </cell>
          <cell r="E42" t="str">
            <v>F2004</v>
          </cell>
          <cell r="F42" t="str">
            <v>F2005</v>
          </cell>
          <cell r="G42" t="str">
            <v>F2006</v>
          </cell>
          <cell r="H42" t="str">
            <v>F2007</v>
          </cell>
          <cell r="I42" t="str">
            <v>F2008</v>
          </cell>
        </row>
        <row r="43">
          <cell r="B43">
            <v>3.2781571209870093E-3</v>
          </cell>
          <cell r="C43">
            <v>3.1002344236091581E-3</v>
          </cell>
          <cell r="D43">
            <v>2.9874747401915647E-3</v>
          </cell>
          <cell r="E43">
            <v>2.8441035729851118E-3</v>
          </cell>
          <cell r="F43">
            <v>2.7066497727986898E-3</v>
          </cell>
          <cell r="G43">
            <v>2.6963950192975777E-3</v>
          </cell>
          <cell r="H43">
            <v>2.6714259947976538E-3</v>
          </cell>
          <cell r="I43">
            <v>2.6137367911333548E-3</v>
          </cell>
        </row>
        <row r="46">
          <cell r="B46" t="str">
            <v>F2001</v>
          </cell>
          <cell r="C46" t="str">
            <v>F2002</v>
          </cell>
          <cell r="D46" t="str">
            <v>F2003</v>
          </cell>
          <cell r="E46" t="str">
            <v>F2004</v>
          </cell>
          <cell r="F46" t="str">
            <v>F2005</v>
          </cell>
          <cell r="G46" t="str">
            <v>F2006</v>
          </cell>
          <cell r="H46" t="str">
            <v>F2007</v>
          </cell>
          <cell r="I46" t="str">
            <v>F2008</v>
          </cell>
        </row>
        <row r="47">
          <cell r="A47" t="str">
            <v>Treasury Gains</v>
          </cell>
          <cell r="B47">
            <v>0.14713145070753739</v>
          </cell>
          <cell r="C47">
            <v>0.36052150768050861</v>
          </cell>
          <cell r="D47">
            <v>0.57315528534722959</v>
          </cell>
          <cell r="E47">
            <v>0.53091960050242071</v>
          </cell>
          <cell r="F47">
            <v>0.42564463120718116</v>
          </cell>
          <cell r="G47">
            <v>0.10662393909969198</v>
          </cell>
          <cell r="H47">
            <v>4.4313720184420195E-2</v>
          </cell>
          <cell r="I47">
            <v>3.936789373466109E-2</v>
          </cell>
        </row>
        <row r="68">
          <cell r="B68" t="str">
            <v>F2003</v>
          </cell>
          <cell r="C68" t="str">
            <v>F2004</v>
          </cell>
          <cell r="D68" t="str">
            <v>F2005</v>
          </cell>
          <cell r="E68" t="str">
            <v>F2006</v>
          </cell>
          <cell r="F68" t="str">
            <v>F2007E</v>
          </cell>
          <cell r="G68" t="str">
            <v>F2008E</v>
          </cell>
        </row>
        <row r="69">
          <cell r="A69" t="str">
            <v>LLP as % of Loans</v>
          </cell>
          <cell r="B69">
            <v>182.30139519332957</v>
          </cell>
          <cell r="C69">
            <v>240.13645243866483</v>
          </cell>
          <cell r="D69">
            <v>70.178559683647407</v>
          </cell>
          <cell r="E69">
            <v>54.924298728830131</v>
          </cell>
          <cell r="F69">
            <v>100</v>
          </cell>
          <cell r="G69">
            <v>120</v>
          </cell>
        </row>
        <row r="89">
          <cell r="B89" t="str">
            <v>F2002</v>
          </cell>
          <cell r="C89" t="str">
            <v>F2003</v>
          </cell>
          <cell r="D89" t="str">
            <v>F2004</v>
          </cell>
          <cell r="E89" t="str">
            <v>F2005</v>
          </cell>
          <cell r="F89" t="str">
            <v>F2006</v>
          </cell>
          <cell r="G89" t="str">
            <v>F2007E</v>
          </cell>
          <cell r="H89" t="str">
            <v>F2008E</v>
          </cell>
        </row>
        <row r="90">
          <cell r="A90" t="str">
            <v>New NPL Creation</v>
          </cell>
          <cell r="B90">
            <v>4.0195140342809486E-2</v>
          </cell>
          <cell r="C90">
            <v>3.1946410541679467E-2</v>
          </cell>
          <cell r="D90">
            <v>2.6558651138454663E-2</v>
          </cell>
          <cell r="E90">
            <v>1.7627940266305233E-2</v>
          </cell>
          <cell r="F90">
            <v>1.8771686778832009E-2</v>
          </cell>
          <cell r="G90">
            <v>1.8771686778832009E-2</v>
          </cell>
          <cell r="H90">
            <v>1.8771686778832009E-2</v>
          </cell>
        </row>
        <row r="115">
          <cell r="A115" t="str">
            <v>Mkt Share</v>
          </cell>
        </row>
        <row r="116">
          <cell r="B116" t="str">
            <v xml:space="preserve">System </v>
          </cell>
          <cell r="C116" t="str">
            <v>Union</v>
          </cell>
          <cell r="D116" t="str">
            <v>Mkt Share</v>
          </cell>
        </row>
        <row r="117">
          <cell r="A117" t="str">
            <v>---Deposits</v>
          </cell>
          <cell r="B117">
            <v>20876690</v>
          </cell>
          <cell r="C117">
            <v>740942.97699999996</v>
          </cell>
          <cell r="D117">
            <v>3.5491401031485355E-2</v>
          </cell>
        </row>
        <row r="118">
          <cell r="A118" t="str">
            <v>---Loans</v>
          </cell>
          <cell r="B118">
            <v>14964740</v>
          </cell>
          <cell r="C118">
            <v>533799.55200000003</v>
          </cell>
          <cell r="D118">
            <v>3.5670486222948078E-2</v>
          </cell>
        </row>
        <row r="123">
          <cell r="B123" t="str">
            <v>F2002</v>
          </cell>
          <cell r="C123" t="str">
            <v>F2003</v>
          </cell>
          <cell r="D123" t="str">
            <v>F2004</v>
          </cell>
          <cell r="E123" t="str">
            <v>F2005</v>
          </cell>
          <cell r="F123" t="str">
            <v>F2006</v>
          </cell>
          <cell r="G123" t="str">
            <v>F2007E</v>
          </cell>
          <cell r="H123" t="str">
            <v>F2008E</v>
          </cell>
        </row>
        <row r="124">
          <cell r="A124" t="str">
            <v>Operating Cost/Income Ratio</v>
          </cell>
          <cell r="B124">
            <v>0.53019780798472815</v>
          </cell>
          <cell r="C124">
            <v>0.43850764778834228</v>
          </cell>
          <cell r="D124">
            <v>0.43798730381275075</v>
          </cell>
          <cell r="E124">
            <v>0.48663209286880088</v>
          </cell>
          <cell r="F124">
            <v>0.46757076588279889</v>
          </cell>
          <cell r="G124">
            <v>0.45516842138013924</v>
          </cell>
          <cell r="H124">
            <v>0.43861980550372381</v>
          </cell>
        </row>
        <row r="144">
          <cell r="B144" t="str">
            <v>F2002</v>
          </cell>
          <cell r="C144" t="str">
            <v>F2003</v>
          </cell>
          <cell r="D144" t="str">
            <v>F2004</v>
          </cell>
          <cell r="E144" t="str">
            <v>F2005</v>
          </cell>
          <cell r="F144" t="str">
            <v>F2006</v>
          </cell>
          <cell r="G144" t="str">
            <v>F2007E</v>
          </cell>
          <cell r="H144" t="str">
            <v>F2008E</v>
          </cell>
        </row>
        <row r="145">
          <cell r="A145" t="str">
            <v>Operating Cos As % of Avg Assets</v>
          </cell>
          <cell r="B145">
            <v>2.3196319707347854E-2</v>
          </cell>
          <cell r="C145">
            <v>2.1344315424344871E-2</v>
          </cell>
          <cell r="D145">
            <v>2.0564072008811343E-2</v>
          </cell>
          <cell r="E145">
            <v>2.1073835606672323E-2</v>
          </cell>
          <cell r="F145">
            <v>1.7363259935422551E-2</v>
          </cell>
          <cell r="G145">
            <v>1.5897171394096091E-2</v>
          </cell>
          <cell r="H145">
            <v>1.5897171394096091E-2</v>
          </cell>
        </row>
        <row r="167">
          <cell r="A167" t="str">
            <v>Market Capitalisation</v>
          </cell>
          <cell r="B167" t="str">
            <v>US$1.5 bn</v>
          </cell>
        </row>
        <row r="168">
          <cell r="A168" t="str">
            <v>Avg. Daily Volume</v>
          </cell>
          <cell r="B168" t="str">
            <v xml:space="preserve">US$3.2 mn </v>
          </cell>
        </row>
        <row r="169">
          <cell r="A169" t="str">
            <v>Foreign Holding (maximum 20%)</v>
          </cell>
          <cell r="B169">
            <v>0.2</v>
          </cell>
        </row>
        <row r="170">
          <cell r="A170" t="str">
            <v>Market Share</v>
          </cell>
        </row>
        <row r="171">
          <cell r="A171" t="str">
            <v>---Loans</v>
          </cell>
          <cell r="B171">
            <v>3.5670486222948078E-2</v>
          </cell>
        </row>
        <row r="172">
          <cell r="A172" t="str">
            <v>---Deposits</v>
          </cell>
          <cell r="B172">
            <v>3.5491401031485355E-2</v>
          </cell>
        </row>
        <row r="176">
          <cell r="A176" t="str">
            <v>ROA on Loans</v>
          </cell>
        </row>
        <row r="177">
          <cell r="B177" t="str">
            <v>F2006</v>
          </cell>
        </row>
        <row r="178">
          <cell r="A178" t="str">
            <v>Union</v>
          </cell>
          <cell r="B178">
            <v>1.2023420756302198E-2</v>
          </cell>
        </row>
        <row r="179">
          <cell r="A179" t="str">
            <v>SBI</v>
          </cell>
        </row>
        <row r="180">
          <cell r="A180" t="str">
            <v>Canara</v>
          </cell>
        </row>
        <row r="181">
          <cell r="A181" t="str">
            <v>PNB</v>
          </cell>
        </row>
        <row r="182">
          <cell r="A182" t="str">
            <v>OBC</v>
          </cell>
        </row>
        <row r="183">
          <cell r="A183" t="str">
            <v>CRBK</v>
          </cell>
        </row>
        <row r="187">
          <cell r="B187" t="str">
            <v>F2001</v>
          </cell>
          <cell r="C187" t="str">
            <v>F2002</v>
          </cell>
          <cell r="D187" t="str">
            <v>F2003</v>
          </cell>
          <cell r="E187" t="str">
            <v>F2004</v>
          </cell>
          <cell r="F187" t="str">
            <v>F2005</v>
          </cell>
          <cell r="G187" t="str">
            <v>F2006</v>
          </cell>
          <cell r="H187" t="str">
            <v>F2007E</v>
          </cell>
          <cell r="I187" t="str">
            <v>F2008E</v>
          </cell>
        </row>
        <row r="188">
          <cell r="A188" t="str">
            <v>Core earnings growth</v>
          </cell>
          <cell r="B188">
            <v>0.33554021507785392</v>
          </cell>
          <cell r="C188">
            <v>0.46072078385438187</v>
          </cell>
          <cell r="D188">
            <v>0.18973313618811072</v>
          </cell>
          <cell r="E188">
            <v>0.21589565385265064</v>
          </cell>
          <cell r="F188">
            <v>0.18372349187762405</v>
          </cell>
          <cell r="G188">
            <v>0.25880907071299752</v>
          </cell>
          <cell r="H188">
            <v>0.21229804969968669</v>
          </cell>
          <cell r="I188">
            <v>0.19117084624871605</v>
          </cell>
        </row>
        <row r="212">
          <cell r="B212" t="str">
            <v>F2001</v>
          </cell>
          <cell r="C212" t="str">
            <v>F2002</v>
          </cell>
          <cell r="D212" t="str">
            <v>F2003</v>
          </cell>
          <cell r="E212" t="str">
            <v>F2004</v>
          </cell>
          <cell r="F212" t="str">
            <v>F2005</v>
          </cell>
          <cell r="G212" t="str">
            <v>F2006</v>
          </cell>
          <cell r="H212" t="str">
            <v>F2007E</v>
          </cell>
          <cell r="I212" t="str">
            <v>F2008E</v>
          </cell>
        </row>
        <row r="213">
          <cell r="A213" t="str">
            <v>Loan Spreads</v>
          </cell>
          <cell r="B213">
            <v>4.7986402808921705E-2</v>
          </cell>
          <cell r="C213">
            <v>4.3006793428700063E-2</v>
          </cell>
          <cell r="D213">
            <v>3.7977446348427937E-2</v>
          </cell>
          <cell r="E213">
            <v>3.5508526039055445E-2</v>
          </cell>
          <cell r="F213">
            <v>3.5743502680524682E-2</v>
          </cell>
          <cell r="G213">
            <v>3.5593987897059552E-2</v>
          </cell>
          <cell r="H213">
            <v>3.5871835848824231E-2</v>
          </cell>
          <cell r="I213">
            <v>3.61880194404667E-2</v>
          </cell>
        </row>
        <row r="214">
          <cell r="A214" t="str">
            <v>Bond Spreads</v>
          </cell>
          <cell r="B214">
            <v>4.9901500872817028E-2</v>
          </cell>
          <cell r="C214">
            <v>4.7631265578926787E-2</v>
          </cell>
          <cell r="D214">
            <v>4.3035442815079247E-2</v>
          </cell>
          <cell r="E214">
            <v>3.8980909510883101E-2</v>
          </cell>
          <cell r="F214">
            <v>3.7429204595723027E-2</v>
          </cell>
          <cell r="G214">
            <v>3.3927063525272298E-2</v>
          </cell>
          <cell r="H214">
            <v>2.7704911477036971E-2</v>
          </cell>
          <cell r="I214">
            <v>2.4521095068679437E-2</v>
          </cell>
        </row>
        <row r="215">
          <cell r="A215" t="str">
            <v>NIM</v>
          </cell>
          <cell r="B215">
            <v>3.5048671528049663E-2</v>
          </cell>
          <cell r="C215">
            <v>3.4188296043382915E-2</v>
          </cell>
          <cell r="D215">
            <v>3.3103727540107333E-2</v>
          </cell>
          <cell r="E215">
            <v>3.3229111184815772E-2</v>
          </cell>
          <cell r="F215">
            <v>3.2983972204481911E-2</v>
          </cell>
          <cell r="G215">
            <v>3.0604772516676558E-2</v>
          </cell>
          <cell r="H215">
            <v>2.9161280959044251E-2</v>
          </cell>
          <cell r="I215">
            <v>2.8644944760519507E-2</v>
          </cell>
        </row>
        <row r="250">
          <cell r="B250" t="str">
            <v>Branches</v>
          </cell>
          <cell r="C250" t="str">
            <v>Deposits</v>
          </cell>
          <cell r="D250" t="str">
            <v>Branches</v>
          </cell>
          <cell r="E250" t="str">
            <v>Deposits</v>
          </cell>
        </row>
        <row r="251">
          <cell r="C251" t="str">
            <v>Rs. Mn</v>
          </cell>
          <cell r="D251" t="str">
            <v>%</v>
          </cell>
        </row>
        <row r="252">
          <cell r="A252" t="str">
            <v>North</v>
          </cell>
          <cell r="B252">
            <v>242</v>
          </cell>
          <cell r="C252">
            <v>132594.29999999999</v>
          </cell>
          <cell r="D252">
            <v>0.11758989310009718</v>
          </cell>
          <cell r="E252">
            <v>0.19308141775033294</v>
          </cell>
        </row>
        <row r="253">
          <cell r="A253" t="str">
            <v>East</v>
          </cell>
          <cell r="B253">
            <v>274</v>
          </cell>
          <cell r="C253">
            <v>61291.8</v>
          </cell>
          <cell r="D253">
            <v>0.13313896987366375</v>
          </cell>
          <cell r="E253">
            <v>8.9252008875719824E-2</v>
          </cell>
        </row>
        <row r="254">
          <cell r="A254" t="str">
            <v>Central</v>
          </cell>
          <cell r="B254">
            <v>627</v>
          </cell>
          <cell r="C254">
            <v>163500.1</v>
          </cell>
          <cell r="D254">
            <v>0.30466472303206998</v>
          </cell>
          <cell r="E254">
            <v>0.2380858838601751</v>
          </cell>
        </row>
        <row r="255">
          <cell r="A255" t="str">
            <v>West</v>
          </cell>
          <cell r="B255">
            <v>461</v>
          </cell>
          <cell r="C255">
            <v>237285.7</v>
          </cell>
          <cell r="D255">
            <v>0.2240038872691934</v>
          </cell>
          <cell r="E255">
            <v>0.34553113797410734</v>
          </cell>
        </row>
        <row r="256">
          <cell r="A256" t="str">
            <v>South</v>
          </cell>
          <cell r="B256">
            <v>454</v>
          </cell>
          <cell r="C256">
            <v>92055.5</v>
          </cell>
          <cell r="D256">
            <v>0.22060252672497571</v>
          </cell>
          <cell r="E256">
            <v>0.1340495515396648</v>
          </cell>
        </row>
        <row r="257">
          <cell r="A257" t="str">
            <v>All India</v>
          </cell>
          <cell r="B257">
            <v>2058</v>
          </cell>
          <cell r="C257">
            <v>686727.4</v>
          </cell>
          <cell r="D257">
            <v>1</v>
          </cell>
          <cell r="E257">
            <v>1</v>
          </cell>
        </row>
      </sheetData>
      <sheetData sheetId="2" refreshError="1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1220.6999999999998</v>
          </cell>
          <cell r="C10">
            <v>1622.7000000000007</v>
          </cell>
          <cell r="D10">
            <v>1621.4679999999989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  <cell r="H16" t="str">
            <v>Ratio Analysis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Year end March</v>
          </cell>
          <cell r="I17" t="str">
            <v>F2004</v>
          </cell>
          <cell r="J17" t="str">
            <v>F2005</v>
          </cell>
          <cell r="K17" t="str">
            <v>F2006</v>
          </cell>
          <cell r="L17" t="str">
            <v>F2007E</v>
          </cell>
          <cell r="M17" t="str">
            <v>F2008E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H18" t="str">
            <v>Spread Analysis</v>
          </cell>
        </row>
        <row r="19">
          <cell r="A19" t="str">
            <v xml:space="preserve">Total provisions </v>
          </cell>
          <cell r="B19">
            <v>6230.5</v>
          </cell>
          <cell r="C19">
            <v>8415.8000000000011</v>
          </cell>
          <cell r="D19">
            <v>7023.3</v>
          </cell>
          <cell r="E19">
            <v>7420.3214823999997</v>
          </cell>
          <cell r="F19">
            <v>9482.7839537920008</v>
          </cell>
          <cell r="H19" t="str">
            <v>Average yield on assets</v>
          </cell>
          <cell r="I19">
            <v>8.6435612089973357E-2</v>
          </cell>
          <cell r="J19">
            <v>7.939871702547377E-2</v>
          </cell>
          <cell r="K19">
            <v>7.5583754891901292E-2</v>
          </cell>
          <cell r="L19">
            <v>7.6862415382504309E-2</v>
          </cell>
          <cell r="M19">
            <v>7.8029895592337098E-2</v>
          </cell>
        </row>
        <row r="20">
          <cell r="A20" t="str">
            <v>Profit Before Tax</v>
          </cell>
          <cell r="B20">
            <v>8200.2999999999993</v>
          </cell>
          <cell r="C20">
            <v>6115.9000000000015</v>
          </cell>
          <cell r="D20">
            <v>8946.2929999999942</v>
          </cell>
          <cell r="E20">
            <v>11283.187191667781</v>
          </cell>
          <cell r="F20">
            <v>12700.704878193159</v>
          </cell>
          <cell r="H20" t="str">
            <v>Cost of earning assets</v>
          </cell>
          <cell r="I20">
            <v>5.3206500905157585E-2</v>
          </cell>
          <cell r="J20">
            <v>4.6414744820991859E-2</v>
          </cell>
          <cell r="K20">
            <v>4.4978982375224734E-2</v>
          </cell>
          <cell r="L20">
            <v>4.7701134423460058E-2</v>
          </cell>
          <cell r="M20">
            <v>4.9384950831817591E-2</v>
          </cell>
        </row>
        <row r="21">
          <cell r="A21" t="str">
            <v>Provision for Tax</v>
          </cell>
          <cell r="B21">
            <v>1079.8</v>
          </cell>
          <cell r="C21">
            <v>-1074.7</v>
          </cell>
          <cell r="D21">
            <v>2194.5</v>
          </cell>
          <cell r="E21">
            <v>2767.7334391032086</v>
          </cell>
          <cell r="F21">
            <v>3115.4464598012723</v>
          </cell>
          <cell r="H21" t="str">
            <v>Net Interest Margin (NIM)</v>
          </cell>
          <cell r="I21">
            <v>3.3229111184815772E-2</v>
          </cell>
          <cell r="J21">
            <v>3.2983972204481911E-2</v>
          </cell>
          <cell r="K21">
            <v>3.0604772516676558E-2</v>
          </cell>
          <cell r="L21">
            <v>2.9161280959044251E-2</v>
          </cell>
          <cell r="M21">
            <v>2.8644944760519507E-2</v>
          </cell>
        </row>
        <row r="22">
          <cell r="A22" t="str">
            <v xml:space="preserve">Net Profit </v>
          </cell>
          <cell r="B22">
            <v>7120.4999999999991</v>
          </cell>
          <cell r="C22">
            <v>7190.6000000000013</v>
          </cell>
          <cell r="D22">
            <v>6751.7929999999942</v>
          </cell>
          <cell r="E22">
            <v>8515.4537525645719</v>
          </cell>
          <cell r="F22">
            <v>9585.2584183918862</v>
          </cell>
        </row>
        <row r="23">
          <cell r="A23" t="str">
            <v>Core Operating profit</v>
          </cell>
          <cell r="B23">
            <v>10077.099999999999</v>
          </cell>
          <cell r="C23">
            <v>11928.500000000004</v>
          </cell>
          <cell r="D23">
            <v>15015.703999999996</v>
          </cell>
          <cell r="E23">
            <v>18203.50867406778</v>
          </cell>
          <cell r="F23">
            <v>21683.48883198516</v>
          </cell>
          <cell r="H23" t="str">
            <v>Growth Ratios</v>
          </cell>
        </row>
        <row r="24">
          <cell r="H24" t="str">
            <v>Net Interest Income</v>
          </cell>
          <cell r="J24">
            <v>0.1890982813435933</v>
          </cell>
          <cell r="K24">
            <v>0.15002039175417492</v>
          </cell>
          <cell r="L24">
            <v>0.16313319880292054</v>
          </cell>
          <cell r="M24">
            <v>0.15748511842779878</v>
          </cell>
        </row>
        <row r="25">
          <cell r="A25" t="str">
            <v>Balance Sheet Data</v>
          </cell>
          <cell r="H25" t="str">
            <v>Non Interest Income</v>
          </cell>
          <cell r="J25">
            <v>-7.8608712385442536E-2</v>
          </cell>
          <cell r="K25">
            <v>-0.18405286516120611</v>
          </cell>
          <cell r="L25">
            <v>7.3891297912703768E-2</v>
          </cell>
          <cell r="M25">
            <v>0.12481722359574166</v>
          </cell>
        </row>
        <row r="26">
          <cell r="A26" t="str">
            <v>Rs Mln (Year end 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H26" t="str">
            <v>Operating expenses</v>
          </cell>
          <cell r="J26">
            <v>0.22484928242428537</v>
          </cell>
          <cell r="K26">
            <v>1.8100966250208739E-2</v>
          </cell>
          <cell r="L26">
            <v>0.11417557487433005</v>
          </cell>
          <cell r="M26">
            <v>0.10924648902678546</v>
          </cell>
        </row>
        <row r="27">
          <cell r="A27" t="str">
            <v>Share holders equity</v>
          </cell>
          <cell r="B27">
            <v>30871.4</v>
          </cell>
          <cell r="C27">
            <v>36144.400000000001</v>
          </cell>
          <cell r="D27">
            <v>45581.573000000004</v>
          </cell>
          <cell r="E27">
            <v>51793.183723993148</v>
          </cell>
          <cell r="F27">
            <v>58786.618735242169</v>
          </cell>
          <cell r="H27" t="str">
            <v>Operating Profit</v>
          </cell>
          <cell r="J27">
            <v>6.9919893560996815E-3</v>
          </cell>
          <cell r="K27">
            <v>9.8948712125903615E-2</v>
          </cell>
          <cell r="L27">
            <v>0.17119507516990473</v>
          </cell>
          <cell r="M27">
            <v>0.18606028518821915</v>
          </cell>
        </row>
        <row r="28">
          <cell r="A28" t="str">
            <v xml:space="preserve">Deposits </v>
          </cell>
          <cell r="B28">
            <v>505589.4</v>
          </cell>
          <cell r="C28">
            <v>618305.80000000005</v>
          </cell>
          <cell r="D28">
            <v>740942.97699999996</v>
          </cell>
          <cell r="E28">
            <v>889131.57239999995</v>
          </cell>
          <cell r="F28">
            <v>1022501.3082599998</v>
          </cell>
          <cell r="H28" t="str">
            <v>Net Profit</v>
          </cell>
          <cell r="J28">
            <v>9.8448142686611284E-3</v>
          </cell>
          <cell r="K28">
            <v>-6.102508830973874E-2</v>
          </cell>
          <cell r="L28">
            <v>0.26121368835871883</v>
          </cell>
          <cell r="M28">
            <v>0.12563096423430453</v>
          </cell>
        </row>
        <row r="29">
          <cell r="A29" t="str">
            <v xml:space="preserve">Borrowings </v>
          </cell>
          <cell r="B29">
            <v>9342.4</v>
          </cell>
          <cell r="C29">
            <v>20209.599999999999</v>
          </cell>
          <cell r="D29">
            <v>39743.993999999999</v>
          </cell>
          <cell r="E29">
            <v>55641.591599999992</v>
          </cell>
          <cell r="F29">
            <v>66769.909919999991</v>
          </cell>
          <cell r="H29" t="str">
            <v>EPS</v>
          </cell>
          <cell r="J29">
            <v>9.8448142686613505E-3</v>
          </cell>
          <cell r="K29">
            <v>-6.102508830973874E-2</v>
          </cell>
          <cell r="L29">
            <v>0.14885978558196755</v>
          </cell>
          <cell r="M29">
            <v>0.12563096423430453</v>
          </cell>
        </row>
        <row r="30">
          <cell r="A30" t="str">
            <v>Other Liabilities &amp; Prov.</v>
          </cell>
          <cell r="B30">
            <v>37363.599999999999</v>
          </cell>
          <cell r="C30">
            <v>49472.2</v>
          </cell>
          <cell r="D30">
            <v>64991.847999999998</v>
          </cell>
          <cell r="E30">
            <v>77990.217599999989</v>
          </cell>
          <cell r="F30">
            <v>87349.043711999999</v>
          </cell>
          <cell r="H30" t="str">
            <v>Deposits</v>
          </cell>
          <cell r="J30">
            <v>0.2229405917133549</v>
          </cell>
          <cell r="K30">
            <v>0.19834388905942646</v>
          </cell>
          <cell r="L30">
            <v>0.19999999999999996</v>
          </cell>
          <cell r="M30">
            <v>0.14999999999999991</v>
          </cell>
        </row>
        <row r="31">
          <cell r="A31" t="str">
            <v>Total Liabilities</v>
          </cell>
          <cell r="B31">
            <v>583166.80000000005</v>
          </cell>
          <cell r="C31">
            <v>724132</v>
          </cell>
          <cell r="D31">
            <v>891260.39199999988</v>
          </cell>
          <cell r="E31">
            <v>1074556.5653239931</v>
          </cell>
          <cell r="F31">
            <v>1235406.8806272419</v>
          </cell>
          <cell r="H31" t="str">
            <v>Advances</v>
          </cell>
          <cell r="J31">
            <v>0.38667782322615896</v>
          </cell>
          <cell r="K31">
            <v>0.33100233686106617</v>
          </cell>
          <cell r="L31">
            <v>0.24216054883463078</v>
          </cell>
          <cell r="M31">
            <v>0.16087092182174878</v>
          </cell>
        </row>
        <row r="32">
          <cell r="H32" t="str">
            <v>Total Assets</v>
          </cell>
          <cell r="J32">
            <v>0.2417236372166589</v>
          </cell>
          <cell r="K32">
            <v>0.2307982412046421</v>
          </cell>
          <cell r="L32">
            <v>0.20565950755724072</v>
          </cell>
          <cell r="M32">
            <v>0.149689946991995</v>
          </cell>
        </row>
        <row r="33">
          <cell r="A33" t="str">
            <v>Cash &amp; Balances with RBI</v>
          </cell>
          <cell r="B33">
            <v>24000.3</v>
          </cell>
          <cell r="C33">
            <v>36471.699999999997</v>
          </cell>
          <cell r="D33">
            <v>43872.728000000003</v>
          </cell>
          <cell r="E33">
            <v>51138.16908</v>
          </cell>
          <cell r="F33">
            <v>58831.013094599992</v>
          </cell>
        </row>
        <row r="34">
          <cell r="A34" t="str">
            <v xml:space="preserve">Balances with Banks </v>
          </cell>
          <cell r="B34">
            <v>14478.9</v>
          </cell>
          <cell r="C34">
            <v>29247.9</v>
          </cell>
          <cell r="D34">
            <v>20032.413</v>
          </cell>
          <cell r="E34">
            <v>24152.26919276327</v>
          </cell>
          <cell r="F34">
            <v>27767.621087964399</v>
          </cell>
          <cell r="H34" t="str">
            <v>Profitability Ratios</v>
          </cell>
        </row>
        <row r="35">
          <cell r="A35" t="str">
            <v xml:space="preserve">Investments </v>
          </cell>
          <cell r="B35">
            <v>229462.5</v>
          </cell>
          <cell r="C35">
            <v>227927.9</v>
          </cell>
          <cell r="D35">
            <v>259176.49600000001</v>
          </cell>
          <cell r="E35">
            <v>298789.47042122972</v>
          </cell>
          <cell r="F35">
            <v>338348.03363517747</v>
          </cell>
          <cell r="H35" t="str">
            <v xml:space="preserve">Return On Equity </v>
          </cell>
          <cell r="I35">
            <v>0.25187611536672461</v>
          </cell>
          <cell r="J35">
            <v>0.2145941703299819</v>
          </cell>
          <cell r="K35">
            <v>0.17691934849391527</v>
          </cell>
          <cell r="L35">
            <v>0.17490064240574094</v>
          </cell>
          <cell r="M35">
            <v>0.17336363793786741</v>
          </cell>
        </row>
        <row r="36">
          <cell r="A36" t="str">
            <v xml:space="preserve">Advances </v>
          </cell>
          <cell r="B36">
            <v>289217</v>
          </cell>
          <cell r="C36">
            <v>401050.8</v>
          </cell>
          <cell r="D36">
            <v>533799.55200000003</v>
          </cell>
          <cell r="E36">
            <v>663064.74448000011</v>
          </cell>
          <cell r="F36">
            <v>769732.581152</v>
          </cell>
          <cell r="H36" t="str">
            <v>Return on Assets</v>
          </cell>
          <cell r="I36">
            <v>1.3020084538665606E-2</v>
          </cell>
          <cell r="J36">
            <v>1.1000698539614663E-2</v>
          </cell>
          <cell r="K36">
            <v>8.3873588182679856E-3</v>
          </cell>
          <cell r="L36">
            <v>8.6635266023510141E-3</v>
          </cell>
          <cell r="M36">
            <v>8.2990563640237252E-3</v>
          </cell>
        </row>
        <row r="37">
          <cell r="A37" t="str">
            <v xml:space="preserve">Fixed Assets </v>
          </cell>
          <cell r="B37">
            <v>7707.4</v>
          </cell>
          <cell r="C37">
            <v>8237.9</v>
          </cell>
          <cell r="D37">
            <v>8104.223</v>
          </cell>
          <cell r="E37">
            <v>8509.434150000001</v>
          </cell>
          <cell r="F37">
            <v>8934.9058575000017</v>
          </cell>
        </row>
        <row r="38">
          <cell r="A38" t="str">
            <v xml:space="preserve">Other Assets </v>
          </cell>
          <cell r="B38">
            <v>18300.7</v>
          </cell>
          <cell r="C38">
            <v>21196.3</v>
          </cell>
          <cell r="D38">
            <v>26274.98</v>
          </cell>
          <cell r="E38">
            <v>28902.478000000003</v>
          </cell>
          <cell r="F38">
            <v>31792.725800000007</v>
          </cell>
          <cell r="H38" t="str">
            <v>Efficiency Ratios</v>
          </cell>
        </row>
        <row r="39">
          <cell r="A39" t="str">
            <v>Total Assets</v>
          </cell>
          <cell r="B39">
            <v>583166.80000000005</v>
          </cell>
          <cell r="C39">
            <v>724132</v>
          </cell>
          <cell r="D39">
            <v>891260.39199999988</v>
          </cell>
          <cell r="E39">
            <v>1074556.5653239931</v>
          </cell>
          <cell r="F39">
            <v>1235406.8806272419</v>
          </cell>
          <cell r="H39" t="str">
            <v>Cost Income Ratio</v>
          </cell>
          <cell r="I39">
            <v>0.43798730381275075</v>
          </cell>
          <cell r="J39">
            <v>0.48663209286880088</v>
          </cell>
          <cell r="K39">
            <v>0.46757076588279889</v>
          </cell>
          <cell r="L39">
            <v>0.45516842138013924</v>
          </cell>
          <cell r="M39">
            <v>0.43861980550372381</v>
          </cell>
        </row>
        <row r="40">
          <cell r="H40" t="str">
            <v>Expenses/Avg Assets</v>
          </cell>
          <cell r="I40">
            <v>2.0564072008811343E-2</v>
          </cell>
          <cell r="J40">
            <v>2.1073835606672323E-2</v>
          </cell>
          <cell r="K40">
            <v>1.7363259935422551E-2</v>
          </cell>
          <cell r="L40">
            <v>1.5897171394096091E-2</v>
          </cell>
          <cell r="M40">
            <v>1.5897171394096091E-2</v>
          </cell>
        </row>
        <row r="41">
          <cell r="A41" t="str">
            <v>Earning Assets</v>
          </cell>
          <cell r="B41">
            <v>557158.70000000007</v>
          </cell>
          <cell r="C41">
            <v>694697.79999999993</v>
          </cell>
          <cell r="D41">
            <v>856881.1889999999</v>
          </cell>
          <cell r="E41">
            <v>1037144.6531739931</v>
          </cell>
          <cell r="F41">
            <v>1194679.2489697421</v>
          </cell>
        </row>
        <row r="42">
          <cell r="A42" t="str">
            <v>Average Int. Earning Assets</v>
          </cell>
          <cell r="C42">
            <v>625928.25</v>
          </cell>
          <cell r="D42">
            <v>775789.49449999991</v>
          </cell>
          <cell r="E42">
            <v>947012.92108699656</v>
          </cell>
          <cell r="F42">
            <v>1115911.9510718677</v>
          </cell>
          <cell r="H42" t="str">
            <v>Asset Quality</v>
          </cell>
        </row>
        <row r="43">
          <cell r="A43" t="str">
            <v>Average Loans</v>
          </cell>
          <cell r="C43">
            <v>345133.9</v>
          </cell>
          <cell r="D43">
            <v>467425.17599999998</v>
          </cell>
          <cell r="E43">
            <v>598432.14824000001</v>
          </cell>
          <cell r="F43">
            <v>716398.66281600005</v>
          </cell>
          <cell r="H43" t="str">
            <v>Annual LLP / Adv. (bps)</v>
          </cell>
          <cell r="I43">
            <v>240.13645243866483</v>
          </cell>
          <cell r="J43">
            <v>70.178559683647407</v>
          </cell>
          <cell r="K43">
            <v>54.924298728830131</v>
          </cell>
          <cell r="L43">
            <v>100</v>
          </cell>
          <cell r="M43">
            <v>120</v>
          </cell>
        </row>
        <row r="44">
          <cell r="A44" t="str">
            <v>Avg Equity / Avg Assets (%)</v>
          </cell>
          <cell r="C44">
            <v>5.1262802352453778E-2</v>
          </cell>
          <cell r="D44">
            <v>5.0592025445171218E-2</v>
          </cell>
          <cell r="E44">
            <v>4.9533989602239696E-2</v>
          </cell>
          <cell r="F44">
            <v>4.7870801874831802E-2</v>
          </cell>
          <cell r="H44" t="str">
            <v>Gross NPL</v>
          </cell>
          <cell r="I44">
            <v>23468.400000000001</v>
          </cell>
          <cell r="J44">
            <v>20581.5</v>
          </cell>
          <cell r="K44">
            <v>20980.5</v>
          </cell>
          <cell r="L44">
            <v>23733.205005433261</v>
          </cell>
          <cell r="M44">
            <v>26847.073226563829</v>
          </cell>
        </row>
        <row r="45">
          <cell r="A45" t="str">
            <v>No Of Shares (mn)</v>
          </cell>
          <cell r="C45">
            <v>460.12</v>
          </cell>
          <cell r="D45">
            <v>505.11790000000002</v>
          </cell>
          <cell r="E45">
            <v>505.11790000000002</v>
          </cell>
          <cell r="F45">
            <v>505.11790000000002</v>
          </cell>
          <cell r="H45" t="str">
            <v>Net NPL</v>
          </cell>
          <cell r="I45">
            <v>8451.7999999999993</v>
          </cell>
          <cell r="J45">
            <v>10603.8</v>
          </cell>
          <cell r="K45">
            <v>8339.5</v>
          </cell>
          <cell r="L45">
            <v>7607.8835230332625</v>
          </cell>
          <cell r="M45">
            <v>5225.1191949991662</v>
          </cell>
        </row>
        <row r="46">
          <cell r="H46" t="str">
            <v>Reserve Coverage</v>
          </cell>
          <cell r="I46">
            <v>15016.600000000002</v>
          </cell>
          <cell r="J46">
            <v>9977.7000000000007</v>
          </cell>
          <cell r="K46">
            <v>12641</v>
          </cell>
          <cell r="L46">
            <v>16125.321482399999</v>
          </cell>
          <cell r="M46">
            <v>21621.954031564663</v>
          </cell>
        </row>
        <row r="47">
          <cell r="A47" t="str">
            <v>Capital Adequacy</v>
          </cell>
          <cell r="H47" t="str">
            <v>Gross NPL Ratio</v>
          </cell>
          <cell r="I47">
            <v>7.5899999999999995E-2</v>
          </cell>
          <cell r="J47">
            <v>5.0073170108642102E-2</v>
          </cell>
          <cell r="K47">
            <v>3.8394844458761908E-2</v>
          </cell>
          <cell r="L47">
            <v>3.4943392424039266E-2</v>
          </cell>
          <cell r="M47">
            <v>3.392546833681355E-2</v>
          </cell>
        </row>
        <row r="48">
          <cell r="A48" t="str">
            <v>Tier 1 Ratio</v>
          </cell>
          <cell r="B48">
            <v>6.4699999999999994E-2</v>
          </cell>
          <cell r="C48">
            <v>6.0699999999999997E-2</v>
          </cell>
          <cell r="D48">
            <v>7.3200000000000001E-2</v>
          </cell>
          <cell r="E48">
            <v>6.2802029572211079E-2</v>
          </cell>
          <cell r="F48">
            <v>6.0005050444560323E-2</v>
          </cell>
          <cell r="H48" t="str">
            <v>Net NPL Ratio</v>
          </cell>
          <cell r="I48">
            <v>2.87E-2</v>
          </cell>
          <cell r="J48">
            <v>2.64E-2</v>
          </cell>
          <cell r="K48">
            <v>1.5622905580857436E-2</v>
          </cell>
          <cell r="L48">
            <v>1.1473816978460597E-2</v>
          </cell>
          <cell r="M48">
            <v>6.7882266165466571E-3</v>
          </cell>
        </row>
        <row r="49">
          <cell r="A49" t="str">
            <v>Tier 2 Ratio</v>
          </cell>
          <cell r="B49">
            <v>5.8500000000000003E-2</v>
          </cell>
          <cell r="C49">
            <v>6.0199999999999997E-2</v>
          </cell>
          <cell r="D49">
            <v>4.0899999999999999E-2</v>
          </cell>
          <cell r="E49">
            <v>4.0899999999999999E-2</v>
          </cell>
          <cell r="F49">
            <v>4.0899999999999999E-2</v>
          </cell>
          <cell r="H49" t="str">
            <v>Coverage Ratio</v>
          </cell>
          <cell r="I49">
            <v>0.63986466908694251</v>
          </cell>
          <cell r="J49">
            <v>0.48478973835726263</v>
          </cell>
          <cell r="K49">
            <v>0.60251185624746784</v>
          </cell>
          <cell r="L49">
            <v>0.67944137670021454</v>
          </cell>
          <cell r="M49">
            <v>0.80537471809667605</v>
          </cell>
        </row>
        <row r="50">
          <cell r="A50" t="str">
            <v>Capital Adequacy Ratio</v>
          </cell>
          <cell r="B50">
            <v>0.1232</v>
          </cell>
          <cell r="C50">
            <v>0.12089999999999999</v>
          </cell>
          <cell r="D50">
            <v>0.11410000000000001</v>
          </cell>
          <cell r="E50">
            <v>0.10370202957221109</v>
          </cell>
          <cell r="F50">
            <v>0.10090505044456033</v>
          </cell>
        </row>
        <row r="52">
          <cell r="H52" t="str">
            <v>Source: Company Data, E=Morgan Stanley Research Estimates</v>
          </cell>
        </row>
        <row r="53">
          <cell r="H53" t="str">
            <v>* For F2006, while most data is actual some data is estimates</v>
          </cell>
        </row>
        <row r="54">
          <cell r="H54" t="str">
            <v>Source: Company Data, E=Morgan Stanley Research Estimates</v>
          </cell>
        </row>
        <row r="59">
          <cell r="H59" t="str">
            <v>Interim Results</v>
          </cell>
        </row>
        <row r="60">
          <cell r="H60" t="str">
            <v>Rs Mln</v>
          </cell>
          <cell r="J60" t="str">
            <v>F1Q06</v>
          </cell>
          <cell r="K60" t="str">
            <v>F2Q06</v>
          </cell>
          <cell r="L60" t="str">
            <v>F3Q06</v>
          </cell>
          <cell r="M60" t="str">
            <v>F4Q06E</v>
          </cell>
        </row>
        <row r="61">
          <cell r="H61" t="str">
            <v>Net Interest Income</v>
          </cell>
        </row>
        <row r="62">
          <cell r="H62" t="str">
            <v>Non Interest Income</v>
          </cell>
        </row>
        <row r="63">
          <cell r="H63" t="str">
            <v>---Capital Gains</v>
          </cell>
        </row>
        <row r="64">
          <cell r="H64" t="str">
            <v>---Non Int Income ex Cap gains</v>
          </cell>
        </row>
        <row r="65">
          <cell r="H65" t="str">
            <v>Total Income</v>
          </cell>
        </row>
        <row r="66">
          <cell r="H66" t="str">
            <v>Operating Expenses</v>
          </cell>
        </row>
        <row r="67">
          <cell r="H67" t="str">
            <v>Operating Profit</v>
          </cell>
        </row>
        <row r="68">
          <cell r="H68" t="str">
            <v>Total Provisions</v>
          </cell>
        </row>
        <row r="69">
          <cell r="H69" t="str">
            <v>---Investment Dep.</v>
          </cell>
        </row>
        <row r="70">
          <cell r="H70" t="str">
            <v>---Loan loss provisions</v>
          </cell>
        </row>
        <row r="71">
          <cell r="H71" t="str">
            <v>Profit Before tax</v>
          </cell>
        </row>
        <row r="72">
          <cell r="H72" t="str">
            <v>Tax</v>
          </cell>
        </row>
        <row r="73">
          <cell r="H73" t="str">
            <v>Net Profit</v>
          </cell>
        </row>
      </sheetData>
      <sheetData sheetId="3" refreshError="1">
        <row r="1">
          <cell r="A1" t="str">
            <v>Rs. Mln</v>
          </cell>
          <cell r="Q1" t="str">
            <v>ElementName</v>
          </cell>
          <cell r="R1" t="str">
            <v>ScaleOverride</v>
          </cell>
          <cell r="S1" t="str">
            <v>UnitOverride</v>
          </cell>
          <cell r="T1" t="str">
            <v>ReverseSign</v>
          </cell>
          <cell r="U1" t="str">
            <v>IsDrivingAssumption</v>
          </cell>
          <cell r="V1" t="str">
            <v>SegmentID</v>
          </cell>
        </row>
        <row r="2">
          <cell r="B2" t="str">
            <v>1997-FY</v>
          </cell>
          <cell r="C2" t="str">
            <v>1998-FY</v>
          </cell>
          <cell r="D2" t="str">
            <v>1999-FY</v>
          </cell>
          <cell r="E2" t="str">
            <v>2000-FY</v>
          </cell>
          <cell r="F2" t="str">
            <v>2001-FY</v>
          </cell>
          <cell r="G2" t="str">
            <v>2002-FY</v>
          </cell>
          <cell r="H2" t="str">
            <v>2003-FY</v>
          </cell>
          <cell r="I2" t="str">
            <v>2004-FY</v>
          </cell>
          <cell r="J2" t="str">
            <v>2005-FY</v>
          </cell>
          <cell r="K2" t="str">
            <v>2006-FY</v>
          </cell>
          <cell r="L2" t="str">
            <v>2007-FY</v>
          </cell>
          <cell r="M2" t="str">
            <v>2008-FY</v>
          </cell>
        </row>
        <row r="3">
          <cell r="B3" t="str">
            <v>F1997</v>
          </cell>
          <cell r="C3" t="str">
            <v>F1998</v>
          </cell>
          <cell r="D3" t="str">
            <v>F1999</v>
          </cell>
          <cell r="E3" t="str">
            <v>F2000</v>
          </cell>
          <cell r="F3" t="str">
            <v>F2001</v>
          </cell>
          <cell r="G3" t="str">
            <v>F2002</v>
          </cell>
          <cell r="H3" t="str">
            <v>F2003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Balance Sheet</v>
          </cell>
        </row>
        <row r="5">
          <cell r="A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4601.2</v>
          </cell>
          <cell r="I6">
            <v>4601.2</v>
          </cell>
          <cell r="J6">
            <v>4601.2</v>
          </cell>
          <cell r="K6">
            <v>5051.1790000000001</v>
          </cell>
          <cell r="L6">
            <v>5051.1790000000001</v>
          </cell>
          <cell r="M6">
            <v>5051.1790000000001</v>
          </cell>
        </row>
        <row r="7">
          <cell r="A7" t="str">
            <v>Reserves and Surplus</v>
          </cell>
          <cell r="B7">
            <v>10571.9</v>
          </cell>
          <cell r="C7">
            <v>12391.6</v>
          </cell>
          <cell r="D7">
            <v>13446.2</v>
          </cell>
          <cell r="E7">
            <v>14088.1</v>
          </cell>
          <cell r="F7">
            <v>15108.436</v>
          </cell>
          <cell r="G7">
            <v>17562.099999999999</v>
          </cell>
          <cell r="H7">
            <v>21067.1</v>
          </cell>
          <cell r="I7">
            <v>26270.2</v>
          </cell>
          <cell r="J7">
            <v>31543.200000000001</v>
          </cell>
          <cell r="K7">
            <v>40530.394</v>
          </cell>
          <cell r="L7">
            <v>46742.004723993145</v>
          </cell>
          <cell r="M7">
            <v>53735.439735242173</v>
          </cell>
        </row>
        <row r="8">
          <cell r="A8" t="str">
            <v>Share holders equity</v>
          </cell>
          <cell r="B8">
            <v>13951.9</v>
          </cell>
          <cell r="C8">
            <v>15771.6</v>
          </cell>
          <cell r="D8">
            <v>16826.2</v>
          </cell>
          <cell r="E8">
            <v>17468.099999999999</v>
          </cell>
          <cell r="F8">
            <v>18488.436000000002</v>
          </cell>
          <cell r="G8">
            <v>20942.099999999999</v>
          </cell>
          <cell r="H8">
            <v>25668.3</v>
          </cell>
          <cell r="I8">
            <v>30871.4</v>
          </cell>
          <cell r="J8">
            <v>36144.400000000001</v>
          </cell>
          <cell r="K8">
            <v>45581.573000000004</v>
          </cell>
          <cell r="L8">
            <v>51793.183723993148</v>
          </cell>
          <cell r="M8">
            <v>58786.618735242169</v>
          </cell>
        </row>
        <row r="9">
          <cell r="A9" t="str">
            <v xml:space="preserve">Deposits </v>
          </cell>
          <cell r="B9">
            <v>200049.9</v>
          </cell>
          <cell r="C9">
            <v>230556.3</v>
          </cell>
          <cell r="D9">
            <v>281356.59999999998</v>
          </cell>
          <cell r="E9">
            <v>311053.59999999998</v>
          </cell>
          <cell r="F9">
            <v>348880.60000000003</v>
          </cell>
          <cell r="G9">
            <v>397938.7</v>
          </cell>
          <cell r="H9">
            <v>447486.20000000007</v>
          </cell>
          <cell r="I9">
            <v>505589.4</v>
          </cell>
          <cell r="J9">
            <v>618305.80000000005</v>
          </cell>
          <cell r="K9">
            <v>740942.97699999996</v>
          </cell>
          <cell r="L9">
            <v>889131.57239999995</v>
          </cell>
          <cell r="M9">
            <v>1022501.3082599998</v>
          </cell>
        </row>
        <row r="10">
          <cell r="A10" t="str">
            <v xml:space="preserve">Borrowings </v>
          </cell>
          <cell r="B10">
            <v>1182.9000000000001</v>
          </cell>
          <cell r="C10">
            <v>833.2</v>
          </cell>
          <cell r="D10">
            <v>741.2</v>
          </cell>
          <cell r="E10">
            <v>3506.2</v>
          </cell>
          <cell r="F10">
            <v>3133.4</v>
          </cell>
          <cell r="G10">
            <v>533</v>
          </cell>
          <cell r="H10">
            <v>4420.7</v>
          </cell>
          <cell r="I10">
            <v>9342.4</v>
          </cell>
          <cell r="J10">
            <v>20209.599999999999</v>
          </cell>
          <cell r="K10">
            <v>39743.993999999999</v>
          </cell>
          <cell r="L10">
            <v>55641.591599999992</v>
          </cell>
          <cell r="M10">
            <v>66769.909919999991</v>
          </cell>
          <cell r="Q10" t="str">
            <v>mstag:otherBorrowingsForFinancialServices</v>
          </cell>
          <cell r="R10">
            <v>6</v>
          </cell>
          <cell r="S10" t="str">
            <v>ISO4217:INR</v>
          </cell>
          <cell r="T10" t="b">
            <v>0</v>
          </cell>
          <cell r="U10" t="b">
            <v>0</v>
          </cell>
        </row>
        <row r="11">
          <cell r="A11" t="str">
            <v xml:space="preserve">Other Liabilities &amp; Provisions </v>
          </cell>
          <cell r="B11">
            <v>8761.7999999999993</v>
          </cell>
          <cell r="C11">
            <v>10371</v>
          </cell>
          <cell r="D11">
            <v>13364.3</v>
          </cell>
          <cell r="E11">
            <v>18183.599999999999</v>
          </cell>
          <cell r="F11">
            <v>19275</v>
          </cell>
          <cell r="G11">
            <v>24165.1</v>
          </cell>
          <cell r="H11">
            <v>33029.699999999997</v>
          </cell>
          <cell r="I11">
            <v>37363.599999999999</v>
          </cell>
          <cell r="J11">
            <v>49472.2</v>
          </cell>
          <cell r="K11">
            <v>64991.847999999998</v>
          </cell>
          <cell r="L11">
            <v>77990.217599999989</v>
          </cell>
          <cell r="M11">
            <v>87349.043711999999</v>
          </cell>
          <cell r="Q11" t="str">
            <v>mstag:otherLiabilitiesOperating</v>
          </cell>
          <cell r="R11">
            <v>6</v>
          </cell>
          <cell r="S11" t="str">
            <v>ISO4217:INR</v>
          </cell>
          <cell r="T11" t="b">
            <v>0</v>
          </cell>
          <cell r="U11" t="b">
            <v>0</v>
          </cell>
        </row>
        <row r="12">
          <cell r="A12" t="str">
            <v>Total Liablilities</v>
          </cell>
          <cell r="B12">
            <v>223946.49999999997</v>
          </cell>
          <cell r="C12">
            <v>257532.1</v>
          </cell>
          <cell r="D12">
            <v>312288.3</v>
          </cell>
          <cell r="E12">
            <v>350211.49999999994</v>
          </cell>
          <cell r="F12">
            <v>389777.43600000005</v>
          </cell>
          <cell r="G12">
            <v>443578.89999999997</v>
          </cell>
          <cell r="H12">
            <v>510604.90000000008</v>
          </cell>
          <cell r="I12">
            <v>583166.80000000005</v>
          </cell>
          <cell r="J12">
            <v>724132</v>
          </cell>
          <cell r="K12">
            <v>891260.39199999988</v>
          </cell>
          <cell r="L12">
            <v>1074556.5653239931</v>
          </cell>
          <cell r="M12">
            <v>1235406.8806272419</v>
          </cell>
        </row>
        <row r="13">
          <cell r="A13" t="str">
            <v>Growth YoY</v>
          </cell>
        </row>
        <row r="15">
          <cell r="A15" t="str">
            <v>Assets</v>
          </cell>
        </row>
        <row r="16">
          <cell r="A16" t="str">
            <v>Cash &amp; Balances with RBI</v>
          </cell>
          <cell r="B16">
            <v>26839.1</v>
          </cell>
          <cell r="C16">
            <v>27787.3</v>
          </cell>
          <cell r="D16">
            <v>36088</v>
          </cell>
          <cell r="E16">
            <v>31123.3</v>
          </cell>
          <cell r="F16">
            <v>27435</v>
          </cell>
          <cell r="G16">
            <v>23926.799999999999</v>
          </cell>
          <cell r="H16">
            <v>22472.399999999998</v>
          </cell>
          <cell r="I16">
            <v>24000.3</v>
          </cell>
          <cell r="J16">
            <v>36471.699999999997</v>
          </cell>
          <cell r="K16">
            <v>43872.728000000003</v>
          </cell>
          <cell r="L16">
            <v>51138.16908</v>
          </cell>
          <cell r="M16">
            <v>58831.013094599992</v>
          </cell>
          <cell r="Q16" t="str">
            <v>mstag:cashRequiredForOperationsForFinancialServices</v>
          </cell>
          <cell r="R16">
            <v>6</v>
          </cell>
          <cell r="S16" t="str">
            <v>ISO4217:INR</v>
          </cell>
          <cell r="T16" t="b">
            <v>0</v>
          </cell>
          <cell r="U16" t="b">
            <v>0</v>
          </cell>
        </row>
        <row r="17">
          <cell r="A17" t="str">
            <v>Balances with Banks &amp; money at Call &amp; Short Notice</v>
          </cell>
          <cell r="B17">
            <v>13074.2</v>
          </cell>
          <cell r="C17">
            <v>19342.900000000001</v>
          </cell>
          <cell r="D17">
            <v>22760.2</v>
          </cell>
          <cell r="E17">
            <v>34682.9</v>
          </cell>
          <cell r="F17">
            <v>25735.599999999999</v>
          </cell>
          <cell r="G17">
            <v>25131.200000000001</v>
          </cell>
          <cell r="H17">
            <v>16523.900000000001</v>
          </cell>
          <cell r="I17">
            <v>14478.9</v>
          </cell>
          <cell r="J17">
            <v>29247.9</v>
          </cell>
          <cell r="K17">
            <v>20032.413</v>
          </cell>
          <cell r="L17">
            <v>24152.26919276327</v>
          </cell>
          <cell r="M17">
            <v>27767.621087964399</v>
          </cell>
          <cell r="Q17" t="str">
            <v>mstag:otherLiquidAssetsForFinancialServices</v>
          </cell>
          <cell r="R17">
            <v>6</v>
          </cell>
          <cell r="S17" t="str">
            <v>ISO4217:INR</v>
          </cell>
          <cell r="T17" t="b">
            <v>0</v>
          </cell>
          <cell r="U17" t="b">
            <v>0</v>
          </cell>
        </row>
        <row r="18">
          <cell r="A18" t="str">
            <v xml:space="preserve">Investments </v>
          </cell>
          <cell r="B18">
            <v>77575.899999999994</v>
          </cell>
          <cell r="C18">
            <v>92050.4</v>
          </cell>
          <cell r="D18">
            <v>121401.3</v>
          </cell>
          <cell r="E18">
            <v>114792.3</v>
          </cell>
          <cell r="F18">
            <v>136716</v>
          </cell>
          <cell r="G18">
            <v>154096.9</v>
          </cell>
          <cell r="H18">
            <v>193707.9</v>
          </cell>
          <cell r="I18">
            <v>229462.5</v>
          </cell>
          <cell r="J18">
            <v>227927.9</v>
          </cell>
          <cell r="K18">
            <v>259176.49600000001</v>
          </cell>
          <cell r="L18">
            <v>298789.47042122972</v>
          </cell>
          <cell r="M18">
            <v>338348.03363517747</v>
          </cell>
          <cell r="Q18" t="str">
            <v>mstag:securities</v>
          </cell>
          <cell r="R18">
            <v>6</v>
          </cell>
          <cell r="S18" t="str">
            <v>ISO4217:INR</v>
          </cell>
          <cell r="T18" t="b">
            <v>0</v>
          </cell>
          <cell r="U18" t="b">
            <v>0</v>
          </cell>
        </row>
        <row r="19">
          <cell r="A19" t="str">
            <v xml:space="preserve">Advances </v>
          </cell>
          <cell r="B19">
            <v>91683.6</v>
          </cell>
          <cell r="C19">
            <v>102761.9</v>
          </cell>
          <cell r="D19">
            <v>109176.2</v>
          </cell>
          <cell r="E19">
            <v>150065.20000000001</v>
          </cell>
          <cell r="F19">
            <v>175053.5</v>
          </cell>
          <cell r="G19">
            <v>213833.1</v>
          </cell>
          <cell r="H19">
            <v>255148.5</v>
          </cell>
          <cell r="I19">
            <v>289217</v>
          </cell>
          <cell r="J19">
            <v>401050.8</v>
          </cell>
          <cell r="K19">
            <v>533799.55200000003</v>
          </cell>
          <cell r="L19">
            <v>663064.74448000011</v>
          </cell>
          <cell r="M19">
            <v>769732.581152</v>
          </cell>
        </row>
        <row r="20">
          <cell r="A20" t="str">
            <v xml:space="preserve">Fixed Assets </v>
          </cell>
          <cell r="B20">
            <v>7452.6</v>
          </cell>
          <cell r="C20">
            <v>7374</v>
          </cell>
          <cell r="D20">
            <v>7497.7</v>
          </cell>
          <cell r="E20">
            <v>7710.9</v>
          </cell>
          <cell r="F20">
            <v>7632.2039999999997</v>
          </cell>
          <cell r="G20">
            <v>7376.8</v>
          </cell>
          <cell r="H20">
            <v>7332.9</v>
          </cell>
          <cell r="I20">
            <v>7707.4</v>
          </cell>
          <cell r="J20">
            <v>8237.9</v>
          </cell>
          <cell r="K20">
            <v>8104.223</v>
          </cell>
          <cell r="L20">
            <v>8509.434150000001</v>
          </cell>
          <cell r="M20">
            <v>8934.9058575000017</v>
          </cell>
          <cell r="Q20" t="str">
            <v>mstag:propertyPlantAndEquipmentNet</v>
          </cell>
          <cell r="R20">
            <v>6</v>
          </cell>
          <cell r="S20" t="str">
            <v>ISO4217:INR</v>
          </cell>
          <cell r="T20" t="b">
            <v>0</v>
          </cell>
          <cell r="U20" t="b">
            <v>0</v>
          </cell>
        </row>
        <row r="21">
          <cell r="A21" t="str">
            <v xml:space="preserve">Other Assets </v>
          </cell>
          <cell r="B21">
            <v>7321.1</v>
          </cell>
          <cell r="C21">
            <v>8215.6</v>
          </cell>
          <cell r="D21">
            <v>15364.9</v>
          </cell>
          <cell r="E21">
            <v>11836.9</v>
          </cell>
          <cell r="F21">
            <v>17204.821</v>
          </cell>
          <cell r="G21">
            <v>19214.099999999999</v>
          </cell>
          <cell r="H21">
            <v>15419.3</v>
          </cell>
          <cell r="I21">
            <v>18300.7</v>
          </cell>
          <cell r="J21">
            <v>21196.3</v>
          </cell>
          <cell r="K21">
            <v>26274.98</v>
          </cell>
          <cell r="L21">
            <v>28902.478000000003</v>
          </cell>
          <cell r="M21">
            <v>31792.725800000007</v>
          </cell>
          <cell r="Q21" t="str">
            <v>mstag:otherAssets</v>
          </cell>
          <cell r="R21">
            <v>6</v>
          </cell>
          <cell r="S21" t="str">
            <v>ISO4217:INR</v>
          </cell>
          <cell r="T21" t="b">
            <v>0</v>
          </cell>
          <cell r="U21" t="b">
            <v>0</v>
          </cell>
        </row>
        <row r="22">
          <cell r="A22" t="str">
            <v>Goodwill on Consolidation</v>
          </cell>
          <cell r="Q22" t="str">
            <v>mstag:goodwill</v>
          </cell>
          <cell r="R22">
            <v>6</v>
          </cell>
          <cell r="S22" t="str">
            <v>ISO4217:INR</v>
          </cell>
          <cell r="T22" t="b">
            <v>0</v>
          </cell>
          <cell r="U22" t="b">
            <v>0</v>
          </cell>
        </row>
        <row r="23">
          <cell r="A23" t="str">
            <v>Total Assets</v>
          </cell>
          <cell r="B23">
            <v>223946.49999999997</v>
          </cell>
          <cell r="C23">
            <v>257532.1</v>
          </cell>
          <cell r="D23">
            <v>312288.3</v>
          </cell>
          <cell r="E23">
            <v>350211.49999999994</v>
          </cell>
          <cell r="F23">
            <v>389777.43600000005</v>
          </cell>
          <cell r="G23">
            <v>443578.89999999997</v>
          </cell>
          <cell r="H23">
            <v>510604.90000000008</v>
          </cell>
          <cell r="I23">
            <v>583166.80000000005</v>
          </cell>
          <cell r="J23">
            <v>724132</v>
          </cell>
          <cell r="K23">
            <v>891260.39199999988</v>
          </cell>
          <cell r="L23">
            <v>1074556.5653239931</v>
          </cell>
          <cell r="M23">
            <v>1235406.8806272419</v>
          </cell>
        </row>
        <row r="25">
          <cell r="A25" t="str">
            <v>Total Earning Assets</v>
          </cell>
          <cell r="B25">
            <v>209172.79999999996</v>
          </cell>
          <cell r="C25">
            <v>241942.5</v>
          </cell>
          <cell r="D25">
            <v>289425.69999999995</v>
          </cell>
          <cell r="E25">
            <v>330663.6999999999</v>
          </cell>
          <cell r="F25">
            <v>364940.41100000002</v>
          </cell>
          <cell r="G25">
            <v>416988</v>
          </cell>
          <cell r="H25">
            <v>487852.70000000007</v>
          </cell>
          <cell r="I25">
            <v>557158.70000000007</v>
          </cell>
          <cell r="J25">
            <v>694697.79999999993</v>
          </cell>
          <cell r="K25">
            <v>856881.1889999999</v>
          </cell>
          <cell r="L25">
            <v>1037144.6531739931</v>
          </cell>
          <cell r="M25">
            <v>1194679.2489697421</v>
          </cell>
          <cell r="Q25" t="str">
            <v>mstag:interestEarningAssets</v>
          </cell>
          <cell r="R25">
            <v>6</v>
          </cell>
          <cell r="S25" t="str">
            <v>ISO4217:INR</v>
          </cell>
          <cell r="T25" t="b">
            <v>0</v>
          </cell>
          <cell r="U25" t="b">
            <v>0</v>
          </cell>
        </row>
        <row r="27">
          <cell r="A27" t="str">
            <v>Earnings Model</v>
          </cell>
        </row>
        <row r="29">
          <cell r="A29" t="str">
            <v>Interest/Discount on Advance/Bills</v>
          </cell>
          <cell r="B29">
            <v>12946.2</v>
          </cell>
          <cell r="C29">
            <v>12591.8</v>
          </cell>
          <cell r="D29">
            <v>13537.3</v>
          </cell>
          <cell r="E29">
            <v>16254.9</v>
          </cell>
          <cell r="F29">
            <v>19550.599999999999</v>
          </cell>
          <cell r="G29">
            <v>21686.400000000001</v>
          </cell>
          <cell r="H29">
            <v>23461.9</v>
          </cell>
          <cell r="I29">
            <v>24146.7</v>
          </cell>
          <cell r="J29">
            <v>28685.7</v>
          </cell>
          <cell r="K29">
            <v>37597.968999999997</v>
          </cell>
          <cell r="L29">
            <v>50012.752134840746</v>
          </cell>
          <cell r="M29">
            <v>61304.361476257793</v>
          </cell>
        </row>
        <row r="30">
          <cell r="A30" t="str">
            <v>Income on Investments</v>
          </cell>
          <cell r="B30">
            <v>8929</v>
          </cell>
          <cell r="C30">
            <v>10767.3</v>
          </cell>
          <cell r="D30">
            <v>12712.8</v>
          </cell>
          <cell r="E30">
            <v>14606.9</v>
          </cell>
          <cell r="F30">
            <v>15244.4</v>
          </cell>
          <cell r="G30">
            <v>16745.099999999999</v>
          </cell>
          <cell r="H30">
            <v>18134.5</v>
          </cell>
          <cell r="I30">
            <v>19375.3</v>
          </cell>
          <cell r="J30">
            <v>19050.8</v>
          </cell>
          <cell r="K30">
            <v>19541.472000000002</v>
          </cell>
          <cell r="L30">
            <v>21037.003637437218</v>
          </cell>
          <cell r="M30">
            <v>23544.156809860469</v>
          </cell>
        </row>
        <row r="31">
          <cell r="A31" t="str">
            <v>Interest on Balance with RBI &amp; Others</v>
          </cell>
          <cell r="B31">
            <v>1147.2</v>
          </cell>
          <cell r="C31">
            <v>1681.2</v>
          </cell>
          <cell r="D31">
            <v>2440.3000000000002</v>
          </cell>
          <cell r="E31">
            <v>2289.3000000000002</v>
          </cell>
          <cell r="F31">
            <v>2534.5</v>
          </cell>
          <cell r="G31">
            <v>1725.3000000000029</v>
          </cell>
          <cell r="H31">
            <v>1465.4000000000015</v>
          </cell>
          <cell r="I31">
            <v>1641.0999999999985</v>
          </cell>
          <cell r="J31">
            <v>1961.4000000000015</v>
          </cell>
          <cell r="K31">
            <v>1497.6420000000001</v>
          </cell>
          <cell r="L31">
            <v>1739.944740909541</v>
          </cell>
          <cell r="M31">
            <v>2225.9747462607556</v>
          </cell>
        </row>
        <row r="32">
          <cell r="A32" t="str">
            <v>Total interest Earned</v>
          </cell>
          <cell r="B32">
            <v>23022.400000000001</v>
          </cell>
          <cell r="C32">
            <v>25040.3</v>
          </cell>
          <cell r="D32">
            <v>28690.399999999998</v>
          </cell>
          <cell r="E32">
            <v>33151.1</v>
          </cell>
          <cell r="F32">
            <v>37329.5</v>
          </cell>
          <cell r="G32">
            <v>40156.800000000003</v>
          </cell>
          <cell r="H32">
            <v>43061.8</v>
          </cell>
          <cell r="I32">
            <v>45163.1</v>
          </cell>
          <cell r="J32">
            <v>49697.9</v>
          </cell>
          <cell r="K32">
            <v>58637.082999999999</v>
          </cell>
          <cell r="L32">
            <v>72789.700513187505</v>
          </cell>
          <cell r="M32">
            <v>87074.493032379018</v>
          </cell>
          <cell r="Q32" t="str">
            <v>mstag:interestIncomeForFinancialServices</v>
          </cell>
          <cell r="R32">
            <v>6</v>
          </cell>
          <cell r="S32" t="str">
            <v>ISO4217:INR</v>
          </cell>
          <cell r="T32" t="b">
            <v>0</v>
          </cell>
          <cell r="U32" t="b">
            <v>0</v>
          </cell>
        </row>
        <row r="34">
          <cell r="A34" t="str">
            <v>Interest on Deposits</v>
          </cell>
          <cell r="B34">
            <v>15178.8</v>
          </cell>
          <cell r="C34">
            <v>16743.099999999999</v>
          </cell>
          <cell r="D34">
            <v>20249.400000000001</v>
          </cell>
          <cell r="E34">
            <v>22974.5</v>
          </cell>
          <cell r="F34">
            <v>24270.7</v>
          </cell>
          <cell r="G34">
            <v>25370.400000000001</v>
          </cell>
          <cell r="H34">
            <v>26924.400000000001</v>
          </cell>
          <cell r="I34">
            <v>26309.9</v>
          </cell>
          <cell r="J34">
            <v>27103.200000000001</v>
          </cell>
          <cell r="K34">
            <v>31560.44</v>
          </cell>
          <cell r="L34">
            <v>40617.481669718109</v>
          </cell>
          <cell r="M34">
            <v>49249.561029078512</v>
          </cell>
        </row>
        <row r="35">
          <cell r="A35" t="str">
            <v>Interest on Borrowings &amp; Others</v>
          </cell>
          <cell r="B35">
            <v>211.1</v>
          </cell>
          <cell r="C35">
            <v>131.80000000000291</v>
          </cell>
          <cell r="D35">
            <v>125.59999999999854</v>
          </cell>
          <cell r="E35">
            <v>605.79999999999927</v>
          </cell>
          <cell r="F35">
            <v>868.79999999999927</v>
          </cell>
          <cell r="G35">
            <v>1420</v>
          </cell>
          <cell r="H35">
            <v>1160.5999999999985</v>
          </cell>
          <cell r="I35">
            <v>1490.7999999999993</v>
          </cell>
          <cell r="J35">
            <v>1949.0999999999985</v>
          </cell>
          <cell r="K35">
            <v>3333.7820000000029</v>
          </cell>
          <cell r="L35">
            <v>4556.1089798062922</v>
          </cell>
          <cell r="M35">
            <v>5859.6958072433108</v>
          </cell>
        </row>
        <row r="36">
          <cell r="A36" t="str">
            <v>Total Interest Expense</v>
          </cell>
          <cell r="B36">
            <v>15389.9</v>
          </cell>
          <cell r="C36">
            <v>16874.900000000001</v>
          </cell>
          <cell r="D36">
            <v>20375</v>
          </cell>
          <cell r="E36">
            <v>23580.3</v>
          </cell>
          <cell r="F36">
            <v>25139.5</v>
          </cell>
          <cell r="G36">
            <v>26790.400000000001</v>
          </cell>
          <cell r="H36">
            <v>28085</v>
          </cell>
          <cell r="I36">
            <v>27800.7</v>
          </cell>
          <cell r="J36">
            <v>29052.3</v>
          </cell>
          <cell r="K36">
            <v>34894.222000000002</v>
          </cell>
          <cell r="L36">
            <v>45173.590649524398</v>
          </cell>
          <cell r="M36">
            <v>55109.256836321823</v>
          </cell>
          <cell r="Q36" t="str">
            <v>mstag:interestExpenseForFinancialServices</v>
          </cell>
          <cell r="R36">
            <v>6</v>
          </cell>
          <cell r="S36" t="str">
            <v>ISO4217:INR</v>
          </cell>
          <cell r="T36" t="b">
            <v>0</v>
          </cell>
          <cell r="U36" t="b">
            <v>0</v>
          </cell>
        </row>
        <row r="38">
          <cell r="A38" t="str">
            <v>Net Interest Income</v>
          </cell>
          <cell r="B38">
            <v>7632.5000000000018</v>
          </cell>
          <cell r="C38">
            <v>8165.3999999999978</v>
          </cell>
          <cell r="D38">
            <v>8315.3999999999978</v>
          </cell>
          <cell r="E38">
            <v>9570.7999999999993</v>
          </cell>
          <cell r="F38">
            <v>12190</v>
          </cell>
          <cell r="G38">
            <v>13366.400000000001</v>
          </cell>
          <cell r="H38">
            <v>14976.800000000003</v>
          </cell>
          <cell r="I38">
            <v>17362.399999999998</v>
          </cell>
          <cell r="J38">
            <v>20645.600000000002</v>
          </cell>
          <cell r="K38">
            <v>23742.860999999997</v>
          </cell>
          <cell r="L38">
            <v>27616.109863663107</v>
          </cell>
          <cell r="M38">
            <v>31965.236196057194</v>
          </cell>
        </row>
        <row r="39">
          <cell r="A39" t="str">
            <v>Growth YoY</v>
          </cell>
        </row>
        <row r="41">
          <cell r="A41" t="str">
            <v>Commission , Exchange &amp; Brokerage</v>
          </cell>
          <cell r="B41">
            <v>1009.2</v>
          </cell>
          <cell r="C41">
            <v>985.9</v>
          </cell>
          <cell r="D41">
            <v>1007.3</v>
          </cell>
          <cell r="E41">
            <v>1138.5</v>
          </cell>
          <cell r="F41">
            <v>1212.9000000000001</v>
          </cell>
          <cell r="G41">
            <v>1291.8</v>
          </cell>
          <cell r="H41">
            <v>1425.3</v>
          </cell>
          <cell r="I41">
            <v>1555.4</v>
          </cell>
          <cell r="J41">
            <v>1769.2</v>
          </cell>
          <cell r="K41">
            <v>2177.8679999999999</v>
          </cell>
          <cell r="L41">
            <v>2625.7672604046725</v>
          </cell>
          <cell r="M41">
            <v>3018.818222427964</v>
          </cell>
          <cell r="Q41" t="str">
            <v>mstag:otherFeesAndCommissions</v>
          </cell>
          <cell r="R41">
            <v>6</v>
          </cell>
          <cell r="S41" t="str">
            <v>ISO4217:INR</v>
          </cell>
          <cell r="T41" t="b">
            <v>0</v>
          </cell>
          <cell r="U41" t="b">
            <v>0</v>
          </cell>
        </row>
        <row r="42">
          <cell r="A42" t="str">
            <v>Profit on sale of Investment</v>
          </cell>
          <cell r="B42">
            <v>0</v>
          </cell>
          <cell r="C42">
            <v>15.5</v>
          </cell>
          <cell r="D42">
            <v>343.1</v>
          </cell>
          <cell r="E42">
            <v>432.1</v>
          </cell>
          <cell r="F42">
            <v>343.5</v>
          </cell>
          <cell r="G42">
            <v>1598.3</v>
          </cell>
          <cell r="H42">
            <v>4751.3999999999996</v>
          </cell>
          <cell r="I42">
            <v>4353.7</v>
          </cell>
          <cell r="J42">
            <v>2603.1999999999998</v>
          </cell>
          <cell r="K42">
            <v>953.88900000000001</v>
          </cell>
          <cell r="L42">
            <v>500</v>
          </cell>
          <cell r="M42">
            <v>500</v>
          </cell>
          <cell r="Q42" t="str">
            <v>mstag:tradingIncome</v>
          </cell>
          <cell r="R42">
            <v>6</v>
          </cell>
          <cell r="S42" t="str">
            <v>ISO4217:INR</v>
          </cell>
          <cell r="T42" t="b">
            <v>0</v>
          </cell>
          <cell r="U42" t="b">
            <v>0</v>
          </cell>
        </row>
        <row r="43">
          <cell r="A43" t="str">
            <v>Forex Income</v>
          </cell>
          <cell r="B43">
            <v>551.6</v>
          </cell>
          <cell r="C43">
            <v>677.6</v>
          </cell>
          <cell r="D43">
            <v>688.8</v>
          </cell>
          <cell r="E43">
            <v>783.3</v>
          </cell>
          <cell r="F43">
            <v>895.4</v>
          </cell>
          <cell r="G43">
            <v>1143.7</v>
          </cell>
          <cell r="H43">
            <v>997.3</v>
          </cell>
          <cell r="I43">
            <v>1184.8</v>
          </cell>
          <cell r="J43">
            <v>1665.9</v>
          </cell>
          <cell r="K43">
            <v>1497.7460000000001</v>
          </cell>
          <cell r="L43">
            <v>1722.4078999999999</v>
          </cell>
          <cell r="M43">
            <v>1980.7690849999997</v>
          </cell>
          <cell r="Q43" t="str">
            <v>mstag:otherNonInterestRevenue</v>
          </cell>
          <cell r="R43">
            <v>6</v>
          </cell>
          <cell r="S43" t="str">
            <v>ISO4217:INR</v>
          </cell>
          <cell r="T43" t="b">
            <v>0</v>
          </cell>
          <cell r="U43" t="b">
            <v>0</v>
          </cell>
        </row>
        <row r="44">
          <cell r="A44" t="str">
            <v>Others</v>
          </cell>
          <cell r="B44">
            <v>1229.2</v>
          </cell>
          <cell r="C44">
            <v>1180.5</v>
          </cell>
          <cell r="D44">
            <v>586.70000000000005</v>
          </cell>
          <cell r="E44">
            <v>754.3</v>
          </cell>
          <cell r="F44">
            <v>664.04700000000003</v>
          </cell>
          <cell r="G44">
            <v>829.59999999999945</v>
          </cell>
          <cell r="H44">
            <v>1071.6000000000004</v>
          </cell>
          <cell r="I44">
            <v>1220.6999999999998</v>
          </cell>
          <cell r="J44">
            <v>1622.7000000000007</v>
          </cell>
          <cell r="K44">
            <v>1621.4679999999989</v>
          </cell>
          <cell r="L44">
            <v>1864.6881999999987</v>
          </cell>
          <cell r="M44">
            <v>2051.1570199999987</v>
          </cell>
          <cell r="Q44" t="str">
            <v>mstag:otherNonInterestRevenue</v>
          </cell>
          <cell r="R44">
            <v>6</v>
          </cell>
          <cell r="S44" t="str">
            <v>ISO4217:INR</v>
          </cell>
          <cell r="T44" t="b">
            <v>0</v>
          </cell>
          <cell r="U44" t="b">
            <v>0</v>
          </cell>
        </row>
        <row r="45">
          <cell r="A45" t="str">
            <v>Other Income</v>
          </cell>
          <cell r="B45">
            <v>2790</v>
          </cell>
          <cell r="C45">
            <v>2859.5</v>
          </cell>
          <cell r="D45">
            <v>2625.9</v>
          </cell>
          <cell r="E45">
            <v>3108.2</v>
          </cell>
          <cell r="F45">
            <v>3115.8470000000002</v>
          </cell>
          <cell r="G45">
            <v>4863.3999999999996</v>
          </cell>
          <cell r="H45">
            <v>8245.6</v>
          </cell>
          <cell r="I45">
            <v>8314.6</v>
          </cell>
          <cell r="J45">
            <v>7661</v>
          </cell>
          <cell r="K45">
            <v>6250.9709999999995</v>
          </cell>
          <cell r="L45">
            <v>6712.8633604046709</v>
          </cell>
          <cell r="M45">
            <v>7550.7443274279622</v>
          </cell>
        </row>
        <row r="47">
          <cell r="A47" t="str">
            <v>Total income</v>
          </cell>
          <cell r="B47">
            <v>10422.500000000002</v>
          </cell>
          <cell r="C47">
            <v>11024.899999999998</v>
          </cell>
          <cell r="D47">
            <v>10941.299999999997</v>
          </cell>
          <cell r="E47">
            <v>12679</v>
          </cell>
          <cell r="F47">
            <v>15305.847</v>
          </cell>
          <cell r="G47">
            <v>18229.800000000003</v>
          </cell>
          <cell r="H47">
            <v>23222.400000000001</v>
          </cell>
          <cell r="I47">
            <v>25677</v>
          </cell>
          <cell r="J47">
            <v>28306.600000000002</v>
          </cell>
          <cell r="K47">
            <v>29993.831999999995</v>
          </cell>
          <cell r="L47">
            <v>34328.973224067777</v>
          </cell>
          <cell r="M47">
            <v>39515.980523485159</v>
          </cell>
        </row>
        <row r="48">
          <cell r="A48" t="str">
            <v>Growth YoY</v>
          </cell>
        </row>
        <row r="49">
          <cell r="A49" t="str">
            <v>Core Income</v>
          </cell>
          <cell r="B49">
            <v>10422.500000000002</v>
          </cell>
          <cell r="C49">
            <v>11009.399999999998</v>
          </cell>
          <cell r="D49">
            <v>10598.199999999997</v>
          </cell>
          <cell r="E49">
            <v>12246.9</v>
          </cell>
          <cell r="F49">
            <v>14962.347</v>
          </cell>
          <cell r="G49">
            <v>16631.500000000004</v>
          </cell>
          <cell r="H49">
            <v>18471</v>
          </cell>
          <cell r="I49">
            <v>21323.3</v>
          </cell>
          <cell r="J49">
            <v>25703.4</v>
          </cell>
          <cell r="K49">
            <v>29039.942999999996</v>
          </cell>
          <cell r="L49">
            <v>33828.973224067777</v>
          </cell>
          <cell r="M49">
            <v>39015.980523485159</v>
          </cell>
        </row>
        <row r="50">
          <cell r="A50" t="str">
            <v>YoY</v>
          </cell>
        </row>
        <row r="52">
          <cell r="A52" t="str">
            <v>Operating  Expenses</v>
          </cell>
        </row>
        <row r="53">
          <cell r="A53" t="str">
            <v>Payments to / Provisions for employees</v>
          </cell>
          <cell r="B53">
            <v>4165.6000000000004</v>
          </cell>
          <cell r="C53">
            <v>4355.5</v>
          </cell>
          <cell r="D53">
            <v>5141</v>
          </cell>
          <cell r="E53">
            <v>6118.6</v>
          </cell>
          <cell r="F53">
            <v>7561.9</v>
          </cell>
          <cell r="G53">
            <v>6866.5</v>
          </cell>
          <cell r="H53">
            <v>6892.3</v>
          </cell>
          <cell r="I53">
            <v>7704.2</v>
          </cell>
          <cell r="J53">
            <v>9264.2000000000007</v>
          </cell>
          <cell r="K53">
            <v>8667.9349999999995</v>
          </cell>
          <cell r="L53">
            <v>9690.5784999999996</v>
          </cell>
          <cell r="M53">
            <v>10623.565579999999</v>
          </cell>
          <cell r="Q53" t="str">
            <v>mstag:employeeExpenses</v>
          </cell>
          <cell r="R53">
            <v>6</v>
          </cell>
          <cell r="S53" t="str">
            <v>ISO4217:INR</v>
          </cell>
          <cell r="T53" t="b">
            <v>0</v>
          </cell>
          <cell r="U53" t="b">
            <v>0</v>
          </cell>
        </row>
        <row r="54">
          <cell r="A54" t="str">
            <v>Others</v>
          </cell>
          <cell r="B54">
            <v>2041.7</v>
          </cell>
          <cell r="C54">
            <v>2391</v>
          </cell>
          <cell r="D54">
            <v>2700.5</v>
          </cell>
          <cell r="E54">
            <v>2557.5</v>
          </cell>
          <cell r="F54">
            <v>2631.5</v>
          </cell>
          <cell r="G54">
            <v>2798.8999999999996</v>
          </cell>
          <cell r="H54">
            <v>3290.9000000000005</v>
          </cell>
          <cell r="I54">
            <v>3542.0000000000009</v>
          </cell>
          <cell r="J54">
            <v>4510.6999999999989</v>
          </cell>
          <cell r="K54">
            <v>5356.3040000000001</v>
          </cell>
          <cell r="L54">
            <v>5934.8860499999992</v>
          </cell>
          <cell r="M54">
            <v>6708.926111499999</v>
          </cell>
          <cell r="Q54" t="str">
            <v>mstag:otherOperatingExpense</v>
          </cell>
          <cell r="R54">
            <v>6</v>
          </cell>
          <cell r="S54" t="str">
            <v>ISO4217:INR</v>
          </cell>
          <cell r="T54" t="b">
            <v>0</v>
          </cell>
          <cell r="U54" t="b">
            <v>0</v>
          </cell>
        </row>
        <row r="55">
          <cell r="A55" t="str">
            <v>Total Operating Expenses</v>
          </cell>
          <cell r="B55">
            <v>6207.3</v>
          </cell>
          <cell r="C55">
            <v>6746.5</v>
          </cell>
          <cell r="D55">
            <v>7841.5</v>
          </cell>
          <cell r="E55">
            <v>8676.1</v>
          </cell>
          <cell r="F55">
            <v>10193.4</v>
          </cell>
          <cell r="G55">
            <v>9665.4</v>
          </cell>
          <cell r="H55">
            <v>10183.200000000001</v>
          </cell>
          <cell r="I55">
            <v>11246.2</v>
          </cell>
          <cell r="J55">
            <v>13774.9</v>
          </cell>
          <cell r="K55">
            <v>14024.239</v>
          </cell>
          <cell r="L55">
            <v>15625.464549999999</v>
          </cell>
          <cell r="M55">
            <v>17332.491691499999</v>
          </cell>
        </row>
        <row r="57">
          <cell r="A57" t="str">
            <v>Pre provision profit</v>
          </cell>
          <cell r="B57">
            <v>4215.2000000000016</v>
          </cell>
          <cell r="C57">
            <v>4278.3999999999978</v>
          </cell>
          <cell r="D57">
            <v>3099.7999999999975</v>
          </cell>
          <cell r="E57">
            <v>4002.8999999999996</v>
          </cell>
          <cell r="F57">
            <v>5112.4470000000001</v>
          </cell>
          <cell r="G57">
            <v>8564.4000000000033</v>
          </cell>
          <cell r="H57">
            <v>13039.2</v>
          </cell>
          <cell r="I57">
            <v>14430.8</v>
          </cell>
          <cell r="J57">
            <v>14531.700000000003</v>
          </cell>
          <cell r="K57">
            <v>15969.592999999995</v>
          </cell>
          <cell r="L57">
            <v>18703.50867406778</v>
          </cell>
          <cell r="M57">
            <v>22183.48883198516</v>
          </cell>
        </row>
        <row r="58">
          <cell r="A58" t="str">
            <v>Growth YoY</v>
          </cell>
        </row>
        <row r="60">
          <cell r="A60" t="str">
            <v>Provisions &amp; Contingencies</v>
          </cell>
        </row>
        <row r="61">
          <cell r="A61" t="str">
            <v>Provision of Dimunition in value of invest</v>
          </cell>
          <cell r="B61">
            <v>18.7</v>
          </cell>
          <cell r="C61">
            <v>0</v>
          </cell>
          <cell r="D61">
            <v>0</v>
          </cell>
          <cell r="E61">
            <v>0</v>
          </cell>
          <cell r="F61">
            <v>175.5</v>
          </cell>
          <cell r="G61">
            <v>164.6</v>
          </cell>
          <cell r="H61">
            <v>-90.4</v>
          </cell>
          <cell r="I61">
            <v>-254.5</v>
          </cell>
          <cell r="J61">
            <v>5680.5999999999995</v>
          </cell>
          <cell r="K61">
            <v>4320</v>
          </cell>
          <cell r="L61">
            <v>1300</v>
          </cell>
          <cell r="M61">
            <v>750</v>
          </cell>
          <cell r="Q61" t="str">
            <v>mstag:otherProvisionsRecurring</v>
          </cell>
          <cell r="R61">
            <v>6</v>
          </cell>
          <cell r="S61" t="str">
            <v>ISO4217:INR</v>
          </cell>
          <cell r="T61" t="b">
            <v>0</v>
          </cell>
          <cell r="U61" t="b">
            <v>0</v>
          </cell>
        </row>
        <row r="62">
          <cell r="A62" t="str">
            <v>Prov for NPA's and contingencies</v>
          </cell>
          <cell r="B62">
            <v>963.2</v>
          </cell>
          <cell r="C62">
            <v>1004.5</v>
          </cell>
          <cell r="D62">
            <v>1412.6</v>
          </cell>
          <cell r="E62">
            <v>2776.5</v>
          </cell>
          <cell r="F62">
            <v>2452.5</v>
          </cell>
          <cell r="G62">
            <v>3854</v>
          </cell>
          <cell r="H62">
            <v>4274.8</v>
          </cell>
          <cell r="I62">
            <v>6536.1</v>
          </cell>
          <cell r="J62">
            <v>2422.1</v>
          </cell>
          <cell r="K62">
            <v>2567.3000000000002</v>
          </cell>
          <cell r="L62">
            <v>5984.3214823999997</v>
          </cell>
          <cell r="M62">
            <v>8596.7839537920008</v>
          </cell>
          <cell r="Q62" t="str">
            <v>mstag:loanLossProvisionForFinancialServicesRecurring</v>
          </cell>
          <cell r="R62">
            <v>6</v>
          </cell>
          <cell r="S62" t="str">
            <v>ISO4217:INR</v>
          </cell>
          <cell r="T62" t="b">
            <v>0</v>
          </cell>
          <cell r="U62" t="b">
            <v>0</v>
          </cell>
        </row>
        <row r="63">
          <cell r="A63" t="str">
            <v>Others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149.80000000000018</v>
          </cell>
          <cell r="G63">
            <v>112.50000000000037</v>
          </cell>
          <cell r="H63">
            <v>564.9</v>
          </cell>
          <cell r="I63">
            <v>-51.100000000000364</v>
          </cell>
          <cell r="J63">
            <v>313.10000000000127</v>
          </cell>
          <cell r="K63">
            <v>136</v>
          </cell>
          <cell r="L63">
            <v>136</v>
          </cell>
          <cell r="M63">
            <v>136</v>
          </cell>
          <cell r="Q63" t="str">
            <v>mstag:otherProvisionsRecurring</v>
          </cell>
          <cell r="R63">
            <v>6</v>
          </cell>
          <cell r="S63" t="str">
            <v>ISO4217:INR</v>
          </cell>
          <cell r="T63" t="b">
            <v>0</v>
          </cell>
          <cell r="U63" t="b">
            <v>0</v>
          </cell>
        </row>
        <row r="64">
          <cell r="A64" t="str">
            <v>Total provisions and contingencies</v>
          </cell>
          <cell r="B64">
            <v>981.90000000000009</v>
          </cell>
          <cell r="C64">
            <v>1004.5</v>
          </cell>
          <cell r="D64">
            <v>1412.6</v>
          </cell>
          <cell r="E64">
            <v>2776.5</v>
          </cell>
          <cell r="F64">
            <v>2777.8</v>
          </cell>
          <cell r="G64">
            <v>4131.1000000000004</v>
          </cell>
          <cell r="H64">
            <v>4749.3</v>
          </cell>
          <cell r="I64">
            <v>6230.5</v>
          </cell>
          <cell r="J64">
            <v>8415.8000000000011</v>
          </cell>
          <cell r="K64">
            <v>7023.3</v>
          </cell>
          <cell r="L64">
            <v>7420.3214823999997</v>
          </cell>
          <cell r="M64">
            <v>9482.7839537920008</v>
          </cell>
        </row>
        <row r="66">
          <cell r="A66" t="str">
            <v>Profit Before Tax</v>
          </cell>
          <cell r="B66">
            <v>3233.3000000000015</v>
          </cell>
          <cell r="C66">
            <v>3273.8999999999978</v>
          </cell>
          <cell r="D66">
            <v>1687.1999999999975</v>
          </cell>
          <cell r="E66">
            <v>1226.3999999999996</v>
          </cell>
          <cell r="F66">
            <v>2334.6469999999999</v>
          </cell>
          <cell r="G66">
            <v>4433.3000000000029</v>
          </cell>
          <cell r="H66">
            <v>8289.9000000000015</v>
          </cell>
          <cell r="I66">
            <v>8200.2999999999993</v>
          </cell>
          <cell r="J66">
            <v>6115.9000000000015</v>
          </cell>
          <cell r="K66">
            <v>8946.2929999999942</v>
          </cell>
          <cell r="L66">
            <v>11283.187191667781</v>
          </cell>
          <cell r="M66">
            <v>12700.704878193159</v>
          </cell>
        </row>
        <row r="67">
          <cell r="A67" t="str">
            <v>Provision for Tax</v>
          </cell>
          <cell r="B67">
            <v>1076.5999999999999</v>
          </cell>
          <cell r="C67">
            <v>772.9</v>
          </cell>
          <cell r="D67">
            <v>85</v>
          </cell>
          <cell r="E67">
            <v>214</v>
          </cell>
          <cell r="F67">
            <v>780</v>
          </cell>
          <cell r="G67">
            <v>1420</v>
          </cell>
          <cell r="H67">
            <v>2763</v>
          </cell>
          <cell r="I67">
            <v>1079.8</v>
          </cell>
          <cell r="J67">
            <v>-1074.7</v>
          </cell>
          <cell r="K67">
            <v>2194.5</v>
          </cell>
          <cell r="L67">
            <v>2767.7334391032086</v>
          </cell>
          <cell r="M67">
            <v>3115.4464598012723</v>
          </cell>
          <cell r="Q67" t="str">
            <v>mstag:taxExpenseIncome</v>
          </cell>
          <cell r="R67">
            <v>6</v>
          </cell>
          <cell r="S67" t="str">
            <v>ISO4217:INR</v>
          </cell>
          <cell r="T67" t="b">
            <v>0</v>
          </cell>
          <cell r="U67" t="b">
            <v>0</v>
          </cell>
        </row>
        <row r="68">
          <cell r="A68" t="str">
            <v>Effective Tax Rate</v>
          </cell>
          <cell r="B68">
            <v>0.33297250487118407</v>
          </cell>
          <cell r="C68">
            <v>0.23607929380860762</v>
          </cell>
          <cell r="D68">
            <v>5.0379326695116244E-2</v>
          </cell>
          <cell r="E68">
            <v>0.17449445531637317</v>
          </cell>
          <cell r="F68">
            <v>0.33409761732715909</v>
          </cell>
          <cell r="G68">
            <v>0.32030316017413646</v>
          </cell>
          <cell r="H68">
            <v>0.3332971447182716</v>
          </cell>
          <cell r="I68">
            <v>0.13167810933746327</v>
          </cell>
          <cell r="J68">
            <v>-0.17572229761768501</v>
          </cell>
          <cell r="K68">
            <v>0.24529713033096517</v>
          </cell>
          <cell r="L68">
            <v>0.24529713033096517</v>
          </cell>
          <cell r="M68">
            <v>0.24529713033096517</v>
          </cell>
        </row>
        <row r="69">
          <cell r="A69" t="str">
            <v>Profit After Tax (before VRS)</v>
          </cell>
          <cell r="B69">
            <v>2156.7000000000016</v>
          </cell>
          <cell r="C69">
            <v>2500.9999999999977</v>
          </cell>
          <cell r="D69">
            <v>1602.1999999999975</v>
          </cell>
          <cell r="E69">
            <v>1012.3999999999996</v>
          </cell>
          <cell r="F69">
            <v>1554.6469999999999</v>
          </cell>
          <cell r="G69">
            <v>3013.3000000000029</v>
          </cell>
          <cell r="H69">
            <v>5526.9000000000015</v>
          </cell>
          <cell r="I69">
            <v>7120.4999999999991</v>
          </cell>
          <cell r="J69">
            <v>7190.6000000000013</v>
          </cell>
          <cell r="K69">
            <v>6751.7929999999942</v>
          </cell>
          <cell r="L69">
            <v>8515.4537525645719</v>
          </cell>
          <cell r="M69">
            <v>9585.2584183918862</v>
          </cell>
        </row>
        <row r="70">
          <cell r="A70" t="str">
            <v>Growth YoY</v>
          </cell>
        </row>
        <row r="71">
          <cell r="A71" t="str">
            <v>VRS Expenses net of tax</v>
          </cell>
          <cell r="Q71" t="str">
            <v>mstag:employeeExpenses</v>
          </cell>
          <cell r="R71">
            <v>6</v>
          </cell>
          <cell r="S71" t="str">
            <v>ISO4217:INR</v>
          </cell>
          <cell r="T71" t="b">
            <v>0</v>
          </cell>
          <cell r="U71" t="b">
            <v>0</v>
          </cell>
        </row>
        <row r="73">
          <cell r="A73" t="str">
            <v>Reported Net Profit for the year</v>
          </cell>
          <cell r="B73">
            <v>2156.7000000000016</v>
          </cell>
          <cell r="C73">
            <v>2500.9999999999977</v>
          </cell>
          <cell r="D73">
            <v>1602.1999999999975</v>
          </cell>
          <cell r="E73">
            <v>1012.3999999999996</v>
          </cell>
          <cell r="F73">
            <v>1554.6469999999999</v>
          </cell>
          <cell r="G73">
            <v>3013.3000000000029</v>
          </cell>
          <cell r="H73">
            <v>5526.9000000000015</v>
          </cell>
          <cell r="I73">
            <v>7120.4999999999991</v>
          </cell>
          <cell r="J73">
            <v>7190.6000000000013</v>
          </cell>
          <cell r="K73">
            <v>6751.7929999999942</v>
          </cell>
          <cell r="L73">
            <v>8515.4537525645719</v>
          </cell>
          <cell r="M73">
            <v>9585.2584183918862</v>
          </cell>
        </row>
        <row r="74">
          <cell r="A74" t="str">
            <v>Growth YoY</v>
          </cell>
        </row>
        <row r="75">
          <cell r="A75" t="str">
            <v>Dividend (Rs.)</v>
          </cell>
          <cell r="B75">
            <v>431.4</v>
          </cell>
          <cell r="C75">
            <v>550.20000000000005</v>
          </cell>
          <cell r="D75">
            <v>355.7</v>
          </cell>
          <cell r="E75">
            <v>247</v>
          </cell>
          <cell r="F75">
            <v>310.89999999999998</v>
          </cell>
          <cell r="G75">
            <v>450</v>
          </cell>
          <cell r="H75">
            <v>966.2</v>
          </cell>
          <cell r="I75">
            <v>1610.4</v>
          </cell>
          <cell r="J75">
            <v>1610.4</v>
          </cell>
          <cell r="K75">
            <v>1767.9126499999998</v>
          </cell>
          <cell r="L75">
            <v>2020.4716000000001</v>
          </cell>
          <cell r="M75">
            <v>2273.0305500000004</v>
          </cell>
          <cell r="Q75" t="str">
            <v>mstag:commonDividends</v>
          </cell>
          <cell r="R75">
            <v>6</v>
          </cell>
          <cell r="S75" t="str">
            <v>ISO4217:INR</v>
          </cell>
          <cell r="T75" t="b">
            <v>0</v>
          </cell>
          <cell r="U75" t="b">
            <v>0</v>
          </cell>
        </row>
        <row r="76">
          <cell r="A76" t="str">
            <v>Dividend Tax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70.3</v>
          </cell>
          <cell r="G76">
            <v>0</v>
          </cell>
          <cell r="H76">
            <v>123.8</v>
          </cell>
          <cell r="I76">
            <v>206.3</v>
          </cell>
          <cell r="J76">
            <v>210.5</v>
          </cell>
          <cell r="K76">
            <v>247.95</v>
          </cell>
          <cell r="L76">
            <v>283.37142857142857</v>
          </cell>
          <cell r="M76">
            <v>318.7928571428572</v>
          </cell>
          <cell r="Q76" t="str">
            <v>mstag:commonDividends</v>
          </cell>
          <cell r="R76">
            <v>6</v>
          </cell>
          <cell r="S76" t="str">
            <v>ISO4217:INR</v>
          </cell>
          <cell r="T76" t="b">
            <v>0</v>
          </cell>
          <cell r="U76" t="b">
            <v>0</v>
          </cell>
        </row>
        <row r="77">
          <cell r="A77" t="str">
            <v>DPS</v>
          </cell>
          <cell r="B77">
            <v>1.2763313609467455</v>
          </cell>
          <cell r="C77">
            <v>1.6278106508875743</v>
          </cell>
          <cell r="D77">
            <v>1.0523668639053254</v>
          </cell>
          <cell r="E77">
            <v>0.73076923076923084</v>
          </cell>
          <cell r="F77">
            <v>0.91982248520710042</v>
          </cell>
          <cell r="G77">
            <v>1.3313609467455623</v>
          </cell>
          <cell r="H77">
            <v>2.0998869860036513</v>
          </cell>
          <cell r="I77">
            <v>3.4999565330783278</v>
          </cell>
          <cell r="J77">
            <v>3.4999565330783278</v>
          </cell>
          <cell r="K77">
            <v>3.5</v>
          </cell>
          <cell r="L77">
            <v>4</v>
          </cell>
          <cell r="M77">
            <v>4.5</v>
          </cell>
          <cell r="Q77" t="str">
            <v>mstag:dividendsPerShare</v>
          </cell>
          <cell r="R77">
            <v>0</v>
          </cell>
          <cell r="S77" t="str">
            <v>ISO4217:INR</v>
          </cell>
          <cell r="T77" t="b">
            <v>0</v>
          </cell>
          <cell r="U77" t="b">
            <v>0</v>
          </cell>
        </row>
        <row r="79">
          <cell r="A79" t="str">
            <v>Basic EPS (Incl VRS)</v>
          </cell>
          <cell r="B79">
            <v>0</v>
          </cell>
          <cell r="C79">
            <v>7.3994082840236617</v>
          </cell>
          <cell r="D79">
            <v>4.7402366863905252</v>
          </cell>
          <cell r="E79">
            <v>2.9952662721893479</v>
          </cell>
          <cell r="F79">
            <v>4.5995473372781062</v>
          </cell>
          <cell r="G79">
            <v>8.9150887573964592</v>
          </cell>
          <cell r="H79">
            <v>12.011866469616626</v>
          </cell>
          <cell r="I79">
            <v>15.475310788489958</v>
          </cell>
          <cell r="J79">
            <v>15.627662348952452</v>
          </cell>
          <cell r="K79">
            <v>14.673982874032848</v>
          </cell>
          <cell r="L79">
            <v>16.858348818294843</v>
          </cell>
          <cell r="M79">
            <v>18.976279435735471</v>
          </cell>
        </row>
        <row r="80">
          <cell r="A80" t="str">
            <v>Basic EPS (Excl VRS)</v>
          </cell>
          <cell r="B80">
            <v>0</v>
          </cell>
          <cell r="C80">
            <v>7.3994082840236617</v>
          </cell>
          <cell r="D80">
            <v>4.7402366863905252</v>
          </cell>
          <cell r="E80">
            <v>2.9952662721893479</v>
          </cell>
          <cell r="F80">
            <v>4.5995473372781062</v>
          </cell>
          <cell r="G80">
            <v>8.9150887573964592</v>
          </cell>
          <cell r="H80">
            <v>12.011866469616626</v>
          </cell>
          <cell r="I80">
            <v>15.475310788489958</v>
          </cell>
          <cell r="J80">
            <v>15.627662348952452</v>
          </cell>
          <cell r="K80">
            <v>14.673982874032848</v>
          </cell>
          <cell r="L80">
            <v>16.858348818294843</v>
          </cell>
          <cell r="M80">
            <v>18.976279435735471</v>
          </cell>
        </row>
        <row r="81">
          <cell r="A81" t="str">
            <v>Diluted EPS (Incl VRS)</v>
          </cell>
          <cell r="B81">
            <v>0</v>
          </cell>
          <cell r="C81">
            <v>7.3994082840236617</v>
          </cell>
          <cell r="D81">
            <v>4.7402366863905252</v>
          </cell>
          <cell r="E81">
            <v>2.9952662721893479</v>
          </cell>
          <cell r="F81">
            <v>4.5995473372781062</v>
          </cell>
          <cell r="G81">
            <v>8.9150887573964592</v>
          </cell>
          <cell r="H81">
            <v>12.011866469616626</v>
          </cell>
          <cell r="I81">
            <v>15.475310788489958</v>
          </cell>
          <cell r="J81">
            <v>15.627662348952452</v>
          </cell>
          <cell r="K81">
            <v>14.673982874032848</v>
          </cell>
          <cell r="L81">
            <v>16.858348818294843</v>
          </cell>
          <cell r="M81">
            <v>18.976279435735471</v>
          </cell>
        </row>
        <row r="82">
          <cell r="A82" t="str">
            <v>Diluted EPS (Excl VRS)</v>
          </cell>
          <cell r="B82">
            <v>0</v>
          </cell>
          <cell r="C82">
            <v>7.3994082840236617</v>
          </cell>
          <cell r="D82">
            <v>4.7402366863905252</v>
          </cell>
          <cell r="E82">
            <v>2.9952662721893479</v>
          </cell>
          <cell r="F82">
            <v>4.5995473372781062</v>
          </cell>
          <cell r="G82">
            <v>8.9150887573964592</v>
          </cell>
          <cell r="H82">
            <v>12.011866469616626</v>
          </cell>
          <cell r="I82">
            <v>15.475310788489958</v>
          </cell>
          <cell r="J82">
            <v>15.627662348952452</v>
          </cell>
          <cell r="K82">
            <v>14.673982874032848</v>
          </cell>
          <cell r="L82">
            <v>16.858348818294843</v>
          </cell>
          <cell r="M82">
            <v>18.976279435735471</v>
          </cell>
        </row>
        <row r="86">
          <cell r="A86" t="str">
            <v>Shareholders Equity</v>
          </cell>
        </row>
        <row r="87">
          <cell r="A87" t="str">
            <v>Share Capital</v>
          </cell>
          <cell r="B87">
            <v>3380</v>
          </cell>
          <cell r="C87">
            <v>3380</v>
          </cell>
          <cell r="D87">
            <v>3380</v>
          </cell>
          <cell r="E87">
            <v>3380</v>
          </cell>
          <cell r="F87">
            <v>3380</v>
          </cell>
          <cell r="G87">
            <v>3380</v>
          </cell>
          <cell r="H87">
            <v>4601.2</v>
          </cell>
          <cell r="I87">
            <v>4601.2</v>
          </cell>
          <cell r="J87">
            <v>4601.2</v>
          </cell>
          <cell r="K87">
            <v>5051.1790000000001</v>
          </cell>
          <cell r="L87">
            <v>5051.1790000000001</v>
          </cell>
          <cell r="M87">
            <v>5051.1790000000001</v>
          </cell>
          <cell r="Q87" t="str">
            <v>mstag:commonStock</v>
          </cell>
          <cell r="R87">
            <v>6</v>
          </cell>
          <cell r="S87" t="str">
            <v>ISO4217:INR</v>
          </cell>
          <cell r="T87" t="b">
            <v>0</v>
          </cell>
          <cell r="U87" t="b">
            <v>0</v>
          </cell>
        </row>
        <row r="88">
          <cell r="A88" t="str">
            <v>Share Premium Reserve</v>
          </cell>
          <cell r="Q88" t="str">
            <v>mstag:additionalPaidInCapital</v>
          </cell>
          <cell r="R88">
            <v>6</v>
          </cell>
          <cell r="S88" t="str">
            <v>ISO4217:INR</v>
          </cell>
          <cell r="T88" t="b">
            <v>0</v>
          </cell>
          <cell r="U88" t="b">
            <v>0</v>
          </cell>
        </row>
        <row r="89">
          <cell r="A89" t="str">
            <v>Reserves and Surplus</v>
          </cell>
          <cell r="B89">
            <v>10571.9</v>
          </cell>
          <cell r="C89">
            <v>12391.6</v>
          </cell>
          <cell r="D89">
            <v>13446.2</v>
          </cell>
          <cell r="E89">
            <v>14088.1</v>
          </cell>
          <cell r="F89">
            <v>15108.436</v>
          </cell>
          <cell r="G89">
            <v>17562.099999999999</v>
          </cell>
          <cell r="H89">
            <v>21067.1</v>
          </cell>
          <cell r="I89">
            <v>26270.2</v>
          </cell>
          <cell r="J89">
            <v>31543.200000000001</v>
          </cell>
          <cell r="K89">
            <v>40530.394</v>
          </cell>
          <cell r="L89">
            <v>46742.004723993145</v>
          </cell>
          <cell r="M89">
            <v>53735.439735242173</v>
          </cell>
        </row>
        <row r="90">
          <cell r="A90" t="str">
            <v>Retained Earnings</v>
          </cell>
        </row>
        <row r="91">
          <cell r="A91" t="str">
            <v>---Revaluation Reserve</v>
          </cell>
          <cell r="B91">
            <v>5659.4</v>
          </cell>
          <cell r="C91">
            <v>5528.4</v>
          </cell>
          <cell r="D91">
            <v>5402.4</v>
          </cell>
          <cell r="E91">
            <v>5278.9</v>
          </cell>
          <cell r="F91">
            <v>5164.3</v>
          </cell>
          <cell r="G91">
            <v>5054.7</v>
          </cell>
          <cell r="H91">
            <v>4947.5</v>
          </cell>
          <cell r="I91">
            <v>4846.8</v>
          </cell>
          <cell r="J91">
            <v>4750</v>
          </cell>
          <cell r="K91">
            <v>4656.8</v>
          </cell>
          <cell r="L91">
            <v>4656.8</v>
          </cell>
          <cell r="M91">
            <v>4656.8</v>
          </cell>
          <cell r="Q91" t="str">
            <v>mstag:revaluationReserves</v>
          </cell>
          <cell r="R91">
            <v>6</v>
          </cell>
          <cell r="S91" t="str">
            <v>ISO4217:INR</v>
          </cell>
          <cell r="T91" t="b">
            <v>0</v>
          </cell>
          <cell r="U91" t="b">
            <v>0</v>
          </cell>
        </row>
        <row r="92">
          <cell r="A92" t="str">
            <v>Treasury Stock</v>
          </cell>
          <cell r="Q92" t="str">
            <v>mstag:treasuryStockAndInvestmentInOwnShares</v>
          </cell>
          <cell r="R92">
            <v>6</v>
          </cell>
          <cell r="S92" t="str">
            <v>ISO4217:INR</v>
          </cell>
          <cell r="T92" t="b">
            <v>0</v>
          </cell>
          <cell r="U92" t="b">
            <v>0</v>
          </cell>
        </row>
        <row r="93">
          <cell r="A93" t="str">
            <v>---Others</v>
          </cell>
          <cell r="B93">
            <v>4912.5</v>
          </cell>
          <cell r="C93">
            <v>6863.2000000000007</v>
          </cell>
          <cell r="D93">
            <v>8043.8000000000011</v>
          </cell>
          <cell r="E93">
            <v>8809.2000000000007</v>
          </cell>
          <cell r="F93">
            <v>9944.1359999999986</v>
          </cell>
          <cell r="G93">
            <v>12507.399999999998</v>
          </cell>
          <cell r="H93">
            <v>16119.599999999999</v>
          </cell>
          <cell r="I93">
            <v>21423.4</v>
          </cell>
          <cell r="J93">
            <v>26793.200000000001</v>
          </cell>
          <cell r="K93">
            <v>35873.593999999997</v>
          </cell>
          <cell r="L93">
            <v>42085.204723993142</v>
          </cell>
          <cell r="M93">
            <v>49078.63973524217</v>
          </cell>
          <cell r="Q93" t="str">
            <v>mstag:retainedEarnings</v>
          </cell>
          <cell r="R93">
            <v>6</v>
          </cell>
          <cell r="S93" t="str">
            <v>ISO4217:INR</v>
          </cell>
          <cell r="T93" t="b">
            <v>0</v>
          </cell>
          <cell r="U93" t="b">
            <v>0</v>
          </cell>
        </row>
        <row r="95">
          <cell r="A95" t="str">
            <v>Loans</v>
          </cell>
        </row>
        <row r="96">
          <cell r="A96" t="str">
            <v>Net Loans</v>
          </cell>
          <cell r="B96">
            <v>91683.6</v>
          </cell>
          <cell r="C96">
            <v>102761.9</v>
          </cell>
          <cell r="D96">
            <v>109176.2</v>
          </cell>
          <cell r="E96">
            <v>150065.20000000001</v>
          </cell>
          <cell r="F96">
            <v>175053.5</v>
          </cell>
          <cell r="G96">
            <v>213833.1</v>
          </cell>
          <cell r="H96">
            <v>255148.5</v>
          </cell>
          <cell r="I96">
            <v>289217</v>
          </cell>
          <cell r="J96">
            <v>401050.8</v>
          </cell>
          <cell r="K96">
            <v>533799.55200000003</v>
          </cell>
          <cell r="L96">
            <v>663064.74448000011</v>
          </cell>
          <cell r="M96">
            <v>769732.581152</v>
          </cell>
        </row>
        <row r="97">
          <cell r="A97" t="str">
            <v>LLP</v>
          </cell>
          <cell r="B97">
            <v>963.2</v>
          </cell>
          <cell r="C97">
            <v>1004.5</v>
          </cell>
          <cell r="D97">
            <v>1412.6</v>
          </cell>
          <cell r="E97">
            <v>2776.5</v>
          </cell>
          <cell r="F97">
            <v>2452.5</v>
          </cell>
          <cell r="G97">
            <v>3854</v>
          </cell>
          <cell r="H97">
            <v>4274.8</v>
          </cell>
          <cell r="I97">
            <v>6536.1</v>
          </cell>
          <cell r="J97">
            <v>2422.1</v>
          </cell>
          <cell r="K97">
            <v>2567.3000000000002</v>
          </cell>
          <cell r="L97">
            <v>5984.3214823999997</v>
          </cell>
          <cell r="M97">
            <v>8596.7839537920008</v>
          </cell>
          <cell r="Q97" t="str">
            <v>mstag:allowanceForLoanLosses</v>
          </cell>
          <cell r="R97">
            <v>6</v>
          </cell>
          <cell r="S97" t="str">
            <v>ISO4217:INR</v>
          </cell>
          <cell r="T97" t="b">
            <v>0</v>
          </cell>
          <cell r="U97" t="b">
            <v>0</v>
          </cell>
        </row>
        <row r="98">
          <cell r="A98" t="str">
            <v>Gross Loans</v>
          </cell>
          <cell r="B98">
            <v>92646.8</v>
          </cell>
          <cell r="C98">
            <v>103766.39999999999</v>
          </cell>
          <cell r="D98">
            <v>110588.8</v>
          </cell>
          <cell r="E98">
            <v>152841.70000000001</v>
          </cell>
          <cell r="F98">
            <v>177506</v>
          </cell>
          <cell r="G98">
            <v>217687.1</v>
          </cell>
          <cell r="H98">
            <v>259423.3</v>
          </cell>
          <cell r="I98">
            <v>295753.09999999998</v>
          </cell>
          <cell r="J98">
            <v>403472.89999999997</v>
          </cell>
          <cell r="K98">
            <v>536366.85200000007</v>
          </cell>
          <cell r="L98">
            <v>669049.06596240005</v>
          </cell>
          <cell r="M98">
            <v>778329.36510579195</v>
          </cell>
          <cell r="Q98" t="str">
            <v>mstag:loansAndLeasesForFinancialServices</v>
          </cell>
          <cell r="R98">
            <v>6</v>
          </cell>
          <cell r="S98" t="str">
            <v>ISO4217:INR</v>
          </cell>
          <cell r="T98" t="b">
            <v>0</v>
          </cell>
          <cell r="U98" t="b">
            <v>0</v>
          </cell>
        </row>
        <row r="101">
          <cell r="A101" t="str">
            <v>Statutory Tax Rate</v>
          </cell>
          <cell r="B101">
            <v>0.35699999999999998</v>
          </cell>
          <cell r="C101">
            <v>0.35699999999999998</v>
          </cell>
          <cell r="D101">
            <v>0.35699999999999998</v>
          </cell>
          <cell r="E101">
            <v>0.35699999999999998</v>
          </cell>
          <cell r="F101">
            <v>0.35699999999999998</v>
          </cell>
          <cell r="G101">
            <v>0.35699999999999998</v>
          </cell>
          <cell r="H101">
            <v>0.35699999999999998</v>
          </cell>
          <cell r="I101">
            <v>0.35699999999999998</v>
          </cell>
          <cell r="J101">
            <v>0.35699999999999998</v>
          </cell>
          <cell r="K101">
            <v>0.33600000000000002</v>
          </cell>
          <cell r="L101">
            <v>0.33600000000000002</v>
          </cell>
          <cell r="M101">
            <v>0.33600000000000002</v>
          </cell>
          <cell r="Q101" t="str">
            <v>mstag:statutoryTaxRate</v>
          </cell>
          <cell r="R101">
            <v>0</v>
          </cell>
          <cell r="S101" t="str">
            <v>ms_eqr_gcim_Decimal:ms_eqr_gcim_decimal</v>
          </cell>
          <cell r="T101" t="b">
            <v>0</v>
          </cell>
          <cell r="U101" t="b">
            <v>0</v>
          </cell>
        </row>
        <row r="103">
          <cell r="A103" t="str">
            <v>Share Counts (Mln)</v>
          </cell>
        </row>
        <row r="104">
          <cell r="A104" t="str">
            <v>Period end Basic</v>
          </cell>
          <cell r="B104">
            <v>338</v>
          </cell>
          <cell r="C104">
            <v>338</v>
          </cell>
          <cell r="D104">
            <v>338</v>
          </cell>
          <cell r="E104">
            <v>338</v>
          </cell>
          <cell r="F104">
            <v>338</v>
          </cell>
          <cell r="G104">
            <v>338</v>
          </cell>
          <cell r="H104">
            <v>460.12</v>
          </cell>
          <cell r="I104">
            <v>460.12</v>
          </cell>
          <cell r="J104">
            <v>460.12</v>
          </cell>
          <cell r="K104">
            <v>460.12</v>
          </cell>
          <cell r="L104">
            <v>505.11790000000002</v>
          </cell>
          <cell r="M104">
            <v>505.11790000000002</v>
          </cell>
          <cell r="Q104" t="str">
            <v>mstag:periodEndBasicSharesOutstanding</v>
          </cell>
          <cell r="R104">
            <v>6</v>
          </cell>
          <cell r="S104" t="str">
            <v>ms_eqr_gcim_Decimal:ms_eqr_gcim_decimal</v>
          </cell>
          <cell r="T104" t="b">
            <v>0</v>
          </cell>
          <cell r="U104" t="b">
            <v>0</v>
          </cell>
        </row>
        <row r="105">
          <cell r="A105" t="str">
            <v>Average Basic</v>
          </cell>
          <cell r="B105">
            <v>338</v>
          </cell>
          <cell r="C105">
            <v>338</v>
          </cell>
          <cell r="D105">
            <v>338</v>
          </cell>
          <cell r="E105">
            <v>338</v>
          </cell>
          <cell r="F105">
            <v>338</v>
          </cell>
          <cell r="G105">
            <v>338</v>
          </cell>
          <cell r="H105">
            <v>460.12</v>
          </cell>
          <cell r="I105">
            <v>460.12</v>
          </cell>
          <cell r="J105">
            <v>460.12</v>
          </cell>
          <cell r="K105">
            <v>460.12</v>
          </cell>
          <cell r="L105">
            <v>505.11790000000002</v>
          </cell>
          <cell r="M105">
            <v>505.11790000000002</v>
          </cell>
          <cell r="Q105" t="str">
            <v>mstag:averageBasicSharesOutstanding</v>
          </cell>
          <cell r="R105">
            <v>6</v>
          </cell>
          <cell r="S105" t="str">
            <v>ms_eqr_gcim_Decimal:ms_eqr_gcim_decimal</v>
          </cell>
          <cell r="T105" t="b">
            <v>0</v>
          </cell>
          <cell r="U105" t="b">
            <v>0</v>
          </cell>
        </row>
        <row r="106">
          <cell r="A106" t="str">
            <v>Period end Diluted</v>
          </cell>
          <cell r="B106">
            <v>338</v>
          </cell>
          <cell r="C106">
            <v>338</v>
          </cell>
          <cell r="D106">
            <v>338</v>
          </cell>
          <cell r="E106">
            <v>338</v>
          </cell>
          <cell r="F106">
            <v>338</v>
          </cell>
          <cell r="G106">
            <v>338</v>
          </cell>
          <cell r="H106">
            <v>460.12</v>
          </cell>
          <cell r="I106">
            <v>460.12</v>
          </cell>
          <cell r="J106">
            <v>460.12</v>
          </cell>
          <cell r="K106">
            <v>460.12</v>
          </cell>
          <cell r="L106">
            <v>505.11790000000002</v>
          </cell>
          <cell r="M106">
            <v>505.11790000000002</v>
          </cell>
          <cell r="Q106" t="str">
            <v>mstag:periodEndDilutedSharesOutstanding</v>
          </cell>
          <cell r="R106">
            <v>6</v>
          </cell>
          <cell r="S106" t="str">
            <v>ms_eqr_gcim_Decimal:ms_eqr_gcim_decimal</v>
          </cell>
          <cell r="T106" t="b">
            <v>0</v>
          </cell>
          <cell r="U106" t="b">
            <v>0</v>
          </cell>
        </row>
        <row r="107">
          <cell r="A107" t="str">
            <v>Average Diluted</v>
          </cell>
          <cell r="B107">
            <v>338</v>
          </cell>
          <cell r="C107">
            <v>338</v>
          </cell>
          <cell r="D107">
            <v>338</v>
          </cell>
          <cell r="E107">
            <v>338</v>
          </cell>
          <cell r="F107">
            <v>338</v>
          </cell>
          <cell r="G107">
            <v>338</v>
          </cell>
          <cell r="H107">
            <v>460.12</v>
          </cell>
          <cell r="I107">
            <v>460.12</v>
          </cell>
          <cell r="J107">
            <v>460.12</v>
          </cell>
          <cell r="K107">
            <v>460.12</v>
          </cell>
          <cell r="L107">
            <v>505.11790000000002</v>
          </cell>
          <cell r="M107">
            <v>505.11790000000002</v>
          </cell>
          <cell r="Q107" t="str">
            <v>mstag:averageDilutedSharesOutstanding</v>
          </cell>
          <cell r="R107">
            <v>6</v>
          </cell>
          <cell r="S107" t="str">
            <v>ms_eqr_gcim_Decimal:ms_eqr_gcim_decimal</v>
          </cell>
          <cell r="T107" t="b">
            <v>0</v>
          </cell>
          <cell r="U107" t="b">
            <v>0</v>
          </cell>
        </row>
        <row r="108">
          <cell r="A108" t="str">
            <v>Weighted Average</v>
          </cell>
        </row>
        <row r="110">
          <cell r="A110" t="str">
            <v>Net Stock Issuance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122.12</v>
          </cell>
          <cell r="I110">
            <v>0</v>
          </cell>
          <cell r="J110">
            <v>0</v>
          </cell>
          <cell r="K110">
            <v>4950</v>
          </cell>
          <cell r="L110">
            <v>44.997900000000016</v>
          </cell>
          <cell r="M110">
            <v>0</v>
          </cell>
          <cell r="Q110" t="str">
            <v>mstag:netIssuanceRepurchaseOfCommonStock</v>
          </cell>
          <cell r="R110">
            <v>6</v>
          </cell>
          <cell r="S110" t="str">
            <v>ISO4217:INR</v>
          </cell>
          <cell r="T110" t="b">
            <v>0</v>
          </cell>
          <cell r="U110" t="b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L111">
            <v>449.97900000000016</v>
          </cell>
          <cell r="M111">
            <v>0</v>
          </cell>
          <cell r="Q111" t="str">
            <v>mstag:proceedsFromIssuanceOfCommonStock</v>
          </cell>
          <cell r="R111">
            <v>6</v>
          </cell>
          <cell r="S111" t="str">
            <v>ISO4217:INR</v>
          </cell>
          <cell r="T111" t="b">
            <v>0</v>
          </cell>
          <cell r="U111" t="b">
            <v>0</v>
          </cell>
        </row>
        <row r="113">
          <cell r="A113" t="str">
            <v>Net Charge offs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Q113" t="str">
            <v>mstag:netChargeOffs</v>
          </cell>
          <cell r="R113">
            <v>6</v>
          </cell>
          <cell r="S113" t="str">
            <v>ISO4217:INR</v>
          </cell>
          <cell r="T113" t="b">
            <v>0</v>
          </cell>
          <cell r="U113" t="b">
            <v>0</v>
          </cell>
        </row>
        <row r="115">
          <cell r="A115" t="str">
            <v>Risk Weighted Assets</v>
          </cell>
          <cell r="B115">
            <v>0</v>
          </cell>
          <cell r="C115">
            <v>127244.7204968944</v>
          </cell>
          <cell r="D115">
            <v>138503.17662007621</v>
          </cell>
          <cell r="E115">
            <v>174938.4384384384</v>
          </cell>
          <cell r="F115">
            <v>207177.7059773829</v>
          </cell>
          <cell r="G115">
            <v>235642.85714285713</v>
          </cell>
          <cell r="H115">
            <v>256196.7</v>
          </cell>
          <cell r="I115">
            <v>317763.8</v>
          </cell>
          <cell r="J115">
            <v>422660.6</v>
          </cell>
          <cell r="K115">
            <v>557800</v>
          </cell>
          <cell r="L115">
            <v>725140</v>
          </cell>
          <cell r="M115">
            <v>870168</v>
          </cell>
          <cell r="Q115" t="str">
            <v>mstag:riskWeightedAssets</v>
          </cell>
          <cell r="R115">
            <v>6</v>
          </cell>
          <cell r="S115" t="str">
            <v>ISO4217:INR</v>
          </cell>
          <cell r="T115" t="b">
            <v>0</v>
          </cell>
          <cell r="U115" t="b">
            <v>0</v>
          </cell>
        </row>
        <row r="117">
          <cell r="A117" t="str">
            <v>Risk Based Capital</v>
          </cell>
          <cell r="B117">
            <v>0</v>
          </cell>
          <cell r="C117">
            <v>13818.776645962733</v>
          </cell>
          <cell r="D117">
            <v>13974.97052096569</v>
          </cell>
          <cell r="E117">
            <v>19977.969669669666</v>
          </cell>
          <cell r="F117">
            <v>22499.498869143783</v>
          </cell>
          <cell r="G117">
            <v>26085.664285714283</v>
          </cell>
          <cell r="H117">
            <v>31794.010469999997</v>
          </cell>
          <cell r="I117">
            <v>39148.500160000003</v>
          </cell>
          <cell r="J117">
            <v>51099.666539999991</v>
          </cell>
          <cell r="K117">
            <v>63644.98</v>
          </cell>
          <cell r="L117">
            <v>75198.489723993145</v>
          </cell>
          <cell r="M117">
            <v>87804.345935242178</v>
          </cell>
          <cell r="Q117" t="str">
            <v>mstag:totalRiskBasedCapital</v>
          </cell>
          <cell r="R117">
            <v>6</v>
          </cell>
          <cell r="S117" t="str">
            <v>ISO4217:INR</v>
          </cell>
          <cell r="T117" t="b">
            <v>0</v>
          </cell>
          <cell r="U117" t="b">
            <v>0</v>
          </cell>
        </row>
        <row r="118">
          <cell r="A118" t="str">
            <v>Tier 1 capital</v>
          </cell>
          <cell r="B118">
            <v>0</v>
          </cell>
          <cell r="C118">
            <v>10243.199999999999</v>
          </cell>
          <cell r="D118">
            <v>10900.199999999999</v>
          </cell>
          <cell r="E118">
            <v>11650.9</v>
          </cell>
          <cell r="F118">
            <v>12824.300000000001</v>
          </cell>
          <cell r="G118">
            <v>14515.6</v>
          </cell>
          <cell r="H118">
            <v>17580.8</v>
          </cell>
          <cell r="I118">
            <v>20124.600000000002</v>
          </cell>
          <cell r="J118">
            <v>24944.3</v>
          </cell>
          <cell r="K118">
            <v>39594.700000000004</v>
          </cell>
          <cell r="L118">
            <v>45540.263723993143</v>
          </cell>
          <cell r="M118">
            <v>52214.474735242169</v>
          </cell>
          <cell r="Q118" t="str">
            <v>mstag:tier1</v>
          </cell>
          <cell r="R118">
            <v>6</v>
          </cell>
          <cell r="S118" t="str">
            <v>ISO4217:INR</v>
          </cell>
          <cell r="T118" t="b">
            <v>0</v>
          </cell>
          <cell r="U118" t="b">
            <v>0</v>
          </cell>
        </row>
        <row r="119">
          <cell r="A119" t="str">
            <v>Average Assets</v>
          </cell>
          <cell r="B119">
            <v>0</v>
          </cell>
          <cell r="C119">
            <v>240739.3</v>
          </cell>
          <cell r="D119">
            <v>284910.2</v>
          </cell>
          <cell r="E119">
            <v>331249.89999999997</v>
          </cell>
          <cell r="F119">
            <v>369994.46799999999</v>
          </cell>
          <cell r="G119">
            <v>416678.16800000001</v>
          </cell>
          <cell r="H119">
            <v>477091.9</v>
          </cell>
          <cell r="I119">
            <v>546885.85000000009</v>
          </cell>
          <cell r="J119">
            <v>653649.4</v>
          </cell>
          <cell r="K119">
            <v>807696.196</v>
          </cell>
          <cell r="L119">
            <v>982908.47866199655</v>
          </cell>
          <cell r="M119">
            <v>1154981.7229756175</v>
          </cell>
          <cell r="Q119" t="str">
            <v>mstag:averageAssets</v>
          </cell>
          <cell r="R119">
            <v>6</v>
          </cell>
          <cell r="S119" t="str">
            <v>ISO4217:INR</v>
          </cell>
          <cell r="T119" t="b">
            <v>0</v>
          </cell>
          <cell r="U119" t="b">
            <v>0</v>
          </cell>
        </row>
        <row r="120">
          <cell r="A120" t="str">
            <v>Average Loans</v>
          </cell>
          <cell r="B120">
            <v>0</v>
          </cell>
          <cell r="C120">
            <v>97222.75</v>
          </cell>
          <cell r="D120">
            <v>105969.04999999999</v>
          </cell>
          <cell r="E120">
            <v>129620.70000000001</v>
          </cell>
          <cell r="F120">
            <v>162559.35</v>
          </cell>
          <cell r="G120">
            <v>194443.3</v>
          </cell>
          <cell r="H120">
            <v>234490.8</v>
          </cell>
          <cell r="I120">
            <v>272182.75</v>
          </cell>
          <cell r="J120">
            <v>345133.9</v>
          </cell>
          <cell r="K120">
            <v>467425.17599999998</v>
          </cell>
          <cell r="L120">
            <v>598432.14824000001</v>
          </cell>
          <cell r="M120">
            <v>716398.66281600005</v>
          </cell>
          <cell r="Q120" t="str">
            <v>mstag:averageLoans</v>
          </cell>
          <cell r="R120">
            <v>6</v>
          </cell>
          <cell r="S120" t="str">
            <v>ISO4217:INR</v>
          </cell>
          <cell r="T120" t="b">
            <v>0</v>
          </cell>
          <cell r="U120" t="b">
            <v>0</v>
          </cell>
        </row>
        <row r="121">
          <cell r="A121" t="str">
            <v>Average Liquid Assets</v>
          </cell>
          <cell r="B121">
            <v>0</v>
          </cell>
          <cell r="C121">
            <v>43521.75</v>
          </cell>
          <cell r="D121">
            <v>52989.2</v>
          </cell>
          <cell r="E121">
            <v>62327.199999999997</v>
          </cell>
          <cell r="F121">
            <v>59488.399999999994</v>
          </cell>
          <cell r="G121">
            <v>51114.3</v>
          </cell>
          <cell r="H121">
            <v>44027.15</v>
          </cell>
          <cell r="I121">
            <v>38737.75</v>
          </cell>
          <cell r="J121">
            <v>52099.4</v>
          </cell>
          <cell r="K121">
            <v>64812.370500000005</v>
          </cell>
          <cell r="L121">
            <v>69597.78963638164</v>
          </cell>
          <cell r="M121">
            <v>80944.536227663833</v>
          </cell>
          <cell r="Q121" t="str">
            <v>mstag:averageLiquidAssets</v>
          </cell>
          <cell r="R121">
            <v>6</v>
          </cell>
          <cell r="S121" t="str">
            <v>ISO4217:INR</v>
          </cell>
          <cell r="T121" t="b">
            <v>0</v>
          </cell>
          <cell r="U121" t="b">
            <v>0</v>
          </cell>
        </row>
        <row r="122">
          <cell r="A122" t="str">
            <v>Average Interest Earning Assets</v>
          </cell>
          <cell r="B122">
            <v>0</v>
          </cell>
          <cell r="C122">
            <v>225557.64999999997</v>
          </cell>
          <cell r="D122">
            <v>265684.09999999998</v>
          </cell>
          <cell r="E122">
            <v>310044.69999999995</v>
          </cell>
          <cell r="F122">
            <v>347802.05549999996</v>
          </cell>
          <cell r="G122">
            <v>390964.20550000004</v>
          </cell>
          <cell r="H122">
            <v>452420.35000000003</v>
          </cell>
          <cell r="I122">
            <v>522505.70000000007</v>
          </cell>
          <cell r="J122">
            <v>625928.25</v>
          </cell>
          <cell r="K122">
            <v>775789.49449999991</v>
          </cell>
          <cell r="L122">
            <v>947012.92108699656</v>
          </cell>
          <cell r="M122">
            <v>1115911.9510718677</v>
          </cell>
          <cell r="Q122" t="str">
            <v>mstag:averageInterestEarningAssets</v>
          </cell>
          <cell r="R122">
            <v>6</v>
          </cell>
          <cell r="S122" t="str">
            <v>ISO4217:INR</v>
          </cell>
          <cell r="T122" t="b">
            <v>0</v>
          </cell>
          <cell r="U122" t="b">
            <v>0</v>
          </cell>
        </row>
        <row r="123">
          <cell r="A123" t="str">
            <v>Avg Risk Wtd Assets</v>
          </cell>
          <cell r="C123">
            <v>127244.7204968944</v>
          </cell>
          <cell r="D123">
            <v>132873.94855848531</v>
          </cell>
          <cell r="E123">
            <v>156720.80752925732</v>
          </cell>
          <cell r="F123">
            <v>191058.07220791065</v>
          </cell>
          <cell r="G123">
            <v>221410.28156012</v>
          </cell>
          <cell r="H123">
            <v>245919.77857142856</v>
          </cell>
          <cell r="I123">
            <v>286980.25</v>
          </cell>
          <cell r="J123">
            <v>370212.19999999995</v>
          </cell>
          <cell r="K123">
            <v>490230.3</v>
          </cell>
          <cell r="L123">
            <v>641470</v>
          </cell>
          <cell r="M123">
            <v>797654</v>
          </cell>
          <cell r="Q123" t="str">
            <v>mstag:averageRiskWeightedAssets</v>
          </cell>
          <cell r="R123">
            <v>6</v>
          </cell>
          <cell r="S123" t="str">
            <v>ISO4217:INR</v>
          </cell>
          <cell r="T123" t="b">
            <v>0</v>
          </cell>
          <cell r="U123" t="b">
            <v>0</v>
          </cell>
        </row>
        <row r="124">
          <cell r="A124" t="str">
            <v>Average Interest Bearing Liabilitiess</v>
          </cell>
          <cell r="C124">
            <v>216311.15</v>
          </cell>
          <cell r="D124">
            <v>256743.65</v>
          </cell>
          <cell r="E124">
            <v>298328.8</v>
          </cell>
          <cell r="F124">
            <v>333286.90000000002</v>
          </cell>
          <cell r="G124">
            <v>375242.85000000003</v>
          </cell>
          <cell r="H124">
            <v>425189.30000000005</v>
          </cell>
          <cell r="I124">
            <v>483419.35000000009</v>
          </cell>
          <cell r="J124">
            <v>576723.60000000009</v>
          </cell>
          <cell r="K124">
            <v>709601.18549999991</v>
          </cell>
          <cell r="L124">
            <v>862730.06749999989</v>
          </cell>
          <cell r="M124">
            <v>1017022.1910899999</v>
          </cell>
          <cell r="Q124" t="str">
            <v>mstag:averageInterestBearingLiabilities</v>
          </cell>
          <cell r="R124">
            <v>6</v>
          </cell>
          <cell r="S124" t="str">
            <v>ISO4217:INR</v>
          </cell>
          <cell r="T124" t="b">
            <v>0</v>
          </cell>
          <cell r="U124" t="b">
            <v>0</v>
          </cell>
        </row>
        <row r="125">
          <cell r="A125" t="str">
            <v>Avg Share holder equity</v>
          </cell>
          <cell r="C125">
            <v>14861.75</v>
          </cell>
          <cell r="D125">
            <v>16298.900000000001</v>
          </cell>
          <cell r="E125">
            <v>17147.150000000001</v>
          </cell>
          <cell r="F125">
            <v>17978.268</v>
          </cell>
          <cell r="G125">
            <v>19715.268</v>
          </cell>
          <cell r="H125">
            <v>23305.199999999997</v>
          </cell>
          <cell r="I125">
            <v>28269.85</v>
          </cell>
          <cell r="J125">
            <v>33507.9</v>
          </cell>
          <cell r="K125">
            <v>40862.986499999999</v>
          </cell>
          <cell r="L125">
            <v>48687.378361996576</v>
          </cell>
          <cell r="M125">
            <v>55289.901229617659</v>
          </cell>
          <cell r="Q125" t="str">
            <v>mstag:averageShareholdersEquity</v>
          </cell>
          <cell r="R125">
            <v>6</v>
          </cell>
          <cell r="S125" t="str">
            <v>ISO4217:INR</v>
          </cell>
          <cell r="T125" t="b">
            <v>0</v>
          </cell>
          <cell r="U125" t="b">
            <v>0</v>
          </cell>
        </row>
        <row r="126">
          <cell r="A126" t="str">
            <v>Interest Bearing Liabilities</v>
          </cell>
          <cell r="B126">
            <v>201232.8</v>
          </cell>
          <cell r="C126">
            <v>231389.5</v>
          </cell>
          <cell r="D126">
            <v>282097.8</v>
          </cell>
          <cell r="E126">
            <v>314559.8</v>
          </cell>
          <cell r="F126">
            <v>352014.00000000006</v>
          </cell>
          <cell r="G126">
            <v>398471.7</v>
          </cell>
          <cell r="H126">
            <v>451906.90000000008</v>
          </cell>
          <cell r="I126">
            <v>514931.80000000005</v>
          </cell>
          <cell r="J126">
            <v>638515.4</v>
          </cell>
          <cell r="K126">
            <v>780686.9709999999</v>
          </cell>
          <cell r="L126">
            <v>944773.16399999999</v>
          </cell>
          <cell r="M126">
            <v>1089271.2181799999</v>
          </cell>
          <cell r="Q126" t="str">
            <v>mstag:interestBearingLiabilities</v>
          </cell>
          <cell r="R126">
            <v>6</v>
          </cell>
          <cell r="S126" t="str">
            <v>ISO4217:INR</v>
          </cell>
          <cell r="T126" t="b">
            <v>0</v>
          </cell>
          <cell r="U126" t="b">
            <v>0</v>
          </cell>
        </row>
        <row r="127">
          <cell r="A127" t="str">
            <v>Average deposits</v>
          </cell>
          <cell r="C127">
            <v>215303.09999999998</v>
          </cell>
          <cell r="D127">
            <v>255956.44999999998</v>
          </cell>
          <cell r="E127">
            <v>296205.09999999998</v>
          </cell>
          <cell r="F127">
            <v>329967.09999999998</v>
          </cell>
          <cell r="G127">
            <v>373409.65</v>
          </cell>
          <cell r="H127">
            <v>422712.45000000007</v>
          </cell>
          <cell r="I127">
            <v>476537.80000000005</v>
          </cell>
          <cell r="J127">
            <v>561947.60000000009</v>
          </cell>
          <cell r="K127">
            <v>679624.3885</v>
          </cell>
          <cell r="L127">
            <v>815037.27469999995</v>
          </cell>
          <cell r="M127">
            <v>955816.4403299999</v>
          </cell>
          <cell r="Q127" t="str">
            <v>mstag:averageDeposits</v>
          </cell>
          <cell r="R127">
            <v>6</v>
          </cell>
          <cell r="S127" t="str">
            <v>ISO4217:INR</v>
          </cell>
          <cell r="T127" t="b">
            <v>0</v>
          </cell>
          <cell r="U127" t="b">
            <v>0</v>
          </cell>
        </row>
        <row r="128">
          <cell r="A128" t="str">
            <v>Unrecorded Goodwill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Q128" t="str">
            <v>mstag:unrecordedGoodwillFromPoolingAndAmortizedOrWrittenOffGoodwill</v>
          </cell>
          <cell r="R128">
            <v>6</v>
          </cell>
          <cell r="S128" t="str">
            <v>ISO4217:INR</v>
          </cell>
          <cell r="T128" t="b">
            <v>0</v>
          </cell>
          <cell r="U128" t="b">
            <v>0</v>
          </cell>
        </row>
        <row r="130">
          <cell r="A130" t="str">
            <v>Deposits</v>
          </cell>
        </row>
        <row r="131">
          <cell r="A131" t="str">
            <v>Savings Deposit</v>
          </cell>
          <cell r="B131">
            <v>45228</v>
          </cell>
          <cell r="C131">
            <v>54665.2</v>
          </cell>
          <cell r="D131">
            <v>63119.9</v>
          </cell>
          <cell r="E131">
            <v>74299</v>
          </cell>
          <cell r="F131">
            <v>84241.5</v>
          </cell>
          <cell r="G131">
            <v>97010.2</v>
          </cell>
          <cell r="H131">
            <v>111716.7</v>
          </cell>
          <cell r="I131">
            <v>130842.9</v>
          </cell>
          <cell r="J131">
            <v>151971.20000000001</v>
          </cell>
          <cell r="K131">
            <v>179969.247</v>
          </cell>
          <cell r="L131">
            <v>215963.09640000001</v>
          </cell>
          <cell r="M131">
            <v>248357.56086</v>
          </cell>
          <cell r="Q131" t="str">
            <v>mstag:interestBearingDeposits</v>
          </cell>
          <cell r="R131">
            <v>6</v>
          </cell>
          <cell r="S131" t="str">
            <v>ISO4217:INR</v>
          </cell>
          <cell r="T131" t="b">
            <v>0</v>
          </cell>
          <cell r="U131" t="b">
            <v>0</v>
          </cell>
        </row>
        <row r="132">
          <cell r="A132" t="str">
            <v xml:space="preserve">Current Account </v>
          </cell>
          <cell r="B132">
            <v>31174.3</v>
          </cell>
          <cell r="C132">
            <v>32580.1</v>
          </cell>
          <cell r="D132">
            <v>34628.1</v>
          </cell>
          <cell r="E132">
            <v>48290.2</v>
          </cell>
          <cell r="F132">
            <v>60661.7</v>
          </cell>
          <cell r="G132">
            <v>66545</v>
          </cell>
          <cell r="H132">
            <v>50362.400000000001</v>
          </cell>
          <cell r="I132">
            <v>50039</v>
          </cell>
          <cell r="J132">
            <v>50101.299999999996</v>
          </cell>
          <cell r="K132">
            <v>59785.35</v>
          </cell>
          <cell r="L132">
            <v>71742.42</v>
          </cell>
          <cell r="M132">
            <v>82503.782999999996</v>
          </cell>
          <cell r="Q132" t="str">
            <v>mstag:nonInterestBearingDeposits</v>
          </cell>
          <cell r="R132">
            <v>6</v>
          </cell>
          <cell r="S132" t="str">
            <v>ISO4217:INR</v>
          </cell>
          <cell r="T132" t="b">
            <v>0</v>
          </cell>
          <cell r="U132" t="b">
            <v>0</v>
          </cell>
        </row>
        <row r="133">
          <cell r="A133" t="str">
            <v>Term Deposit</v>
          </cell>
          <cell r="B133">
            <v>123647.6</v>
          </cell>
          <cell r="C133">
            <v>143311</v>
          </cell>
          <cell r="D133">
            <v>183608.6</v>
          </cell>
          <cell r="E133">
            <v>188464.4</v>
          </cell>
          <cell r="F133">
            <v>203977.40000000002</v>
          </cell>
          <cell r="G133">
            <v>234383.5</v>
          </cell>
          <cell r="H133">
            <v>285407.10000000003</v>
          </cell>
          <cell r="I133">
            <v>324707.5</v>
          </cell>
          <cell r="J133">
            <v>416233.3</v>
          </cell>
          <cell r="K133">
            <v>501188.38</v>
          </cell>
          <cell r="L133">
            <v>601426.05599999987</v>
          </cell>
          <cell r="M133">
            <v>691639.96439999982</v>
          </cell>
          <cell r="Q133" t="str">
            <v>mstag:interestBearingDeposits</v>
          </cell>
          <cell r="R133">
            <v>6</v>
          </cell>
          <cell r="S133" t="str">
            <v>ISO4217:INR</v>
          </cell>
          <cell r="T133" t="b">
            <v>0</v>
          </cell>
          <cell r="U133" t="b">
            <v>0</v>
          </cell>
        </row>
        <row r="134">
          <cell r="A134" t="str">
            <v>Total Deposit</v>
          </cell>
          <cell r="B134">
            <v>200049.90000000002</v>
          </cell>
          <cell r="C134">
            <v>230556.3</v>
          </cell>
          <cell r="D134">
            <v>281356.59999999998</v>
          </cell>
          <cell r="E134">
            <v>311053.59999999998</v>
          </cell>
          <cell r="F134">
            <v>348880.60000000003</v>
          </cell>
          <cell r="G134">
            <v>397938.7</v>
          </cell>
          <cell r="H134">
            <v>447486.20000000007</v>
          </cell>
          <cell r="I134">
            <v>505589.4</v>
          </cell>
          <cell r="J134">
            <v>618305.80000000005</v>
          </cell>
          <cell r="K134">
            <v>740942.97699999996</v>
          </cell>
          <cell r="L134">
            <v>889131.57239999995</v>
          </cell>
          <cell r="M134">
            <v>1022501.3082599998</v>
          </cell>
        </row>
        <row r="136">
          <cell r="A136" t="str">
            <v>Asset Quality</v>
          </cell>
        </row>
        <row r="137">
          <cell r="A137" t="str">
            <v>Annual LLP / Advances (bps)</v>
          </cell>
          <cell r="B137">
            <v>0</v>
          </cell>
          <cell r="C137">
            <v>0</v>
          </cell>
          <cell r="D137">
            <v>133.30307292553817</v>
          </cell>
          <cell r="E137">
            <v>214.20189830790915</v>
          </cell>
          <cell r="F137">
            <v>150.86797529640711</v>
          </cell>
          <cell r="G137">
            <v>198.20688087478459</v>
          </cell>
          <cell r="H137">
            <v>182.30139519332957</v>
          </cell>
          <cell r="I137">
            <v>240.13645243866483</v>
          </cell>
          <cell r="J137">
            <v>70.178559683647407</v>
          </cell>
          <cell r="K137">
            <v>54.924298728830131</v>
          </cell>
          <cell r="L137">
            <v>100</v>
          </cell>
          <cell r="M137">
            <v>120</v>
          </cell>
        </row>
        <row r="138">
          <cell r="A138" t="str">
            <v>Gross NPL</v>
          </cell>
          <cell r="B138">
            <v>0</v>
          </cell>
          <cell r="C138">
            <v>0</v>
          </cell>
          <cell r="D138">
            <v>15357.2</v>
          </cell>
          <cell r="E138">
            <v>18812</v>
          </cell>
          <cell r="F138">
            <v>20563.3</v>
          </cell>
          <cell r="G138">
            <v>24204.799999999999</v>
          </cell>
          <cell r="H138">
            <v>23876.1</v>
          </cell>
          <cell r="I138">
            <v>23468.400000000001</v>
          </cell>
          <cell r="J138">
            <v>20581.5</v>
          </cell>
          <cell r="K138">
            <v>20980.5</v>
          </cell>
          <cell r="L138">
            <v>23733.205005433261</v>
          </cell>
          <cell r="M138">
            <v>26847.073226563829</v>
          </cell>
          <cell r="Q138" t="str">
            <v>mstag:nonPerformingLoans</v>
          </cell>
          <cell r="R138">
            <v>6</v>
          </cell>
          <cell r="S138" t="str">
            <v>ISO4217:INR</v>
          </cell>
          <cell r="T138" t="b">
            <v>0</v>
          </cell>
          <cell r="U138" t="b">
            <v>0</v>
          </cell>
        </row>
        <row r="139">
          <cell r="A139" t="str">
            <v>Non accrual loans</v>
          </cell>
        </row>
        <row r="140">
          <cell r="A140" t="str">
            <v>Net NPL</v>
          </cell>
        </row>
        <row r="141">
          <cell r="A141" t="str">
            <v>Reserve Coverage</v>
          </cell>
        </row>
        <row r="142">
          <cell r="A142" t="str">
            <v>Gross NPL Ratio</v>
          </cell>
        </row>
        <row r="143">
          <cell r="A143" t="str">
            <v>Net NPL Ratio</v>
          </cell>
        </row>
        <row r="144">
          <cell r="A144" t="str">
            <v>Coverage Ratio</v>
          </cell>
        </row>
        <row r="147">
          <cell r="A147" t="str">
            <v>Branches</v>
          </cell>
          <cell r="B147">
            <v>2030</v>
          </cell>
          <cell r="C147">
            <v>2087</v>
          </cell>
          <cell r="D147">
            <v>2119</v>
          </cell>
          <cell r="E147">
            <v>2136</v>
          </cell>
          <cell r="F147">
            <v>2053</v>
          </cell>
          <cell r="G147">
            <v>2023</v>
          </cell>
          <cell r="H147">
            <v>2020</v>
          </cell>
          <cell r="I147">
            <v>2020</v>
          </cell>
          <cell r="J147">
            <v>2051</v>
          </cell>
          <cell r="Q147" t="str">
            <v>mstag:totalNumberOfBranches</v>
          </cell>
          <cell r="R147">
            <v>0</v>
          </cell>
          <cell r="S147" t="str">
            <v>ms_eqr_gcim_Decimal:ms_eqr_gcim_decimal</v>
          </cell>
          <cell r="T147" t="b">
            <v>0</v>
          </cell>
          <cell r="U147" t="b">
            <v>0</v>
          </cell>
        </row>
        <row r="148">
          <cell r="A148" t="str">
            <v>Average Branches</v>
          </cell>
          <cell r="C148">
            <v>2058.5</v>
          </cell>
          <cell r="D148">
            <v>2103</v>
          </cell>
          <cell r="E148">
            <v>2127.5</v>
          </cell>
          <cell r="F148">
            <v>2094.5</v>
          </cell>
          <cell r="G148">
            <v>2038</v>
          </cell>
          <cell r="H148">
            <v>2021.5</v>
          </cell>
          <cell r="I148">
            <v>2020</v>
          </cell>
          <cell r="J148">
            <v>2035.5</v>
          </cell>
          <cell r="Q148" t="str">
            <v>mstag:averageNumberOfBranches</v>
          </cell>
          <cell r="R148">
            <v>0</v>
          </cell>
          <cell r="S148" t="str">
            <v>ms_eqr_gcim_Decimal:ms_eqr_gcim_decimal</v>
          </cell>
          <cell r="T148" t="b">
            <v>0</v>
          </cell>
          <cell r="U148" t="b">
            <v>0</v>
          </cell>
        </row>
        <row r="150">
          <cell r="A150" t="str">
            <v>Employees</v>
          </cell>
          <cell r="B150">
            <v>32764</v>
          </cell>
          <cell r="C150">
            <v>30901</v>
          </cell>
          <cell r="D150">
            <v>30384</v>
          </cell>
          <cell r="E150">
            <v>30376</v>
          </cell>
          <cell r="F150">
            <v>28044</v>
          </cell>
          <cell r="G150">
            <v>25822</v>
          </cell>
          <cell r="H150">
            <v>25706</v>
          </cell>
          <cell r="I150">
            <v>25630</v>
          </cell>
          <cell r="J150">
            <v>25645</v>
          </cell>
          <cell r="Q150" t="str">
            <v>mstag:totalNumberOfEmployees</v>
          </cell>
          <cell r="R150">
            <v>0</v>
          </cell>
          <cell r="S150" t="str">
            <v>ms_eqr_gcim_Decimal:ms_eqr_gcim_decimal</v>
          </cell>
          <cell r="T150" t="b">
            <v>0</v>
          </cell>
          <cell r="U150" t="b">
            <v>0</v>
          </cell>
        </row>
        <row r="151">
          <cell r="A151" t="str">
            <v>Avg Employees</v>
          </cell>
          <cell r="C151">
            <v>31832.5</v>
          </cell>
          <cell r="D151">
            <v>30642.5</v>
          </cell>
          <cell r="E151">
            <v>30380</v>
          </cell>
          <cell r="F151">
            <v>29210</v>
          </cell>
          <cell r="G151">
            <v>26933</v>
          </cell>
          <cell r="H151">
            <v>25764</v>
          </cell>
          <cell r="I151">
            <v>25668</v>
          </cell>
          <cell r="J151">
            <v>25637.5</v>
          </cell>
          <cell r="Q151" t="str">
            <v>mstag:averageNumberOfEmployees</v>
          </cell>
          <cell r="R151">
            <v>0</v>
          </cell>
          <cell r="S151" t="str">
            <v>ms_eqr_gcim_Decimal:ms_eqr_gcim_decimal</v>
          </cell>
          <cell r="T151" t="b">
            <v>0</v>
          </cell>
          <cell r="U151" t="b">
            <v>0</v>
          </cell>
        </row>
        <row r="153">
          <cell r="A153" t="str">
            <v>Others</v>
          </cell>
          <cell r="H153">
            <v>273.8</v>
          </cell>
          <cell r="Q153" t="str">
            <v>mstag:otherChangeInAccumulatedOtherComprehensiveIncomeLoss</v>
          </cell>
          <cell r="R153">
            <v>6</v>
          </cell>
          <cell r="S153" t="str">
            <v>ISO4217:INR</v>
          </cell>
          <cell r="T153" t="b">
            <v>0</v>
          </cell>
          <cell r="U153" t="b">
            <v>0</v>
          </cell>
        </row>
        <row r="155">
          <cell r="A155" t="str">
            <v>Accumulated other comprehensive income</v>
          </cell>
          <cell r="Q155" t="str">
            <v>mstag:accumulatedOtherComprehensiveIncomeLossAndReserves</v>
          </cell>
          <cell r="R155">
            <v>6</v>
          </cell>
          <cell r="S155" t="str">
            <v>ISO4217:INR</v>
          </cell>
          <cell r="T155" t="b">
            <v>0</v>
          </cell>
          <cell r="U155" t="b">
            <v>0</v>
          </cell>
        </row>
      </sheetData>
      <sheetData sheetId="4" refreshError="1">
        <row r="1">
          <cell r="A1" t="str">
            <v>Union Bank Of India</v>
          </cell>
          <cell r="I1">
            <v>0.92307692307692291</v>
          </cell>
        </row>
        <row r="2">
          <cell r="A2" t="str">
            <v>(Rs million)</v>
          </cell>
          <cell r="B2" t="str">
            <v>F1996</v>
          </cell>
          <cell r="C2" t="str">
            <v>F1997</v>
          </cell>
          <cell r="D2" t="str">
            <v>F1998</v>
          </cell>
          <cell r="E2" t="str">
            <v>F1999</v>
          </cell>
          <cell r="F2" t="str">
            <v>F2000</v>
          </cell>
          <cell r="G2" t="str">
            <v>F2001</v>
          </cell>
          <cell r="H2" t="str">
            <v>F2002</v>
          </cell>
          <cell r="I2" t="str">
            <v>F2003</v>
          </cell>
          <cell r="J2" t="str">
            <v>F2004</v>
          </cell>
          <cell r="K2" t="str">
            <v>F2005</v>
          </cell>
          <cell r="L2" t="str">
            <v>F2006</v>
          </cell>
          <cell r="M2" t="str">
            <v>F2007E</v>
          </cell>
          <cell r="N2" t="str">
            <v>F2008E</v>
          </cell>
          <cell r="O2" t="str">
            <v>F2009E</v>
          </cell>
          <cell r="Q2" t="str">
            <v>YoY Growth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</row>
        <row r="3">
          <cell r="A3" t="str">
            <v>Price</v>
          </cell>
          <cell r="I3">
            <v>88.4</v>
          </cell>
          <cell r="K3" t="str">
            <v>Exch Rt</v>
          </cell>
          <cell r="L3">
            <v>45</v>
          </cell>
        </row>
        <row r="4">
          <cell r="A4" t="str">
            <v>Balance Sheet</v>
          </cell>
          <cell r="Q4" t="str">
            <v>Balance Sheet</v>
          </cell>
        </row>
        <row r="5">
          <cell r="A5" t="str">
            <v>Liabilities</v>
          </cell>
          <cell r="Q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3380</v>
          </cell>
          <cell r="I6">
            <v>4601.2</v>
          </cell>
          <cell r="J6">
            <v>4601.2</v>
          </cell>
          <cell r="K6">
            <v>4601.2</v>
          </cell>
          <cell r="L6">
            <v>5051.1790000000001</v>
          </cell>
          <cell r="M6">
            <v>5051.1790000000001</v>
          </cell>
          <cell r="N6">
            <v>5051.1790000000001</v>
          </cell>
          <cell r="O6">
            <v>5051.1790000000001</v>
          </cell>
          <cell r="Q6" t="str">
            <v>Capital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0.36130177514792905</v>
          </cell>
          <cell r="W6">
            <v>0</v>
          </cell>
          <cell r="X6">
            <v>0</v>
          </cell>
          <cell r="Y6">
            <v>9.7796009736590417E-2</v>
          </cell>
          <cell r="Z6">
            <v>0</v>
          </cell>
          <cell r="AA6">
            <v>0</v>
          </cell>
          <cell r="AB6">
            <v>0</v>
          </cell>
        </row>
        <row r="7">
          <cell r="A7" t="str">
            <v>Reserves and Surplus (incl reval reserve)</v>
          </cell>
          <cell r="B7">
            <v>8987.7999999999993</v>
          </cell>
          <cell r="C7">
            <v>10571.9</v>
          </cell>
          <cell r="D7">
            <v>12391.6</v>
          </cell>
          <cell r="E7">
            <v>13446.2</v>
          </cell>
          <cell r="F7">
            <v>14088.1</v>
          </cell>
          <cell r="G7">
            <v>15108.436</v>
          </cell>
          <cell r="H7">
            <v>17562.099999999999</v>
          </cell>
          <cell r="I7">
            <v>21067.1</v>
          </cell>
          <cell r="J7">
            <v>26270.2</v>
          </cell>
          <cell r="K7">
            <v>31543.200000000001</v>
          </cell>
          <cell r="L7">
            <v>40530.394</v>
          </cell>
          <cell r="M7">
            <v>46742.004723993145</v>
          </cell>
          <cell r="N7">
            <v>53735.439735242173</v>
          </cell>
          <cell r="O7">
            <v>62266.855690651202</v>
          </cell>
          <cell r="Q7" t="str">
            <v>Reserves and Surplus (incl reval reserve)</v>
          </cell>
          <cell r="R7">
            <v>8.5106039575196135E-2</v>
          </cell>
          <cell r="S7">
            <v>4.773839449063666E-2</v>
          </cell>
          <cell r="T7">
            <v>7.242538028548906E-2</v>
          </cell>
          <cell r="U7">
            <v>0.1624035737385392</v>
          </cell>
          <cell r="V7">
            <v>0.19957749927400492</v>
          </cell>
          <cell r="W7">
            <v>0.24697751470302043</v>
          </cell>
          <cell r="X7">
            <v>0.20072173032561613</v>
          </cell>
          <cell r="Y7">
            <v>0.28491700271373865</v>
          </cell>
          <cell r="Z7">
            <v>0.15325808883064762</v>
          </cell>
          <cell r="AA7">
            <v>0.14961778067809806</v>
          </cell>
          <cell r="AB7">
            <v>0.15876702595984771</v>
          </cell>
        </row>
        <row r="8">
          <cell r="A8" t="str">
            <v>---Revaluation Reserve</v>
          </cell>
          <cell r="B8">
            <v>5800.7</v>
          </cell>
          <cell r="C8">
            <v>5659.4</v>
          </cell>
          <cell r="D8">
            <v>5528.4</v>
          </cell>
          <cell r="E8">
            <v>5402.4</v>
          </cell>
          <cell r="F8">
            <v>5278.9</v>
          </cell>
          <cell r="G8">
            <v>5164.3</v>
          </cell>
          <cell r="H8">
            <v>5054.7</v>
          </cell>
          <cell r="I8">
            <v>4947.5</v>
          </cell>
          <cell r="J8">
            <v>4846.8</v>
          </cell>
          <cell r="K8">
            <v>4750</v>
          </cell>
          <cell r="L8">
            <v>4656.8</v>
          </cell>
          <cell r="M8">
            <v>4656.8</v>
          </cell>
          <cell r="N8">
            <v>4656.8</v>
          </cell>
          <cell r="O8">
            <v>4656.8</v>
          </cell>
        </row>
        <row r="9">
          <cell r="A9" t="str">
            <v>Share holders equity</v>
          </cell>
          <cell r="B9">
            <v>12367.8</v>
          </cell>
          <cell r="C9">
            <v>13951.9</v>
          </cell>
          <cell r="D9">
            <v>15771.6</v>
          </cell>
          <cell r="E9">
            <v>16826.2</v>
          </cell>
          <cell r="F9">
            <v>17468.099999999999</v>
          </cell>
          <cell r="G9">
            <v>18488.436000000002</v>
          </cell>
          <cell r="H9">
            <v>20942.099999999999</v>
          </cell>
          <cell r="I9">
            <v>25668.3</v>
          </cell>
          <cell r="J9">
            <v>30871.4</v>
          </cell>
          <cell r="K9">
            <v>36144.400000000001</v>
          </cell>
          <cell r="L9">
            <v>45581.573000000004</v>
          </cell>
          <cell r="M9">
            <v>51793.183723993148</v>
          </cell>
          <cell r="N9">
            <v>58786.618735242169</v>
          </cell>
          <cell r="O9">
            <v>67318.034690651199</v>
          </cell>
          <cell r="Q9" t="str">
            <v>Share holders equity</v>
          </cell>
          <cell r="R9">
            <v>6.6867026807679641E-2</v>
          </cell>
          <cell r="S9">
            <v>3.8148839310123472E-2</v>
          </cell>
          <cell r="T9">
            <v>5.8411389905027145E-2</v>
          </cell>
          <cell r="U9">
            <v>0.1327134431490038</v>
          </cell>
          <cell r="V9">
            <v>0.2256793731287694</v>
          </cell>
          <cell r="W9">
            <v>0.20270528239112062</v>
          </cell>
          <cell r="X9">
            <v>0.17080534086565557</v>
          </cell>
          <cell r="Y9">
            <v>0.26109640774227816</v>
          </cell>
          <cell r="Z9">
            <v>0.13627460210715281</v>
          </cell>
          <cell r="AA9">
            <v>0.13502616576955706</v>
          </cell>
          <cell r="AB9">
            <v>0.14512513457921505</v>
          </cell>
        </row>
        <row r="10">
          <cell r="A10" t="str">
            <v xml:space="preserve">Deposits </v>
          </cell>
          <cell r="B10">
            <v>178917.3</v>
          </cell>
          <cell r="C10">
            <v>200049.9</v>
          </cell>
          <cell r="D10">
            <v>230556.3</v>
          </cell>
          <cell r="E10">
            <v>281356.59999999998</v>
          </cell>
          <cell r="F10">
            <v>311053.59999999998</v>
          </cell>
          <cell r="G10">
            <v>348880.60000000003</v>
          </cell>
          <cell r="H10">
            <v>397938.7</v>
          </cell>
          <cell r="I10">
            <v>447486.20000000007</v>
          </cell>
          <cell r="J10">
            <v>505589.4</v>
          </cell>
          <cell r="K10">
            <v>618305.80000000005</v>
          </cell>
          <cell r="L10">
            <v>740942.97699999996</v>
          </cell>
          <cell r="M10">
            <v>889131.57239999995</v>
          </cell>
          <cell r="N10">
            <v>1022501.3082599998</v>
          </cell>
          <cell r="O10">
            <v>1145201.4652511999</v>
          </cell>
          <cell r="P10">
            <v>0.17473401244707309</v>
          </cell>
          <cell r="Q10" t="str">
            <v xml:space="preserve">Deposits </v>
          </cell>
          <cell r="R10">
            <v>0.22033793914978683</v>
          </cell>
          <cell r="S10">
            <v>0.10554932779255943</v>
          </cell>
          <cell r="T10">
            <v>0.12160926605575395</v>
          </cell>
          <cell r="U10">
            <v>0.14061572927815402</v>
          </cell>
          <cell r="V10">
            <v>0.12451038313187457</v>
          </cell>
          <cell r="W10">
            <v>0.1298435571867913</v>
          </cell>
          <cell r="X10">
            <v>0.2229405917133549</v>
          </cell>
          <cell r="Y10">
            <v>0.19834388905942646</v>
          </cell>
          <cell r="Z10">
            <v>0.2</v>
          </cell>
          <cell r="AA10">
            <v>0.15</v>
          </cell>
          <cell r="AB10">
            <v>0.12</v>
          </cell>
        </row>
        <row r="11">
          <cell r="A11" t="str">
            <v xml:space="preserve">Borrowings </v>
          </cell>
          <cell r="B11">
            <v>6452.9</v>
          </cell>
          <cell r="C11">
            <v>1182.9000000000001</v>
          </cell>
          <cell r="D11">
            <v>833.2</v>
          </cell>
          <cell r="E11">
            <v>741.2</v>
          </cell>
          <cell r="F11">
            <v>3506.2</v>
          </cell>
          <cell r="G11">
            <v>3133.4</v>
          </cell>
          <cell r="H11">
            <v>533</v>
          </cell>
          <cell r="I11">
            <v>4420.7</v>
          </cell>
          <cell r="J11">
            <v>9342.4</v>
          </cell>
          <cell r="K11">
            <v>20209.599999999999</v>
          </cell>
          <cell r="L11">
            <v>39743.993999999999</v>
          </cell>
          <cell r="M11">
            <v>55641.591599999992</v>
          </cell>
          <cell r="N11">
            <v>66769.909919999991</v>
          </cell>
          <cell r="O11">
            <v>78788.493705599991</v>
          </cell>
          <cell r="Q11" t="str">
            <v xml:space="preserve">Borrowings </v>
          </cell>
          <cell r="R11">
            <v>-0.1104176668266923</v>
          </cell>
          <cell r="S11">
            <v>3.7304371289800322</v>
          </cell>
          <cell r="T11">
            <v>-0.10632593691175629</v>
          </cell>
          <cell r="U11">
            <v>-0.82989723622901646</v>
          </cell>
          <cell r="V11">
            <v>7.2939962476547837</v>
          </cell>
          <cell r="W11">
            <v>1.1133304680254259</v>
          </cell>
          <cell r="X11">
            <v>1.1632128789176228</v>
          </cell>
          <cell r="Y11">
            <v>0.96658983849259772</v>
          </cell>
          <cell r="Z11">
            <v>0.4</v>
          </cell>
          <cell r="AA11">
            <v>0.2</v>
          </cell>
          <cell r="AB11">
            <v>0.18</v>
          </cell>
        </row>
        <row r="12">
          <cell r="A12" t="str">
            <v xml:space="preserve">Other Liabilities &amp; Provisions </v>
          </cell>
          <cell r="B12">
            <v>7418.7</v>
          </cell>
          <cell r="C12">
            <v>8761.7999999999993</v>
          </cell>
          <cell r="D12">
            <v>10371</v>
          </cell>
          <cell r="E12">
            <v>13364.3</v>
          </cell>
          <cell r="F12">
            <v>18183.599999999999</v>
          </cell>
          <cell r="G12">
            <v>19275</v>
          </cell>
          <cell r="H12">
            <v>24165.1</v>
          </cell>
          <cell r="I12">
            <v>33029.699999999997</v>
          </cell>
          <cell r="J12">
            <v>37363.599999999999</v>
          </cell>
          <cell r="K12">
            <v>49472.2</v>
          </cell>
          <cell r="L12">
            <v>64991.847999999998</v>
          </cell>
          <cell r="M12">
            <v>77990.217599999989</v>
          </cell>
          <cell r="N12">
            <v>87349.043711999999</v>
          </cell>
          <cell r="O12">
            <v>97830.928957440003</v>
          </cell>
          <cell r="Q12" t="str">
            <v xml:space="preserve">Other Liabilities &amp; Provisions </v>
          </cell>
          <cell r="R12">
            <v>0.28862211937132387</v>
          </cell>
          <cell r="S12">
            <v>0.36060998331375371</v>
          </cell>
          <cell r="T12">
            <v>6.0021117930442847E-2</v>
          </cell>
          <cell r="U12">
            <v>0.25370168612191946</v>
          </cell>
          <cell r="V12">
            <v>0.36683481549838404</v>
          </cell>
          <cell r="W12">
            <v>0.13121221203946765</v>
          </cell>
          <cell r="X12">
            <v>0.32407476795597856</v>
          </cell>
          <cell r="Y12">
            <v>0.31370442389867437</v>
          </cell>
          <cell r="Z12">
            <v>0.2</v>
          </cell>
          <cell r="AA12">
            <v>0.12</v>
          </cell>
          <cell r="AB12">
            <v>0.12</v>
          </cell>
        </row>
        <row r="13">
          <cell r="A13" t="str">
            <v>Total Liablilities</v>
          </cell>
          <cell r="B13">
            <v>205156.69999999998</v>
          </cell>
          <cell r="C13">
            <v>223946.49999999997</v>
          </cell>
          <cell r="D13">
            <v>257532.1</v>
          </cell>
          <cell r="E13">
            <v>312288.3</v>
          </cell>
          <cell r="F13">
            <v>350211.49999999994</v>
          </cell>
          <cell r="G13">
            <v>389777.43600000005</v>
          </cell>
          <cell r="H13">
            <v>443578.89999999997</v>
          </cell>
          <cell r="I13">
            <v>510604.90000000008</v>
          </cell>
          <cell r="J13">
            <v>583166.80000000005</v>
          </cell>
          <cell r="K13">
            <v>724132</v>
          </cell>
          <cell r="L13">
            <v>891260.39199999988</v>
          </cell>
          <cell r="M13">
            <v>1074556.5653239931</v>
          </cell>
          <cell r="N13">
            <v>1235406.8806272419</v>
          </cell>
          <cell r="O13">
            <v>1389138.922604891</v>
          </cell>
          <cell r="Q13" t="str">
            <v>Total Liablilities</v>
          </cell>
          <cell r="R13">
            <v>0.21261893177588331</v>
          </cell>
          <cell r="S13">
            <v>0.12143650594658828</v>
          </cell>
          <cell r="T13">
            <v>0.11297726088378046</v>
          </cell>
          <cell r="U13">
            <v>0.13803124303993819</v>
          </cell>
          <cell r="V13">
            <v>0.15110276886479523</v>
          </cell>
          <cell r="W13">
            <v>0.1421096820653307</v>
          </cell>
          <cell r="X13">
            <v>0.2417236372166589</v>
          </cell>
          <cell r="Y13">
            <v>0.2307982412046421</v>
          </cell>
          <cell r="Z13">
            <v>0.20565950755724072</v>
          </cell>
          <cell r="AA13">
            <v>0.149689946991995</v>
          </cell>
          <cell r="AB13">
            <v>0.12443838899423665</v>
          </cell>
        </row>
        <row r="14">
          <cell r="A14" t="str">
            <v>Growth YoY</v>
          </cell>
          <cell r="E14">
            <v>0.21261893177588331</v>
          </cell>
          <cell r="F14">
            <v>0.12143650594658828</v>
          </cell>
          <cell r="G14">
            <v>0.11297726088378046</v>
          </cell>
          <cell r="H14">
            <v>0.13803124303993819</v>
          </cell>
          <cell r="I14">
            <v>0.15110276886479523</v>
          </cell>
          <cell r="J14">
            <v>0.1421096820653307</v>
          </cell>
          <cell r="K14">
            <v>0.2417236372166589</v>
          </cell>
          <cell r="L14">
            <v>0.2307982412046421</v>
          </cell>
          <cell r="M14">
            <v>0.20565950755724072</v>
          </cell>
          <cell r="N14">
            <v>0.149689946991995</v>
          </cell>
          <cell r="O14">
            <v>0.12443838899423665</v>
          </cell>
        </row>
        <row r="16">
          <cell r="A16" t="str">
            <v>Assets</v>
          </cell>
          <cell r="M16">
            <v>0.24216054883463078</v>
          </cell>
          <cell r="N16">
            <v>0.16087092182174878</v>
          </cell>
          <cell r="O16">
            <v>0.15674240655401728</v>
          </cell>
          <cell r="Q16" t="str">
            <v>Assets</v>
          </cell>
        </row>
        <row r="17">
          <cell r="A17" t="str">
            <v>Cash &amp; Balances with RBI</v>
          </cell>
          <cell r="B17">
            <v>28545.3</v>
          </cell>
          <cell r="C17">
            <v>26839.1</v>
          </cell>
          <cell r="D17">
            <v>27787.3</v>
          </cell>
          <cell r="E17">
            <v>36088</v>
          </cell>
          <cell r="F17">
            <v>31123.3</v>
          </cell>
          <cell r="G17">
            <v>27435</v>
          </cell>
          <cell r="H17">
            <v>23926.799999999999</v>
          </cell>
          <cell r="I17">
            <v>22472.399999999998</v>
          </cell>
          <cell r="J17">
            <v>24000.3</v>
          </cell>
          <cell r="K17">
            <v>36471.699999999997</v>
          </cell>
          <cell r="L17">
            <v>43872.728000000003</v>
          </cell>
          <cell r="M17">
            <v>51138.16908</v>
          </cell>
          <cell r="N17">
            <v>58831.013094599992</v>
          </cell>
          <cell r="O17">
            <v>66091.044395712001</v>
          </cell>
          <cell r="Q17" t="str">
            <v>Cash &amp; Balances with RBI</v>
          </cell>
          <cell r="R17">
            <v>0.29872279782490563</v>
          </cell>
          <cell r="S17">
            <v>-0.13757204610951013</v>
          </cell>
          <cell r="T17">
            <v>-0.11850607101432042</v>
          </cell>
          <cell r="U17">
            <v>-0.12787315472936034</v>
          </cell>
          <cell r="V17">
            <v>-6.0785395456141256E-2</v>
          </cell>
          <cell r="W17">
            <v>6.7990067816521726E-2</v>
          </cell>
          <cell r="X17">
            <v>0.51963517122702618</v>
          </cell>
          <cell r="Y17">
            <v>0.20292522695679138</v>
          </cell>
          <cell r="Z17">
            <v>0.16560267417152619</v>
          </cell>
          <cell r="AA17">
            <v>0.15043252726872924</v>
          </cell>
          <cell r="AB17">
            <v>0.12340483223428289</v>
          </cell>
        </row>
        <row r="18">
          <cell r="A18" t="str">
            <v>Balances with Banks &amp; money at Call &amp; Short Notice</v>
          </cell>
          <cell r="B18">
            <v>10558.2</v>
          </cell>
          <cell r="C18">
            <v>13074.2</v>
          </cell>
          <cell r="D18">
            <v>19342.900000000001</v>
          </cell>
          <cell r="E18">
            <v>22760.2</v>
          </cell>
          <cell r="F18">
            <v>34682.9</v>
          </cell>
          <cell r="G18">
            <v>25735.599999999999</v>
          </cell>
          <cell r="H18">
            <v>25131.200000000001</v>
          </cell>
          <cell r="I18">
            <v>16523.900000000001</v>
          </cell>
          <cell r="J18">
            <v>14478.9</v>
          </cell>
          <cell r="K18">
            <v>29247.9</v>
          </cell>
          <cell r="L18">
            <v>20032.413</v>
          </cell>
          <cell r="M18">
            <v>24152.26919276327</v>
          </cell>
          <cell r="N18">
            <v>27767.621087964399</v>
          </cell>
          <cell r="O18">
            <v>31222.979122353081</v>
          </cell>
          <cell r="Q18" t="str">
            <v>Balances with Banks &amp; money at Call &amp; Short Notice</v>
          </cell>
          <cell r="R18">
            <v>0.17666947562154589</v>
          </cell>
          <cell r="S18">
            <v>0.52383986080965905</v>
          </cell>
          <cell r="T18">
            <v>-0.25797439083813645</v>
          </cell>
          <cell r="U18">
            <v>-2.3484978007118462E-2</v>
          </cell>
          <cell r="V18">
            <v>-0.34249458840007641</v>
          </cell>
          <cell r="W18">
            <v>-0.12376012926730384</v>
          </cell>
          <cell r="X18">
            <v>1.0200360524625491</v>
          </cell>
          <cell r="Y18">
            <v>-0.31508200588760216</v>
          </cell>
          <cell r="Z18">
            <v>0.20565950755724072</v>
          </cell>
          <cell r="AA18">
            <v>0.149689946991995</v>
          </cell>
          <cell r="AB18">
            <v>0.12443838899423665</v>
          </cell>
        </row>
        <row r="19">
          <cell r="A19" t="str">
            <v xml:space="preserve">Investments </v>
          </cell>
          <cell r="B19">
            <v>65189.7</v>
          </cell>
          <cell r="C19">
            <v>77575.899999999994</v>
          </cell>
          <cell r="D19">
            <v>92050.4</v>
          </cell>
          <cell r="E19">
            <v>121401.3</v>
          </cell>
          <cell r="F19">
            <v>114792.3</v>
          </cell>
          <cell r="G19">
            <v>136716</v>
          </cell>
          <cell r="H19">
            <v>154096.9</v>
          </cell>
          <cell r="I19">
            <v>193707.9</v>
          </cell>
          <cell r="J19">
            <v>229462.5</v>
          </cell>
          <cell r="K19">
            <v>227927.9</v>
          </cell>
          <cell r="L19">
            <v>259176.49600000001</v>
          </cell>
          <cell r="M19">
            <v>298789.47042122972</v>
          </cell>
          <cell r="N19">
            <v>338348.03363517747</v>
          </cell>
          <cell r="O19">
            <v>357088.93123165111</v>
          </cell>
          <cell r="Q19" t="str">
            <v xml:space="preserve">Investments </v>
          </cell>
          <cell r="R19">
            <v>0.31885684364217881</v>
          </cell>
          <cell r="S19">
            <v>-5.4439285246533631E-2</v>
          </cell>
          <cell r="T19">
            <v>0.19098580653928865</v>
          </cell>
          <cell r="U19">
            <v>0.12713142572924885</v>
          </cell>
          <cell r="V19">
            <v>0.25705254291293334</v>
          </cell>
          <cell r="W19">
            <v>0.18457997841079288</v>
          </cell>
          <cell r="X19">
            <v>-6.687803017922378E-3</v>
          </cell>
          <cell r="Y19">
            <v>0.13709860003974961</v>
          </cell>
          <cell r="Z19">
            <v>0.1</v>
          </cell>
          <cell r="AA19">
            <v>0.1</v>
          </cell>
          <cell r="AB19">
            <v>0.1</v>
          </cell>
        </row>
        <row r="20">
          <cell r="A20" t="str">
            <v>---SLR</v>
          </cell>
          <cell r="C20">
            <v>64212.2</v>
          </cell>
          <cell r="D20">
            <v>72352</v>
          </cell>
          <cell r="E20">
            <v>95600.2</v>
          </cell>
          <cell r="F20">
            <v>91232.7</v>
          </cell>
          <cell r="G20">
            <v>101015.2</v>
          </cell>
          <cell r="H20">
            <v>115859.9</v>
          </cell>
          <cell r="I20">
            <v>147247.1</v>
          </cell>
          <cell r="J20">
            <v>166194.70000000001</v>
          </cell>
          <cell r="K20">
            <v>164110.70000000001</v>
          </cell>
          <cell r="L20">
            <v>202817.4</v>
          </cell>
          <cell r="M20">
            <v>255690.84539999999</v>
          </cell>
          <cell r="N20">
            <v>294155.06547299994</v>
          </cell>
          <cell r="O20">
            <v>330455.22197855997</v>
          </cell>
          <cell r="Q20" t="str">
            <v>---SLR</v>
          </cell>
          <cell r="U20">
            <v>0.14695511170596109</v>
          </cell>
          <cell r="V20">
            <v>0.27090650000561034</v>
          </cell>
          <cell r="W20">
            <v>0.12867893493318383</v>
          </cell>
          <cell r="X20">
            <v>-1.2539509382669789E-2</v>
          </cell>
          <cell r="Y20">
            <v>0.23585725976429317</v>
          </cell>
          <cell r="Z20">
            <v>0.26069481908356984</v>
          </cell>
          <cell r="AA20">
            <v>0.15043252726872924</v>
          </cell>
          <cell r="AB20">
            <v>0.12340483223428289</v>
          </cell>
        </row>
        <row r="21">
          <cell r="A21" t="str">
            <v>---Others</v>
          </cell>
          <cell r="C21">
            <v>12773.099999999997</v>
          </cell>
          <cell r="D21">
            <v>18977.399999999994</v>
          </cell>
          <cell r="E21">
            <v>25141.700000000004</v>
          </cell>
          <cell r="F21">
            <v>22643.000000000007</v>
          </cell>
          <cell r="G21">
            <v>34643.9</v>
          </cell>
          <cell r="H21">
            <v>36803.9</v>
          </cell>
          <cell r="I21">
            <v>45137.899999999987</v>
          </cell>
          <cell r="J21">
            <v>61766.19999999999</v>
          </cell>
          <cell r="K21">
            <v>62363.099999999984</v>
          </cell>
          <cell r="L21">
            <v>54182.296000000017</v>
          </cell>
          <cell r="M21">
            <v>40921.825021229728</v>
          </cell>
          <cell r="N21">
            <v>42016.168162177535</v>
          </cell>
          <cell r="O21">
            <v>24456.909253091133</v>
          </cell>
          <cell r="Q21" t="str">
            <v>---Others</v>
          </cell>
          <cell r="U21">
            <v>6.2348638577065518E-2</v>
          </cell>
          <cell r="V21">
            <v>0.22644339322734774</v>
          </cell>
          <cell r="W21">
            <v>0.36838887055002578</v>
          </cell>
          <cell r="X21">
            <v>9.6638614646844534E-3</v>
          </cell>
          <cell r="Y21">
            <v>-0.13118020111251638</v>
          </cell>
          <cell r="Z21">
            <v>-0.2447380778911673</v>
          </cell>
          <cell r="AA21">
            <v>2.6742285818877276E-2</v>
          </cell>
          <cell r="AB21">
            <v>-0.41791671342588166</v>
          </cell>
        </row>
        <row r="22">
          <cell r="A22" t="str">
            <v>---Shares</v>
          </cell>
          <cell r="C22">
            <v>590.6</v>
          </cell>
          <cell r="D22">
            <v>721</v>
          </cell>
          <cell r="E22">
            <v>659.4</v>
          </cell>
          <cell r="F22">
            <v>916.6</v>
          </cell>
          <cell r="G22">
            <v>1056.9000000000001</v>
          </cell>
          <cell r="H22">
            <v>1433.1</v>
          </cell>
          <cell r="I22">
            <v>1322.9</v>
          </cell>
          <cell r="J22">
            <v>1501.6</v>
          </cell>
          <cell r="K22">
            <v>1454.1</v>
          </cell>
          <cell r="L22">
            <v>2176.8000000000002</v>
          </cell>
          <cell r="M22">
            <v>2176.8000000000002</v>
          </cell>
          <cell r="N22">
            <v>2176.8000000000002</v>
          </cell>
          <cell r="O22">
            <v>2176.8000000000002</v>
          </cell>
          <cell r="Q22" t="str">
            <v>---Shares</v>
          </cell>
          <cell r="U22">
            <v>0.35594663638944057</v>
          </cell>
          <cell r="V22">
            <v>-7.6896238922615212E-2</v>
          </cell>
          <cell r="W22">
            <v>0.1350820167813136</v>
          </cell>
          <cell r="X22">
            <v>-3.1632924880127811E-2</v>
          </cell>
          <cell r="Y22">
            <v>0.49700845884052014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Advances </v>
          </cell>
          <cell r="B23">
            <v>86810.8</v>
          </cell>
          <cell r="C23">
            <v>91683.6</v>
          </cell>
          <cell r="D23">
            <v>102761.9</v>
          </cell>
          <cell r="E23">
            <v>109176.2</v>
          </cell>
          <cell r="F23">
            <v>150065.20000000001</v>
          </cell>
          <cell r="G23">
            <v>175053.5</v>
          </cell>
          <cell r="H23">
            <v>213833.1</v>
          </cell>
          <cell r="I23">
            <v>255148.5</v>
          </cell>
          <cell r="J23">
            <v>289217</v>
          </cell>
          <cell r="K23">
            <v>401050.8</v>
          </cell>
          <cell r="L23">
            <v>533799.55200000003</v>
          </cell>
          <cell r="M23">
            <v>663064.74448000011</v>
          </cell>
          <cell r="N23">
            <v>769732.581152</v>
          </cell>
          <cell r="O23">
            <v>890382.31832479988</v>
          </cell>
          <cell r="P23">
            <v>0.20082807319627038</v>
          </cell>
          <cell r="Q23" t="str">
            <v xml:space="preserve">Advances </v>
          </cell>
          <cell r="R23">
            <v>6.2419048304867886E-2</v>
          </cell>
          <cell r="S23">
            <v>0.37452301875317162</v>
          </cell>
          <cell r="T23">
            <v>0.16651628758699544</v>
          </cell>
          <cell r="U23">
            <v>0.22152998940323965</v>
          </cell>
          <cell r="V23">
            <v>0.19321330514312329</v>
          </cell>
          <cell r="W23">
            <v>0.13352420257222763</v>
          </cell>
          <cell r="X23">
            <v>0.38667782322615896</v>
          </cell>
          <cell r="Y23">
            <v>0.33100233686106617</v>
          </cell>
          <cell r="Z23">
            <v>0.24216054883463078</v>
          </cell>
          <cell r="AA23">
            <v>0.16087092182174878</v>
          </cell>
          <cell r="AB23">
            <v>0.15674240655401728</v>
          </cell>
        </row>
        <row r="24">
          <cell r="A24" t="str">
            <v>---Retail</v>
          </cell>
          <cell r="I24">
            <v>50851.3</v>
          </cell>
          <cell r="J24">
            <v>63440.2</v>
          </cell>
          <cell r="K24">
            <v>85279.1</v>
          </cell>
          <cell r="L24">
            <v>115330</v>
          </cell>
          <cell r="M24">
            <v>144162.5</v>
          </cell>
          <cell r="N24">
            <v>172995</v>
          </cell>
          <cell r="O24">
            <v>204134.09999999998</v>
          </cell>
          <cell r="Q24" t="str">
            <v>---Retail</v>
          </cell>
          <cell r="V24" t="e">
            <v>#DIV/0!</v>
          </cell>
          <cell r="W24">
            <v>0.24756299248986746</v>
          </cell>
          <cell r="X24">
            <v>0.34424387060570449</v>
          </cell>
          <cell r="Y24">
            <v>0.35238294025147998</v>
          </cell>
          <cell r="Z24">
            <v>0.25</v>
          </cell>
          <cell r="AA24">
            <v>0.2</v>
          </cell>
          <cell r="AB24">
            <v>0.18</v>
          </cell>
        </row>
        <row r="25">
          <cell r="A25" t="str">
            <v>---Non Retail</v>
          </cell>
          <cell r="G25">
            <v>175053.5</v>
          </cell>
          <cell r="H25">
            <v>213833.1</v>
          </cell>
          <cell r="I25">
            <v>204297.2</v>
          </cell>
          <cell r="J25">
            <v>225776.8</v>
          </cell>
          <cell r="K25">
            <v>315771.69999999995</v>
          </cell>
          <cell r="L25">
            <v>418469.55200000003</v>
          </cell>
          <cell r="M25">
            <v>518902.24448000005</v>
          </cell>
          <cell r="N25">
            <v>596737.581152</v>
          </cell>
          <cell r="O25">
            <v>686248.21832479991</v>
          </cell>
          <cell r="Q25" t="str">
            <v>---Non Retail</v>
          </cell>
          <cell r="V25">
            <v>-4.4595060353144533E-2</v>
          </cell>
          <cell r="W25">
            <v>0.10513898379419784</v>
          </cell>
          <cell r="X25">
            <v>0.39860118488702101</v>
          </cell>
          <cell r="Y25">
            <v>0.32522816959214551</v>
          </cell>
          <cell r="Z25">
            <v>0.24</v>
          </cell>
          <cell r="AA25">
            <v>0.15</v>
          </cell>
          <cell r="AB25">
            <v>0.15</v>
          </cell>
        </row>
        <row r="26">
          <cell r="A26" t="str">
            <v xml:space="preserve">Fixed Assets </v>
          </cell>
          <cell r="B26">
            <v>7406.4</v>
          </cell>
          <cell r="C26">
            <v>7452.6</v>
          </cell>
          <cell r="D26">
            <v>7374</v>
          </cell>
          <cell r="E26">
            <v>7497.7</v>
          </cell>
          <cell r="F26">
            <v>7710.9</v>
          </cell>
          <cell r="G26">
            <v>7632.2039999999997</v>
          </cell>
          <cell r="H26">
            <v>7376.8</v>
          </cell>
          <cell r="I26">
            <v>7332.9</v>
          </cell>
          <cell r="J26">
            <v>7707.4</v>
          </cell>
          <cell r="K26">
            <v>8237.9</v>
          </cell>
          <cell r="L26">
            <v>8104.223</v>
          </cell>
          <cell r="M26">
            <v>8509.434150000001</v>
          </cell>
          <cell r="N26">
            <v>8934.9058575000017</v>
          </cell>
          <cell r="O26">
            <v>9381.6511503750025</v>
          </cell>
          <cell r="Q26" t="str">
            <v xml:space="preserve">Fixed Assets </v>
          </cell>
          <cell r="R26">
            <v>1.6775155953349552E-2</v>
          </cell>
          <cell r="S26">
            <v>2.8435386851968003E-2</v>
          </cell>
          <cell r="T26">
            <v>-1.020581255106412E-2</v>
          </cell>
          <cell r="U26">
            <v>-3.3463990218290718E-2</v>
          </cell>
          <cell r="V26">
            <v>-5.9510899034812548E-3</v>
          </cell>
          <cell r="W26">
            <v>5.1071199661798294E-2</v>
          </cell>
          <cell r="X26">
            <v>6.8829955627059736E-2</v>
          </cell>
          <cell r="Y26">
            <v>-1.6227072433508516E-2</v>
          </cell>
          <cell r="Z26">
            <v>0.05</v>
          </cell>
          <cell r="AA26">
            <v>0.05</v>
          </cell>
          <cell r="AB26">
            <v>0.05</v>
          </cell>
        </row>
        <row r="27">
          <cell r="A27" t="str">
            <v xml:space="preserve">Other Assets </v>
          </cell>
          <cell r="B27">
            <v>6646.3</v>
          </cell>
          <cell r="C27">
            <v>7321.1</v>
          </cell>
          <cell r="D27">
            <v>8215.6</v>
          </cell>
          <cell r="E27">
            <v>15364.9</v>
          </cell>
          <cell r="F27">
            <v>11836.9</v>
          </cell>
          <cell r="G27">
            <v>17204.821</v>
          </cell>
          <cell r="H27">
            <v>19214.099999999999</v>
          </cell>
          <cell r="I27">
            <v>15419.3</v>
          </cell>
          <cell r="J27">
            <v>18300.7</v>
          </cell>
          <cell r="K27">
            <v>21196.3</v>
          </cell>
          <cell r="L27">
            <v>26274.98</v>
          </cell>
          <cell r="M27">
            <v>28902.478000000003</v>
          </cell>
          <cell r="N27">
            <v>31792.725800000007</v>
          </cell>
          <cell r="O27">
            <v>34971.998380000012</v>
          </cell>
          <cell r="Q27" t="str">
            <v xml:space="preserve">Other Assets </v>
          </cell>
          <cell r="R27">
            <v>0.8702103315643408</v>
          </cell>
          <cell r="S27">
            <v>-0.22961425066222363</v>
          </cell>
          <cell r="T27">
            <v>0.45349044090935986</v>
          </cell>
          <cell r="U27">
            <v>0.11678581253475406</v>
          </cell>
          <cell r="V27">
            <v>-0.19750079368796869</v>
          </cell>
          <cell r="W27">
            <v>0.18686970225626331</v>
          </cell>
          <cell r="X27">
            <v>0.1582234559333795</v>
          </cell>
          <cell r="Y27">
            <v>0.23960219472266386</v>
          </cell>
          <cell r="Z27">
            <v>0.1</v>
          </cell>
          <cell r="AA27">
            <v>0.1</v>
          </cell>
          <cell r="AB27">
            <v>0.1</v>
          </cell>
        </row>
        <row r="28">
          <cell r="A28" t="str">
            <v>Total Assets</v>
          </cell>
          <cell r="B28">
            <v>205156.69999999998</v>
          </cell>
          <cell r="C28">
            <v>223946.49999999997</v>
          </cell>
          <cell r="D28">
            <v>257532.1</v>
          </cell>
          <cell r="E28">
            <v>312288.3</v>
          </cell>
          <cell r="F28">
            <v>350211.49999999994</v>
          </cell>
          <cell r="G28">
            <v>389777.43600000005</v>
          </cell>
          <cell r="H28">
            <v>443578.89999999997</v>
          </cell>
          <cell r="I28">
            <v>510604.90000000008</v>
          </cell>
          <cell r="J28">
            <v>583166.80000000005</v>
          </cell>
          <cell r="K28">
            <v>724132</v>
          </cell>
          <cell r="L28">
            <v>891260.39199999988</v>
          </cell>
          <cell r="M28">
            <v>1074556.5653239931</v>
          </cell>
          <cell r="N28">
            <v>1235406.8806272419</v>
          </cell>
          <cell r="O28">
            <v>1389138.922604891</v>
          </cell>
          <cell r="Q28" t="str">
            <v>Total Assets</v>
          </cell>
          <cell r="R28">
            <v>0.21261893177588331</v>
          </cell>
          <cell r="S28">
            <v>0.12143650594658828</v>
          </cell>
          <cell r="T28">
            <v>0.11297726088378046</v>
          </cell>
          <cell r="U28">
            <v>0.13803124303993819</v>
          </cell>
          <cell r="V28">
            <v>0.15110276886479523</v>
          </cell>
          <cell r="W28">
            <v>0.1421096820653307</v>
          </cell>
          <cell r="X28">
            <v>0.2417236372166589</v>
          </cell>
          <cell r="Y28">
            <v>0.2307982412046421</v>
          </cell>
          <cell r="Z28">
            <v>0.20565950755724072</v>
          </cell>
          <cell r="AA28">
            <v>0.149689946991995</v>
          </cell>
          <cell r="AB28">
            <v>0.12443838899423665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Total Earning Assets</v>
          </cell>
          <cell r="B30">
            <v>191104</v>
          </cell>
          <cell r="C30">
            <v>209172.79999999996</v>
          </cell>
          <cell r="D30">
            <v>241942.5</v>
          </cell>
          <cell r="E30">
            <v>289425.69999999995</v>
          </cell>
          <cell r="F30">
            <v>330663.6999999999</v>
          </cell>
          <cell r="G30">
            <v>364940.41100000002</v>
          </cell>
          <cell r="H30">
            <v>416988</v>
          </cell>
          <cell r="I30">
            <v>487852.70000000007</v>
          </cell>
          <cell r="J30">
            <v>557158.70000000007</v>
          </cell>
          <cell r="K30">
            <v>694697.79999999993</v>
          </cell>
          <cell r="L30">
            <v>856881.1889999999</v>
          </cell>
          <cell r="M30">
            <v>1037144.6531739931</v>
          </cell>
          <cell r="N30">
            <v>1194679.2489697421</v>
          </cell>
          <cell r="O30">
            <v>1344785.2730745161</v>
          </cell>
          <cell r="P30">
            <v>0.18077012298361272</v>
          </cell>
          <cell r="Q30" t="str">
            <v>Total Earning Assets</v>
          </cell>
          <cell r="R30">
            <v>0.19625820184547971</v>
          </cell>
          <cell r="S30">
            <v>0.14248216381613643</v>
          </cell>
          <cell r="T30">
            <v>0.10366033828327725</v>
          </cell>
          <cell r="U30">
            <v>0.14261941794108401</v>
          </cell>
          <cell r="V30">
            <v>0.16994421901829315</v>
          </cell>
          <cell r="W30">
            <v>0.14206337281724579</v>
          </cell>
          <cell r="X30">
            <v>0.24685803165238163</v>
          </cell>
          <cell r="Y30">
            <v>0.23345890688008519</v>
          </cell>
          <cell r="Z30">
            <v>0.21037159700560681</v>
          </cell>
          <cell r="AA30">
            <v>0.15189259792608767</v>
          </cell>
          <cell r="AB30">
            <v>0.12564546026410128</v>
          </cell>
        </row>
        <row r="32">
          <cell r="A32" t="str">
            <v>Earnings Model</v>
          </cell>
          <cell r="Q32" t="str">
            <v>Earnings Model</v>
          </cell>
        </row>
        <row r="34">
          <cell r="A34" t="str">
            <v>Interest/Discount on Advance/Bills</v>
          </cell>
          <cell r="B34">
            <v>10865</v>
          </cell>
          <cell r="C34">
            <v>12946.2</v>
          </cell>
          <cell r="D34">
            <v>12591.8</v>
          </cell>
          <cell r="E34">
            <v>13537.3</v>
          </cell>
          <cell r="F34">
            <v>16254.9</v>
          </cell>
          <cell r="G34">
            <v>19550.599999999999</v>
          </cell>
          <cell r="H34">
            <v>21686.400000000001</v>
          </cell>
          <cell r="I34">
            <v>23461.9</v>
          </cell>
          <cell r="J34">
            <v>24146.7</v>
          </cell>
          <cell r="K34">
            <v>28685.7</v>
          </cell>
          <cell r="L34">
            <v>37597.968999999997</v>
          </cell>
          <cell r="M34">
            <v>50012.752134840746</v>
          </cell>
          <cell r="N34">
            <v>61304.361476257793</v>
          </cell>
          <cell r="O34">
            <v>72690.596370229017</v>
          </cell>
          <cell r="Q34" t="str">
            <v>Interest/Discount on Advance/Bills</v>
          </cell>
          <cell r="R34">
            <v>7.5088549691068707E-2</v>
          </cell>
          <cell r="S34">
            <v>0.2007490415370865</v>
          </cell>
          <cell r="T34">
            <v>0.20275117041630519</v>
          </cell>
          <cell r="U34">
            <v>0.10924472906202376</v>
          </cell>
          <cell r="V34">
            <v>8.1871587723181261E-2</v>
          </cell>
          <cell r="W34">
            <v>2.9187746942916037E-2</v>
          </cell>
          <cell r="X34">
            <v>0.18797599672004872</v>
          </cell>
          <cell r="Y34">
            <v>0.31068682305120654</v>
          </cell>
          <cell r="Z34">
            <v>0.33019823849635999</v>
          </cell>
          <cell r="AA34">
            <v>0.225774604664295</v>
          </cell>
          <cell r="AB34">
            <v>0.18573286826225144</v>
          </cell>
        </row>
        <row r="35">
          <cell r="A35" t="str">
            <v>Income on Investments</v>
          </cell>
          <cell r="B35">
            <v>7671.7</v>
          </cell>
          <cell r="C35">
            <v>8929</v>
          </cell>
          <cell r="D35">
            <v>10767.3</v>
          </cell>
          <cell r="E35">
            <v>12712.8</v>
          </cell>
          <cell r="F35">
            <v>14606.9</v>
          </cell>
          <cell r="G35">
            <v>15244.4</v>
          </cell>
          <cell r="H35">
            <v>16745.099999999999</v>
          </cell>
          <cell r="I35">
            <v>18134.5</v>
          </cell>
          <cell r="J35">
            <v>19375.3</v>
          </cell>
          <cell r="K35">
            <v>19050.8</v>
          </cell>
          <cell r="L35">
            <v>19541.472000000002</v>
          </cell>
          <cell r="M35">
            <v>21037.003637437218</v>
          </cell>
          <cell r="N35">
            <v>23544.156809860469</v>
          </cell>
          <cell r="O35">
            <v>25176.920399524966</v>
          </cell>
          <cell r="Q35" t="str">
            <v>Income on Investments</v>
          </cell>
          <cell r="R35">
            <v>0.1806859658410187</v>
          </cell>
          <cell r="S35">
            <v>0.14899156755396148</v>
          </cell>
          <cell r="T35">
            <v>4.3643757402323624E-2</v>
          </cell>
          <cell r="U35">
            <v>9.8442706830049076E-2</v>
          </cell>
          <cell r="V35">
            <v>8.2973526583896229E-2</v>
          </cell>
          <cell r="W35">
            <v>6.8422068433097172E-2</v>
          </cell>
          <cell r="X35">
            <v>-1.6748127770924826E-2</v>
          </cell>
          <cell r="Y35">
            <v>2.5755978751548669E-2</v>
          </cell>
          <cell r="Z35">
            <v>7.6531165995950445E-2</v>
          </cell>
          <cell r="AA35">
            <v>0.11917824494556584</v>
          </cell>
          <cell r="AB35">
            <v>6.9348994013694432E-2</v>
          </cell>
        </row>
        <row r="36">
          <cell r="A36" t="str">
            <v>Interest on Balance with RBI &amp; Others</v>
          </cell>
          <cell r="B36">
            <v>1305.7</v>
          </cell>
          <cell r="C36">
            <v>1147.2</v>
          </cell>
          <cell r="D36">
            <v>1681.2</v>
          </cell>
          <cell r="E36">
            <v>2440.3000000000002</v>
          </cell>
          <cell r="F36">
            <v>2289.3000000000002</v>
          </cell>
          <cell r="G36">
            <v>2534.5</v>
          </cell>
          <cell r="H36">
            <v>1725.3000000000029</v>
          </cell>
          <cell r="I36">
            <v>1465.4000000000015</v>
          </cell>
          <cell r="J36">
            <v>1641.0999999999985</v>
          </cell>
          <cell r="K36">
            <v>1961.4000000000015</v>
          </cell>
          <cell r="L36">
            <v>1497.6420000000001</v>
          </cell>
          <cell r="M36">
            <v>1739.944740909541</v>
          </cell>
          <cell r="N36">
            <v>2225.9747462607556</v>
          </cell>
          <cell r="O36">
            <v>2528.7990433836553</v>
          </cell>
          <cell r="Q36" t="str">
            <v>Interest on Balance with RBI &amp; Others</v>
          </cell>
          <cell r="R36">
            <v>0.45152272186533438</v>
          </cell>
          <cell r="S36">
            <v>-6.1877637995328416E-2</v>
          </cell>
          <cell r="T36">
            <v>0.10710697593150731</v>
          </cell>
          <cell r="U36">
            <v>-0.31927401854409043</v>
          </cell>
          <cell r="V36">
            <v>-0.15064046832434996</v>
          </cell>
          <cell r="W36">
            <v>0.11989900368499851</v>
          </cell>
          <cell r="X36">
            <v>0.19517396867954617</v>
          </cell>
          <cell r="Y36">
            <v>-0.23644233710614926</v>
          </cell>
          <cell r="Z36">
            <v>0.16178949369044204</v>
          </cell>
          <cell r="AA36">
            <v>0.27933646047698435</v>
          </cell>
          <cell r="AB36">
            <v>0.13604120964606214</v>
          </cell>
        </row>
        <row r="37">
          <cell r="A37" t="str">
            <v>---int on Income Tax</v>
          </cell>
          <cell r="G37">
            <v>11.2</v>
          </cell>
          <cell r="H37">
            <v>101.5</v>
          </cell>
          <cell r="I37">
            <v>0</v>
          </cell>
          <cell r="J37">
            <v>275.60000000000002</v>
          </cell>
          <cell r="K37">
            <v>1070</v>
          </cell>
          <cell r="Q37" t="str">
            <v>---int on Income Tax</v>
          </cell>
        </row>
        <row r="38">
          <cell r="A38" t="str">
            <v>Total interest Earned</v>
          </cell>
          <cell r="B38">
            <v>19842.400000000001</v>
          </cell>
          <cell r="C38">
            <v>23022.400000000001</v>
          </cell>
          <cell r="D38">
            <v>25040.3</v>
          </cell>
          <cell r="E38">
            <v>28690.399999999998</v>
          </cell>
          <cell r="F38">
            <v>33151.1</v>
          </cell>
          <cell r="G38">
            <v>37329.5</v>
          </cell>
          <cell r="H38">
            <v>40156.800000000003</v>
          </cell>
          <cell r="I38">
            <v>43061.8</v>
          </cell>
          <cell r="J38">
            <v>45163.1</v>
          </cell>
          <cell r="K38">
            <v>49697.9</v>
          </cell>
          <cell r="L38">
            <v>58637.082999999999</v>
          </cell>
          <cell r="M38">
            <v>72789.700513187505</v>
          </cell>
          <cell r="N38">
            <v>87074.493032379018</v>
          </cell>
          <cell r="O38">
            <v>100396.31581313764</v>
          </cell>
          <cell r="Q38" t="str">
            <v>Total interest Earned</v>
          </cell>
          <cell r="R38">
            <v>0.14576902033921324</v>
          </cell>
          <cell r="S38">
            <v>0.15547709338315263</v>
          </cell>
          <cell r="T38">
            <v>0.12604106651061353</v>
          </cell>
          <cell r="U38">
            <v>7.5739026775070828E-2</v>
          </cell>
          <cell r="V38">
            <v>7.2341421627221347E-2</v>
          </cell>
          <cell r="W38">
            <v>4.8797309912729903E-2</v>
          </cell>
          <cell r="X38">
            <v>0.10040940502312745</v>
          </cell>
          <cell r="Y38">
            <v>0.17987043718145035</v>
          </cell>
          <cell r="Z38">
            <v>0.24135950816631691</v>
          </cell>
          <cell r="AA38">
            <v>0.19624744185619369</v>
          </cell>
          <cell r="AB38">
            <v>0.15299340044167531</v>
          </cell>
        </row>
        <row r="40">
          <cell r="A40" t="str">
            <v>Interest on Deposits</v>
          </cell>
          <cell r="B40">
            <v>12432.9</v>
          </cell>
          <cell r="C40">
            <v>15178.8</v>
          </cell>
          <cell r="D40">
            <v>16743.099999999999</v>
          </cell>
          <cell r="E40">
            <v>20249.400000000001</v>
          </cell>
          <cell r="F40">
            <v>22974.5</v>
          </cell>
          <cell r="G40">
            <v>24270.7</v>
          </cell>
          <cell r="H40">
            <v>25370.400000000001</v>
          </cell>
          <cell r="I40">
            <v>26924.400000000001</v>
          </cell>
          <cell r="J40">
            <v>26309.9</v>
          </cell>
          <cell r="K40">
            <v>27103.200000000001</v>
          </cell>
          <cell r="L40">
            <v>31560.44</v>
          </cell>
          <cell r="M40">
            <v>40617.481669718109</v>
          </cell>
          <cell r="N40">
            <v>49249.561029078512</v>
          </cell>
          <cell r="O40">
            <v>57679.557435377879</v>
          </cell>
          <cell r="Q40" t="str">
            <v>Interest on Deposits</v>
          </cell>
          <cell r="R40">
            <v>0.20941761083670318</v>
          </cell>
          <cell r="S40">
            <v>0.13457682696771256</v>
          </cell>
          <cell r="T40">
            <v>5.6419073320420399E-2</v>
          </cell>
          <cell r="U40">
            <v>4.5309776809074442E-2</v>
          </cell>
          <cell r="V40">
            <v>6.125248320877863E-2</v>
          </cell>
          <cell r="W40">
            <v>-2.2823164118791928E-2</v>
          </cell>
          <cell r="X40">
            <v>3.0152148050733629E-2</v>
          </cell>
          <cell r="Y40">
            <v>0.16445438177041827</v>
          </cell>
          <cell r="Z40">
            <v>0.28697450573306682</v>
          </cell>
          <cell r="AA40">
            <v>0.21252128405085124</v>
          </cell>
          <cell r="AB40">
            <v>0.17116896537051418</v>
          </cell>
        </row>
        <row r="41">
          <cell r="A41" t="str">
            <v>Interest on Borrowings &amp; Others</v>
          </cell>
          <cell r="B41">
            <v>438.9</v>
          </cell>
          <cell r="C41">
            <v>211.1</v>
          </cell>
          <cell r="D41">
            <v>131.80000000000291</v>
          </cell>
          <cell r="E41">
            <v>125.59999999999854</v>
          </cell>
          <cell r="F41">
            <v>605.79999999999927</v>
          </cell>
          <cell r="G41">
            <v>868.79999999999927</v>
          </cell>
          <cell r="H41">
            <v>1420</v>
          </cell>
          <cell r="I41">
            <v>1160.5999999999985</v>
          </cell>
          <cell r="J41">
            <v>1490.7999999999993</v>
          </cell>
          <cell r="K41">
            <v>1949.0999999999985</v>
          </cell>
          <cell r="L41">
            <v>3333.7820000000029</v>
          </cell>
          <cell r="M41">
            <v>4556.1089798062922</v>
          </cell>
          <cell r="N41">
            <v>5859.6958072433108</v>
          </cell>
          <cell r="O41">
            <v>7148.5094660456198</v>
          </cell>
          <cell r="Q41" t="str">
            <v>Interest on Borrowings &amp; Others</v>
          </cell>
          <cell r="R41">
            <v>-4.7040971168469059E-2</v>
          </cell>
          <cell r="S41">
            <v>3.8232484076433622</v>
          </cell>
          <cell r="T41">
            <v>0.43413667877187234</v>
          </cell>
          <cell r="U41">
            <v>0.63443830570902526</v>
          </cell>
          <cell r="V41">
            <v>-0.18267605633802919</v>
          </cell>
          <cell r="W41">
            <v>0.28450801309667506</v>
          </cell>
          <cell r="X41">
            <v>0.30741883552455018</v>
          </cell>
          <cell r="Y41">
            <v>0.71042122005028241</v>
          </cell>
          <cell r="Z41">
            <v>0.36664874302107586</v>
          </cell>
          <cell r="AA41">
            <v>0.28611844738894776</v>
          </cell>
          <cell r="AB41">
            <v>0.21994548884417786</v>
          </cell>
        </row>
        <row r="42">
          <cell r="A42" t="str">
            <v>Total Interest Expense</v>
          </cell>
          <cell r="B42">
            <v>12871.8</v>
          </cell>
          <cell r="C42">
            <v>15389.9</v>
          </cell>
          <cell r="D42">
            <v>16874.900000000001</v>
          </cell>
          <cell r="E42">
            <v>20375</v>
          </cell>
          <cell r="F42">
            <v>23580.3</v>
          </cell>
          <cell r="G42">
            <v>25139.5</v>
          </cell>
          <cell r="H42">
            <v>26790.400000000001</v>
          </cell>
          <cell r="I42">
            <v>28085</v>
          </cell>
          <cell r="J42">
            <v>27800.7</v>
          </cell>
          <cell r="K42">
            <v>29052.3</v>
          </cell>
          <cell r="L42">
            <v>34894.222000000002</v>
          </cell>
          <cell r="M42">
            <v>45173.590649524398</v>
          </cell>
          <cell r="N42">
            <v>55109.256836321823</v>
          </cell>
          <cell r="O42">
            <v>64828.066901423503</v>
          </cell>
          <cell r="Q42" t="str">
            <v>Total Interest Expense</v>
          </cell>
          <cell r="R42">
            <v>0.20741456245666634</v>
          </cell>
          <cell r="S42">
            <v>0.15731533742331294</v>
          </cell>
          <cell r="T42">
            <v>6.6122992497974931E-2</v>
          </cell>
          <cell r="U42">
            <v>6.5669563833807398E-2</v>
          </cell>
          <cell r="V42">
            <v>4.8323279980888589E-2</v>
          </cell>
          <cell r="W42">
            <v>-1.0122841374399116E-2</v>
          </cell>
          <cell r="X42">
            <v>4.5020449125381612E-2</v>
          </cell>
          <cell r="Y42">
            <v>0.20108294351910194</v>
          </cell>
          <cell r="Z42">
            <v>0.29458655503264675</v>
          </cell>
          <cell r="AA42">
            <v>0.21994413204570074</v>
          </cell>
          <cell r="AB42">
            <v>0.17635530985233916</v>
          </cell>
        </row>
        <row r="44">
          <cell r="A44" t="str">
            <v>Net Interest Income</v>
          </cell>
          <cell r="B44">
            <v>6970.6000000000022</v>
          </cell>
          <cell r="C44">
            <v>7632.5000000000018</v>
          </cell>
          <cell r="D44">
            <v>8165.3999999999978</v>
          </cell>
          <cell r="E44">
            <v>8315.3999999999978</v>
          </cell>
          <cell r="F44">
            <v>9570.7999999999993</v>
          </cell>
          <cell r="G44">
            <v>12190</v>
          </cell>
          <cell r="H44">
            <v>13366.400000000001</v>
          </cell>
          <cell r="I44">
            <v>14976.800000000003</v>
          </cell>
          <cell r="J44">
            <v>17362.399999999998</v>
          </cell>
          <cell r="K44">
            <v>20645.600000000002</v>
          </cell>
          <cell r="L44">
            <v>23742.860999999997</v>
          </cell>
          <cell r="M44">
            <v>27616.109863663107</v>
          </cell>
          <cell r="N44">
            <v>31965.236196057194</v>
          </cell>
          <cell r="O44">
            <v>35568.248911714138</v>
          </cell>
          <cell r="P44">
            <v>0.16030572193870651</v>
          </cell>
          <cell r="Q44" t="str">
            <v>Net Interest Income</v>
          </cell>
          <cell r="R44">
            <v>1.8370196193695287E-2</v>
          </cell>
          <cell r="S44">
            <v>0.15097289366717193</v>
          </cell>
          <cell r="T44">
            <v>0.2736657332720358</v>
          </cell>
          <cell r="U44">
            <v>9.6505332239540831E-2</v>
          </cell>
          <cell r="V44">
            <v>0.1204812066076133</v>
          </cell>
          <cell r="W44">
            <v>0.15928636290796394</v>
          </cell>
          <cell r="X44">
            <v>0.1890982813435933</v>
          </cell>
          <cell r="Y44">
            <v>0.15002039175417492</v>
          </cell>
          <cell r="Z44">
            <v>0.16313319880292054</v>
          </cell>
          <cell r="AA44">
            <v>0.15748511842779878</v>
          </cell>
          <cell r="AB44">
            <v>0.11271659916911125</v>
          </cell>
        </row>
        <row r="45">
          <cell r="A45" t="str">
            <v>Growth YoY</v>
          </cell>
          <cell r="C45">
            <v>9.4955957880239694E-2</v>
          </cell>
          <cell r="D45">
            <v>6.9819849328528694E-2</v>
          </cell>
          <cell r="E45">
            <v>1.8370196193695287E-2</v>
          </cell>
          <cell r="F45">
            <v>0.15097289366717193</v>
          </cell>
          <cell r="G45">
            <v>0.2736657332720358</v>
          </cell>
          <cell r="H45">
            <v>9.6505332239540831E-2</v>
          </cell>
          <cell r="I45">
            <v>0.1204812066076133</v>
          </cell>
          <cell r="J45">
            <v>0.15928636290796394</v>
          </cell>
          <cell r="K45">
            <v>0.1890982813435933</v>
          </cell>
          <cell r="L45">
            <v>0.15002039175417492</v>
          </cell>
          <cell r="M45">
            <v>0.16313319880292054</v>
          </cell>
          <cell r="N45">
            <v>0.15748511842779878</v>
          </cell>
          <cell r="O45">
            <v>0.11271659916911125</v>
          </cell>
        </row>
        <row r="47">
          <cell r="A47" t="str">
            <v>Commission , Exchange &amp; Brokerage</v>
          </cell>
          <cell r="B47">
            <v>931.7</v>
          </cell>
          <cell r="C47">
            <v>1009.2</v>
          </cell>
          <cell r="D47">
            <v>985.9</v>
          </cell>
          <cell r="E47">
            <v>1007.3</v>
          </cell>
          <cell r="F47">
            <v>1138.5</v>
          </cell>
          <cell r="G47">
            <v>1212.9000000000001</v>
          </cell>
          <cell r="H47">
            <v>1291.8</v>
          </cell>
          <cell r="I47">
            <v>1425.3</v>
          </cell>
          <cell r="J47">
            <v>1555.4</v>
          </cell>
          <cell r="K47">
            <v>1769.2</v>
          </cell>
          <cell r="L47">
            <v>2177.8679999999999</v>
          </cell>
          <cell r="M47">
            <v>2625.7672604046725</v>
          </cell>
          <cell r="N47">
            <v>3018.818222427964</v>
          </cell>
          <cell r="O47">
            <v>3394.475098693345</v>
          </cell>
          <cell r="Q47" t="str">
            <v>Commission , Exchange &amp; Brokerage</v>
          </cell>
          <cell r="R47">
            <v>2.1706055380870337E-2</v>
          </cell>
          <cell r="S47">
            <v>0.13024918097885441</v>
          </cell>
          <cell r="T47">
            <v>6.5349143610013316E-2</v>
          </cell>
          <cell r="U47">
            <v>6.5050704922087421E-2</v>
          </cell>
          <cell r="V47">
            <v>0.10334417092429171</v>
          </cell>
          <cell r="W47">
            <v>9.1279028976355869E-2</v>
          </cell>
          <cell r="X47">
            <v>0.13745660280313743</v>
          </cell>
          <cell r="Y47">
            <v>0.23099027809179273</v>
          </cell>
          <cell r="Z47">
            <v>0.20565950755724072</v>
          </cell>
          <cell r="AA47">
            <v>0.149689946991995</v>
          </cell>
          <cell r="AB47">
            <v>0.12443838899423665</v>
          </cell>
        </row>
        <row r="48">
          <cell r="A48" t="str">
            <v>Profit on sale of Investment</v>
          </cell>
          <cell r="B48">
            <v>5.5</v>
          </cell>
          <cell r="C48">
            <v>0</v>
          </cell>
          <cell r="D48">
            <v>15.5</v>
          </cell>
          <cell r="E48">
            <v>343.1</v>
          </cell>
          <cell r="F48">
            <v>432.1</v>
          </cell>
          <cell r="G48">
            <v>343.5</v>
          </cell>
          <cell r="H48">
            <v>1598.3</v>
          </cell>
          <cell r="I48">
            <v>4751.3999999999996</v>
          </cell>
          <cell r="J48">
            <v>4353.7</v>
          </cell>
          <cell r="K48">
            <v>2603.1999999999998</v>
          </cell>
          <cell r="L48">
            <v>953.88900000000001</v>
          </cell>
          <cell r="M48">
            <v>500</v>
          </cell>
          <cell r="N48">
            <v>500</v>
          </cell>
          <cell r="O48">
            <v>500</v>
          </cell>
          <cell r="Q48" t="str">
            <v>Profit on sale of Investment</v>
          </cell>
          <cell r="R48">
            <v>21.135483870967743</v>
          </cell>
          <cell r="S48">
            <v>0.25939959195569795</v>
          </cell>
          <cell r="T48">
            <v>-0.20504512844249023</v>
          </cell>
          <cell r="U48">
            <v>3.6529839883551674</v>
          </cell>
          <cell r="V48">
            <v>1.9727835825564659</v>
          </cell>
          <cell r="W48">
            <v>-8.3701645830702498E-2</v>
          </cell>
          <cell r="X48">
            <v>-0.40207180099685325</v>
          </cell>
          <cell r="Y48">
            <v>-0.63357060540872767</v>
          </cell>
          <cell r="Z48">
            <v>-0.47582999699126416</v>
          </cell>
          <cell r="AA48">
            <v>0</v>
          </cell>
          <cell r="AB48">
            <v>0</v>
          </cell>
        </row>
        <row r="49">
          <cell r="A49" t="str">
            <v>Forex Income</v>
          </cell>
          <cell r="B49">
            <v>662.4</v>
          </cell>
          <cell r="C49">
            <v>551.6</v>
          </cell>
          <cell r="D49">
            <v>677.6</v>
          </cell>
          <cell r="E49">
            <v>688.8</v>
          </cell>
          <cell r="F49">
            <v>783.3</v>
          </cell>
          <cell r="G49">
            <v>895.4</v>
          </cell>
          <cell r="H49">
            <v>1143.7</v>
          </cell>
          <cell r="I49">
            <v>997.3</v>
          </cell>
          <cell r="J49">
            <v>1184.8</v>
          </cell>
          <cell r="K49">
            <v>1665.9</v>
          </cell>
          <cell r="L49">
            <v>1497.7460000000001</v>
          </cell>
          <cell r="M49">
            <v>1722.4078999999999</v>
          </cell>
          <cell r="N49">
            <v>1980.7690849999997</v>
          </cell>
          <cell r="O49">
            <v>2277.8844477499993</v>
          </cell>
          <cell r="Q49" t="str">
            <v>Forex Income</v>
          </cell>
          <cell r="R49">
            <v>1.6528925619834656E-2</v>
          </cell>
          <cell r="S49">
            <v>0.13719512195121952</v>
          </cell>
          <cell r="T49">
            <v>0.14311247287118611</v>
          </cell>
          <cell r="U49">
            <v>0.27730623185168657</v>
          </cell>
          <cell r="V49">
            <v>-0.12800559587304372</v>
          </cell>
          <cell r="W49">
            <v>0.18800762057555409</v>
          </cell>
          <cell r="X49">
            <v>0.40606009453072267</v>
          </cell>
          <cell r="Y49">
            <v>-0.10093883186265684</v>
          </cell>
          <cell r="Z49">
            <v>0.15</v>
          </cell>
          <cell r="AA49">
            <v>0.15</v>
          </cell>
          <cell r="AB49">
            <v>0.15</v>
          </cell>
        </row>
        <row r="50">
          <cell r="A50" t="str">
            <v>Others</v>
          </cell>
          <cell r="B50">
            <v>282.39999999999998</v>
          </cell>
          <cell r="C50">
            <v>1229.2</v>
          </cell>
          <cell r="D50">
            <v>1180.5</v>
          </cell>
          <cell r="E50">
            <v>586.70000000000005</v>
          </cell>
          <cell r="F50">
            <v>754.3</v>
          </cell>
          <cell r="G50">
            <v>664.04700000000003</v>
          </cell>
          <cell r="H50">
            <v>829.59999999999945</v>
          </cell>
          <cell r="I50">
            <v>1071.6000000000004</v>
          </cell>
          <cell r="J50">
            <v>1220.6999999999998</v>
          </cell>
          <cell r="K50">
            <v>1622.7000000000007</v>
          </cell>
          <cell r="L50">
            <v>1621.4679999999989</v>
          </cell>
          <cell r="M50">
            <v>1864.6881999999987</v>
          </cell>
          <cell r="N50">
            <v>2051.1570199999987</v>
          </cell>
          <cell r="O50">
            <v>2256.2727219999988</v>
          </cell>
          <cell r="Q50" t="str">
            <v>Others</v>
          </cell>
          <cell r="R50">
            <v>-0.5030072003388395</v>
          </cell>
          <cell r="S50">
            <v>0.2856655871825462</v>
          </cell>
          <cell r="T50">
            <v>-0.11965133236112946</v>
          </cell>
          <cell r="U50">
            <v>0.24930916034557704</v>
          </cell>
          <cell r="V50">
            <v>0.29170684667309676</v>
          </cell>
          <cell r="W50">
            <v>0.13913773796192563</v>
          </cell>
          <cell r="X50">
            <v>0.32931924305726312</v>
          </cell>
          <cell r="Y50">
            <v>-7.5922844641751475E-4</v>
          </cell>
          <cell r="Z50">
            <v>0.15</v>
          </cell>
          <cell r="AA50">
            <v>0.1</v>
          </cell>
          <cell r="AB50">
            <v>0.1</v>
          </cell>
        </row>
        <row r="51">
          <cell r="A51" t="str">
            <v>Other Income</v>
          </cell>
          <cell r="B51">
            <v>1882</v>
          </cell>
          <cell r="C51">
            <v>2790</v>
          </cell>
          <cell r="D51">
            <v>2859.5</v>
          </cell>
          <cell r="E51">
            <v>2625.9</v>
          </cell>
          <cell r="F51">
            <v>3108.2</v>
          </cell>
          <cell r="G51">
            <v>3115.8470000000002</v>
          </cell>
          <cell r="H51">
            <v>4863.3999999999996</v>
          </cell>
          <cell r="I51">
            <v>8245.6</v>
          </cell>
          <cell r="J51">
            <v>8314.6</v>
          </cell>
          <cell r="K51">
            <v>7661</v>
          </cell>
          <cell r="L51">
            <v>6250.9709999999995</v>
          </cell>
          <cell r="M51">
            <v>6712.8633604046709</v>
          </cell>
          <cell r="N51">
            <v>7550.7443274279622</v>
          </cell>
          <cell r="O51">
            <v>8428.6322684433435</v>
          </cell>
          <cell r="Q51" t="str">
            <v>Other Income</v>
          </cell>
          <cell r="R51">
            <v>-8.1692603602028346E-2</v>
          </cell>
          <cell r="S51">
            <v>0.18367036063825726</v>
          </cell>
          <cell r="T51">
            <v>2.4602663921242662E-3</v>
          </cell>
          <cell r="U51">
            <v>0.56085969561406546</v>
          </cell>
          <cell r="V51">
            <v>0.6954394045318093</v>
          </cell>
          <cell r="W51">
            <v>8.3680993499564149E-3</v>
          </cell>
          <cell r="X51">
            <v>-7.8608712385442536E-2</v>
          </cell>
          <cell r="Y51">
            <v>-0.18405286516120611</v>
          </cell>
          <cell r="Z51">
            <v>7.3891297912703768E-2</v>
          </cell>
          <cell r="AA51">
            <v>0.12481722359574166</v>
          </cell>
          <cell r="AB51">
            <v>0.11626508632088983</v>
          </cell>
        </row>
        <row r="53">
          <cell r="A53" t="str">
            <v>Total income</v>
          </cell>
          <cell r="B53">
            <v>8852.6000000000022</v>
          </cell>
          <cell r="C53">
            <v>10422.500000000002</v>
          </cell>
          <cell r="D53">
            <v>11024.899999999998</v>
          </cell>
          <cell r="E53">
            <v>10941.299999999997</v>
          </cell>
          <cell r="F53">
            <v>12679</v>
          </cell>
          <cell r="G53">
            <v>15305.847</v>
          </cell>
          <cell r="H53">
            <v>18229.800000000003</v>
          </cell>
          <cell r="I53">
            <v>23222.400000000001</v>
          </cell>
          <cell r="J53">
            <v>25677</v>
          </cell>
          <cell r="K53">
            <v>28306.600000000002</v>
          </cell>
          <cell r="L53">
            <v>29993.831999999995</v>
          </cell>
          <cell r="M53">
            <v>34328.973224067777</v>
          </cell>
          <cell r="N53">
            <v>39515.980523485159</v>
          </cell>
          <cell r="O53">
            <v>43996.881180157478</v>
          </cell>
          <cell r="Q53" t="str">
            <v>Total income</v>
          </cell>
          <cell r="R53">
            <v>-7.5828352184600378E-3</v>
          </cell>
          <cell r="S53">
            <v>0.15882024987889953</v>
          </cell>
          <cell r="T53">
            <v>0.20718092909535457</v>
          </cell>
          <cell r="U53">
            <v>0.19103503386646969</v>
          </cell>
          <cell r="V53">
            <v>0.2738702563933777</v>
          </cell>
          <cell r="W53">
            <v>0.10569966928482843</v>
          </cell>
          <cell r="X53">
            <v>0.10241071776297872</v>
          </cell>
          <cell r="Y53">
            <v>5.9605604346689267E-2</v>
          </cell>
          <cell r="Z53">
            <v>0.14453442374644832</v>
          </cell>
          <cell r="AA53">
            <v>0.15109707084920365</v>
          </cell>
          <cell r="AB53">
            <v>0.11339464685709189</v>
          </cell>
        </row>
        <row r="54">
          <cell r="A54" t="str">
            <v>Growth YoY</v>
          </cell>
          <cell r="E54">
            <v>-7.5828352184600378E-3</v>
          </cell>
          <cell r="F54">
            <v>0.15882024987889953</v>
          </cell>
          <cell r="G54">
            <v>0.20718092909535457</v>
          </cell>
          <cell r="H54">
            <v>0.19103503386646969</v>
          </cell>
          <cell r="I54">
            <v>0.2738702563933777</v>
          </cell>
          <cell r="J54">
            <v>0.10569966928482843</v>
          </cell>
          <cell r="K54">
            <v>0.10241071776297872</v>
          </cell>
          <cell r="L54">
            <v>5.9605604346689267E-2</v>
          </cell>
          <cell r="M54">
            <v>0.14453442374644832</v>
          </cell>
          <cell r="N54">
            <v>0.15109707084920365</v>
          </cell>
          <cell r="O54">
            <v>0.11339464685709189</v>
          </cell>
        </row>
        <row r="55">
          <cell r="A55" t="str">
            <v>Core Income</v>
          </cell>
          <cell r="B55">
            <v>8847.1000000000022</v>
          </cell>
          <cell r="C55">
            <v>10422.500000000002</v>
          </cell>
          <cell r="D55">
            <v>11009.399999999998</v>
          </cell>
          <cell r="E55">
            <v>10598.199999999997</v>
          </cell>
          <cell r="F55">
            <v>12246.9</v>
          </cell>
          <cell r="G55">
            <v>14962.347</v>
          </cell>
          <cell r="H55">
            <v>16631.500000000004</v>
          </cell>
          <cell r="I55">
            <v>18471</v>
          </cell>
          <cell r="J55">
            <v>21323.3</v>
          </cell>
          <cell r="K55">
            <v>25703.4</v>
          </cell>
          <cell r="L55">
            <v>29039.942999999996</v>
          </cell>
          <cell r="M55">
            <v>33828.973224067777</v>
          </cell>
          <cell r="N55">
            <v>39015.980523485159</v>
          </cell>
          <cell r="O55">
            <v>43496.881180157478</v>
          </cell>
          <cell r="Q55" t="str">
            <v>Core Income</v>
          </cell>
          <cell r="R55">
            <v>-3.7349900993696394E-2</v>
          </cell>
          <cell r="S55">
            <v>0.15556415240323851</v>
          </cell>
          <cell r="T55">
            <v>0.22172525292114731</v>
          </cell>
          <cell r="U55">
            <v>0.11155689678898661</v>
          </cell>
          <cell r="V55">
            <v>0.1106033731172773</v>
          </cell>
          <cell r="W55">
            <v>0.15442044285636936</v>
          </cell>
          <cell r="X55">
            <v>0.20541379617601407</v>
          </cell>
          <cell r="Y55">
            <v>0.12980940264712038</v>
          </cell>
          <cell r="Z55">
            <v>0.16491183278382415</v>
          </cell>
          <cell r="AA55">
            <v>0.15333032028672577</v>
          </cell>
          <cell r="AB55">
            <v>0.11484782892935619</v>
          </cell>
        </row>
        <row r="56">
          <cell r="A56" t="str">
            <v>YoY</v>
          </cell>
          <cell r="E56">
            <v>-3.7349900993696394E-2</v>
          </cell>
          <cell r="F56">
            <v>0.15556415240323851</v>
          </cell>
          <cell r="G56">
            <v>0.22172525292114731</v>
          </cell>
          <cell r="H56">
            <v>0.11155689678898661</v>
          </cell>
          <cell r="I56">
            <v>0.1106033731172773</v>
          </cell>
          <cell r="J56">
            <v>0.15442044285636936</v>
          </cell>
          <cell r="K56">
            <v>0.20541379617601407</v>
          </cell>
          <cell r="L56">
            <v>0.12980940264712038</v>
          </cell>
          <cell r="M56">
            <v>0.16491183278382415</v>
          </cell>
          <cell r="N56">
            <v>0.15333032028672577</v>
          </cell>
          <cell r="O56">
            <v>0.11484782892935619</v>
          </cell>
        </row>
        <row r="58">
          <cell r="A58" t="str">
            <v>Operating  Expenses</v>
          </cell>
          <cell r="Q58" t="str">
            <v>Operating  Expenses</v>
          </cell>
        </row>
        <row r="59">
          <cell r="A59" t="str">
            <v>Payments to / Provisions for employees</v>
          </cell>
          <cell r="B59">
            <v>3868.4</v>
          </cell>
          <cell r="C59">
            <v>4165.6000000000004</v>
          </cell>
          <cell r="D59">
            <v>4355.5</v>
          </cell>
          <cell r="E59">
            <v>5141</v>
          </cell>
          <cell r="F59">
            <v>6118.6</v>
          </cell>
          <cell r="G59">
            <v>7561.9</v>
          </cell>
          <cell r="H59">
            <v>6866.5</v>
          </cell>
          <cell r="I59">
            <v>6892.3</v>
          </cell>
          <cell r="J59">
            <v>7704.2</v>
          </cell>
          <cell r="K59">
            <v>9264.2000000000007</v>
          </cell>
          <cell r="L59">
            <v>8667.9349999999995</v>
          </cell>
          <cell r="M59">
            <v>9690.5784999999996</v>
          </cell>
          <cell r="N59">
            <v>10623.565579999999</v>
          </cell>
          <cell r="O59">
            <v>11654.8527464</v>
          </cell>
          <cell r="Q59" t="str">
            <v>Payments to / Provisions for employees</v>
          </cell>
          <cell r="R59">
            <v>0.18034668809551135</v>
          </cell>
          <cell r="S59">
            <v>0.19015755689554559</v>
          </cell>
          <cell r="T59">
            <v>0.23588729447912904</v>
          </cell>
          <cell r="U59">
            <v>-9.1961015088800391E-2</v>
          </cell>
          <cell r="V59">
            <v>3.7573727517659083E-3</v>
          </cell>
          <cell r="W59">
            <v>0.11779812254254751</v>
          </cell>
          <cell r="X59">
            <v>0.20248695516731141</v>
          </cell>
          <cell r="Y59">
            <v>-6.4362276289372078E-2</v>
          </cell>
          <cell r="Z59">
            <v>0.11798006099491976</v>
          </cell>
          <cell r="AA59">
            <v>9.6277748536890639E-2</v>
          </cell>
          <cell r="AB59">
            <v>9.7075427137335968E-2</v>
          </cell>
        </row>
        <row r="60">
          <cell r="A60" t="str">
            <v>---VRS</v>
          </cell>
          <cell r="G60">
            <v>1061.3</v>
          </cell>
          <cell r="H60">
            <v>967.9</v>
          </cell>
          <cell r="I60">
            <v>826.9</v>
          </cell>
          <cell r="J60">
            <v>826.9</v>
          </cell>
          <cell r="K60">
            <v>871.7</v>
          </cell>
          <cell r="L60">
            <v>297.3</v>
          </cell>
          <cell r="M60">
            <v>0</v>
          </cell>
          <cell r="N60">
            <v>0</v>
          </cell>
          <cell r="O60">
            <v>0</v>
          </cell>
          <cell r="Q60" t="str">
            <v>---VRS</v>
          </cell>
          <cell r="Y60">
            <v>-0.65894229666169557</v>
          </cell>
          <cell r="Z60" t="str">
            <v>NA</v>
          </cell>
          <cell r="AA60" t="str">
            <v>NA</v>
          </cell>
          <cell r="AB60" t="str">
            <v>NA</v>
          </cell>
        </row>
        <row r="61">
          <cell r="A61" t="str">
            <v>---Wage Arrears</v>
          </cell>
          <cell r="J61">
            <v>400</v>
          </cell>
          <cell r="K61">
            <v>1200</v>
          </cell>
          <cell r="M61">
            <v>0</v>
          </cell>
          <cell r="N61">
            <v>0</v>
          </cell>
          <cell r="O61">
            <v>0</v>
          </cell>
          <cell r="Q61" t="str">
            <v>---Wage Arrears</v>
          </cell>
          <cell r="Y61">
            <v>-1</v>
          </cell>
          <cell r="Z61" t="str">
            <v>NA</v>
          </cell>
          <cell r="AA61" t="str">
            <v>NA</v>
          </cell>
          <cell r="AB61" t="str">
            <v>NA</v>
          </cell>
        </row>
        <row r="62">
          <cell r="A62" t="str">
            <v>---Others</v>
          </cell>
          <cell r="G62">
            <v>6500.5999999999995</v>
          </cell>
          <cell r="H62">
            <v>5898.6</v>
          </cell>
          <cell r="I62">
            <v>6065.4000000000005</v>
          </cell>
          <cell r="J62">
            <v>6477.3</v>
          </cell>
          <cell r="K62">
            <v>5414.2</v>
          </cell>
          <cell r="L62">
            <v>6761.0349999999999</v>
          </cell>
          <cell r="M62">
            <v>7437.1385</v>
          </cell>
          <cell r="N62">
            <v>8032.1095800000003</v>
          </cell>
          <cell r="O62">
            <v>8674.6783464</v>
          </cell>
          <cell r="Q62" t="str">
            <v>---Others</v>
          </cell>
          <cell r="Y62">
            <v>0.24875974289830438</v>
          </cell>
          <cell r="Z62">
            <v>0.1</v>
          </cell>
          <cell r="AA62">
            <v>0.08</v>
          </cell>
          <cell r="AB62">
            <v>0.08</v>
          </cell>
        </row>
        <row r="63">
          <cell r="A63" t="str">
            <v>---Retirement benefit</v>
          </cell>
          <cell r="K63">
            <v>1778.3</v>
          </cell>
          <cell r="L63">
            <v>1609.6</v>
          </cell>
          <cell r="M63">
            <v>2253.4399999999996</v>
          </cell>
          <cell r="N63">
            <v>2591.4559999999992</v>
          </cell>
          <cell r="O63">
            <v>2980.174399999999</v>
          </cell>
          <cell r="Q63" t="str">
            <v>---Retirement benefit</v>
          </cell>
          <cell r="Y63">
            <v>-9.4865883146825647E-2</v>
          </cell>
          <cell r="Z63">
            <v>0.4</v>
          </cell>
          <cell r="AA63">
            <v>0.15</v>
          </cell>
          <cell r="AB63">
            <v>0.15</v>
          </cell>
        </row>
        <row r="64">
          <cell r="A64" t="str">
            <v>Non Employee Expenses</v>
          </cell>
          <cell r="B64">
            <v>1874</v>
          </cell>
          <cell r="C64">
            <v>2041.7</v>
          </cell>
          <cell r="D64">
            <v>2391</v>
          </cell>
          <cell r="E64">
            <v>2700.5</v>
          </cell>
          <cell r="F64">
            <v>2557.5</v>
          </cell>
          <cell r="G64">
            <v>2631.5</v>
          </cell>
          <cell r="H64">
            <v>2798.8999999999996</v>
          </cell>
          <cell r="I64">
            <v>3290.9000000000005</v>
          </cell>
          <cell r="J64">
            <v>3542.0000000000009</v>
          </cell>
          <cell r="K64">
            <v>4510.6999999999989</v>
          </cell>
          <cell r="L64">
            <v>5356.3040000000001</v>
          </cell>
          <cell r="M64">
            <v>5934.8860499999992</v>
          </cell>
          <cell r="N64">
            <v>6708.926111499999</v>
          </cell>
          <cell r="O64">
            <v>7586.8287541049995</v>
          </cell>
          <cell r="P64">
            <v>0.11916442200787714</v>
          </cell>
          <cell r="Q64" t="str">
            <v>Non Employee Expenses</v>
          </cell>
          <cell r="R64">
            <v>0.12944374738603104</v>
          </cell>
          <cell r="S64">
            <v>-5.2953156822810543E-2</v>
          </cell>
          <cell r="T64">
            <v>2.89345063538613E-2</v>
          </cell>
          <cell r="U64">
            <v>6.3613908417252452E-2</v>
          </cell>
          <cell r="V64">
            <v>0.17578334345635827</v>
          </cell>
          <cell r="W64">
            <v>7.6301315749491172E-2</v>
          </cell>
          <cell r="X64">
            <v>0.27348955392433583</v>
          </cell>
          <cell r="Y64">
            <v>0.18746624692398117</v>
          </cell>
          <cell r="Z64">
            <v>0.10801889698568257</v>
          </cell>
          <cell r="AA64">
            <v>0.13042205949345909</v>
          </cell>
          <cell r="AB64">
            <v>0.13085591166373978</v>
          </cell>
        </row>
        <row r="65">
          <cell r="A65" t="str">
            <v>---Rent, taxes &amp; lighting</v>
          </cell>
          <cell r="F65">
            <v>500.154</v>
          </cell>
          <cell r="G65">
            <v>553.08500000000004</v>
          </cell>
          <cell r="H65">
            <v>575.702</v>
          </cell>
          <cell r="I65">
            <v>653.12599999999998</v>
          </cell>
          <cell r="J65">
            <v>724.73299999999995</v>
          </cell>
          <cell r="K65">
            <v>847.91200000000003</v>
          </cell>
          <cell r="L65">
            <v>928.78499999999997</v>
          </cell>
          <cell r="M65">
            <v>1040.2392</v>
          </cell>
          <cell r="N65">
            <v>1165.067904</v>
          </cell>
          <cell r="O65">
            <v>1304.8760524800002</v>
          </cell>
          <cell r="Q65" t="str">
            <v>---Rent, taxes &amp; lighting</v>
          </cell>
          <cell r="U65">
            <v>4.0892448719455299E-2</v>
          </cell>
          <cell r="V65">
            <v>0.13448624461961223</v>
          </cell>
          <cell r="W65">
            <v>0.1096373440959324</v>
          </cell>
          <cell r="X65">
            <v>0.16996466284824918</v>
          </cell>
          <cell r="Y65">
            <v>9.5379001594505075E-2</v>
          </cell>
          <cell r="Z65">
            <v>0.12</v>
          </cell>
          <cell r="AA65">
            <v>0.12</v>
          </cell>
          <cell r="AB65">
            <v>0.12</v>
          </cell>
        </row>
        <row r="66">
          <cell r="A66" t="str">
            <v>---Depreciation</v>
          </cell>
          <cell r="F66">
            <v>442.37</v>
          </cell>
          <cell r="G66">
            <v>446.51100000000002</v>
          </cell>
          <cell r="H66">
            <v>441.64400000000001</v>
          </cell>
          <cell r="I66">
            <v>518.505</v>
          </cell>
          <cell r="J66">
            <v>502.947</v>
          </cell>
          <cell r="K66">
            <v>732.85199999999998</v>
          </cell>
          <cell r="L66">
            <v>861.31600000000003</v>
          </cell>
          <cell r="M66">
            <v>990.51339999999993</v>
          </cell>
          <cell r="N66">
            <v>1089.56474</v>
          </cell>
          <cell r="O66">
            <v>1198.5212140000001</v>
          </cell>
          <cell r="Q66" t="str">
            <v>---Depreciation</v>
          </cell>
          <cell r="U66">
            <v>-1.0900067411553138E-2</v>
          </cell>
          <cell r="V66">
            <v>0.17403383720824905</v>
          </cell>
          <cell r="W66">
            <v>-3.0005496571874901E-2</v>
          </cell>
          <cell r="X66">
            <v>0.45711575971225593</v>
          </cell>
          <cell r="Y66">
            <v>0.17529323792525653</v>
          </cell>
          <cell r="Z66">
            <v>0.15</v>
          </cell>
          <cell r="AA66">
            <v>0.1</v>
          </cell>
          <cell r="AB66">
            <v>0.1</v>
          </cell>
        </row>
        <row r="67">
          <cell r="A67" t="str">
            <v>---Insurance</v>
          </cell>
          <cell r="F67">
            <v>171.761</v>
          </cell>
          <cell r="G67">
            <v>192.428</v>
          </cell>
          <cell r="H67">
            <v>224.78200000000001</v>
          </cell>
          <cell r="I67">
            <v>272.13200000000001</v>
          </cell>
          <cell r="J67">
            <v>332.32799999999997</v>
          </cell>
          <cell r="K67">
            <v>548.28700000000003</v>
          </cell>
          <cell r="L67">
            <v>788</v>
          </cell>
          <cell r="M67">
            <v>709.2</v>
          </cell>
          <cell r="N67">
            <v>780.12000000000012</v>
          </cell>
          <cell r="O67">
            <v>858.13200000000018</v>
          </cell>
          <cell r="Q67" t="str">
            <v>---Insurance</v>
          </cell>
          <cell r="U67">
            <v>0.16813561435965663</v>
          </cell>
          <cell r="V67">
            <v>0.21064853947380136</v>
          </cell>
          <cell r="W67">
            <v>0.22120147575441318</v>
          </cell>
          <cell r="X67">
            <v>0.64983690811487471</v>
          </cell>
          <cell r="Y67">
            <v>0.4372035083815593</v>
          </cell>
          <cell r="Z67">
            <v>-0.1</v>
          </cell>
          <cell r="AA67">
            <v>0.1</v>
          </cell>
          <cell r="AB67">
            <v>0.1</v>
          </cell>
        </row>
        <row r="68">
          <cell r="A68" t="str">
            <v>---Others</v>
          </cell>
          <cell r="F68">
            <v>1443.2149999999999</v>
          </cell>
          <cell r="G68">
            <v>1439.4760000000001</v>
          </cell>
          <cell r="H68">
            <v>1556.7719999999997</v>
          </cell>
          <cell r="I68">
            <v>1847.1370000000006</v>
          </cell>
          <cell r="J68">
            <v>1981.9920000000011</v>
          </cell>
          <cell r="K68">
            <v>2381.6489999999985</v>
          </cell>
          <cell r="L68">
            <v>2778.203</v>
          </cell>
          <cell r="M68">
            <v>3194.9334499999995</v>
          </cell>
          <cell r="N68">
            <v>3674.1734674999993</v>
          </cell>
          <cell r="O68">
            <v>4225.2994876249986</v>
          </cell>
          <cell r="Q68" t="str">
            <v>---Others</v>
          </cell>
          <cell r="U68">
            <v>8.1485207117033998E-2</v>
          </cell>
          <cell r="V68">
            <v>0.18651735771198408</v>
          </cell>
          <cell r="W68">
            <v>7.300757875566366E-2</v>
          </cell>
          <cell r="X68">
            <v>0.20164410350798456</v>
          </cell>
          <cell r="Y68">
            <v>0.16650396427013447</v>
          </cell>
          <cell r="Z68">
            <v>0.15</v>
          </cell>
          <cell r="AA68">
            <v>0.15</v>
          </cell>
          <cell r="AB68">
            <v>0.15</v>
          </cell>
        </row>
        <row r="69">
          <cell r="A69" t="str">
            <v>Total Operating Expenses</v>
          </cell>
          <cell r="B69">
            <v>5742.4</v>
          </cell>
          <cell r="C69">
            <v>6207.3</v>
          </cell>
          <cell r="D69">
            <v>6746.5</v>
          </cell>
          <cell r="E69">
            <v>7841.5</v>
          </cell>
          <cell r="F69">
            <v>8676.1</v>
          </cell>
          <cell r="G69">
            <v>10193.4</v>
          </cell>
          <cell r="H69">
            <v>9665.4</v>
          </cell>
          <cell r="I69">
            <v>10183.200000000001</v>
          </cell>
          <cell r="J69">
            <v>11246.2</v>
          </cell>
          <cell r="K69">
            <v>13774.9</v>
          </cell>
          <cell r="L69">
            <v>14024.239</v>
          </cell>
          <cell r="M69">
            <v>15625.464549999999</v>
          </cell>
          <cell r="N69">
            <v>17332.491691499999</v>
          </cell>
          <cell r="O69">
            <v>19241.681500505001</v>
          </cell>
          <cell r="Q69" t="str">
            <v>Total Operating Expenses</v>
          </cell>
          <cell r="R69">
            <v>0.16230638108648932</v>
          </cell>
          <cell r="S69">
            <v>0.10643371803864055</v>
          </cell>
          <cell r="T69">
            <v>0.17488272380447434</v>
          </cell>
          <cell r="U69">
            <v>-5.179822237918652E-2</v>
          </cell>
          <cell r="V69">
            <v>5.3572537091067129E-2</v>
          </cell>
          <cell r="W69">
            <v>0.10438761882315961</v>
          </cell>
          <cell r="X69">
            <v>0.22484928242428537</v>
          </cell>
          <cell r="Y69">
            <v>1.8100966250208739E-2</v>
          </cell>
          <cell r="Z69">
            <v>0.11417557487433005</v>
          </cell>
          <cell r="AA69">
            <v>0.10924648902678546</v>
          </cell>
          <cell r="AB69">
            <v>0.11015091442053215</v>
          </cell>
        </row>
        <row r="71">
          <cell r="A71" t="str">
            <v>Operating Profit</v>
          </cell>
          <cell r="B71">
            <v>3110.2000000000025</v>
          </cell>
          <cell r="C71">
            <v>4215.2000000000016</v>
          </cell>
          <cell r="D71">
            <v>4278.3999999999978</v>
          </cell>
          <cell r="E71">
            <v>3099.7999999999975</v>
          </cell>
          <cell r="F71">
            <v>4002.8999999999996</v>
          </cell>
          <cell r="G71">
            <v>5112.4470000000001</v>
          </cell>
          <cell r="H71">
            <v>8564.4000000000033</v>
          </cell>
          <cell r="I71">
            <v>13039.2</v>
          </cell>
          <cell r="J71">
            <v>14430.8</v>
          </cell>
          <cell r="K71">
            <v>14531.700000000003</v>
          </cell>
          <cell r="L71">
            <v>15969.592999999995</v>
          </cell>
          <cell r="M71">
            <v>18703.50867406778</v>
          </cell>
          <cell r="N71">
            <v>22183.48883198516</v>
          </cell>
          <cell r="O71">
            <v>24755.199679652476</v>
          </cell>
          <cell r="Q71" t="str">
            <v>Operating Profit</v>
          </cell>
          <cell r="R71">
            <v>-0.27547681376215427</v>
          </cell>
          <cell r="S71">
            <v>0.29134137686302441</v>
          </cell>
          <cell r="T71">
            <v>0.27718579030203117</v>
          </cell>
          <cell r="U71">
            <v>0.67520563049357829</v>
          </cell>
          <cell r="V71">
            <v>0.52248844052122689</v>
          </cell>
          <cell r="W71">
            <v>0.1067243389164978</v>
          </cell>
          <cell r="X71">
            <v>6.9919893560996815E-3</v>
          </cell>
          <cell r="Y71">
            <v>9.8948712125903615E-2</v>
          </cell>
          <cell r="Z71">
            <v>0.17119507516990473</v>
          </cell>
          <cell r="AA71">
            <v>0.18606028518821915</v>
          </cell>
          <cell r="AB71">
            <v>0.11592905278088206</v>
          </cell>
        </row>
        <row r="72">
          <cell r="A72" t="str">
            <v>Growth YoY</v>
          </cell>
          <cell r="C72">
            <v>0.35528261848112597</v>
          </cell>
          <cell r="D72">
            <v>1.4993357373314753E-2</v>
          </cell>
          <cell r="E72">
            <v>-0.27547681376215427</v>
          </cell>
          <cell r="F72">
            <v>0.29134137686302441</v>
          </cell>
          <cell r="G72">
            <v>0.27718579030203117</v>
          </cell>
          <cell r="H72">
            <v>0.67520563049357829</v>
          </cell>
          <cell r="I72">
            <v>0.52248844052122689</v>
          </cell>
          <cell r="J72">
            <v>0.1067243389164978</v>
          </cell>
          <cell r="K72">
            <v>6.9919893560996815E-3</v>
          </cell>
          <cell r="L72">
            <v>9.8948712125903615E-2</v>
          </cell>
          <cell r="M72">
            <v>0.17119507516990473</v>
          </cell>
          <cell r="N72">
            <v>0.18606028518821915</v>
          </cell>
          <cell r="O72">
            <v>0.11592905278088206</v>
          </cell>
        </row>
        <row r="74">
          <cell r="A74" t="str">
            <v>Provisions &amp; Contingencies</v>
          </cell>
          <cell r="Q74" t="str">
            <v>Provisions &amp; Contingencies</v>
          </cell>
        </row>
        <row r="75">
          <cell r="A75" t="str">
            <v>Provision of Dimunition in value of invest</v>
          </cell>
          <cell r="B75">
            <v>0</v>
          </cell>
          <cell r="C75">
            <v>18.7</v>
          </cell>
          <cell r="D75">
            <v>0</v>
          </cell>
          <cell r="E75">
            <v>0</v>
          </cell>
          <cell r="F75">
            <v>0</v>
          </cell>
          <cell r="G75">
            <v>175.5</v>
          </cell>
          <cell r="H75">
            <v>164.6</v>
          </cell>
          <cell r="I75">
            <v>-90.4</v>
          </cell>
          <cell r="J75">
            <v>-254.5</v>
          </cell>
          <cell r="K75">
            <v>5680.5999999999995</v>
          </cell>
          <cell r="L75">
            <v>4320</v>
          </cell>
          <cell r="M75">
            <v>1300</v>
          </cell>
          <cell r="N75">
            <v>750</v>
          </cell>
          <cell r="O75">
            <v>750</v>
          </cell>
          <cell r="Q75" t="str">
            <v>Provision of Dimunition in value of invest</v>
          </cell>
          <cell r="R75" t="e">
            <v>#DIV/0!</v>
          </cell>
          <cell r="S75" t="e">
            <v>#DIV/0!</v>
          </cell>
          <cell r="T75" t="e">
            <v>#DIV/0!</v>
          </cell>
          <cell r="U75">
            <v>-6.2108262108262147E-2</v>
          </cell>
          <cell r="V75">
            <v>-1.5492102065613609</v>
          </cell>
          <cell r="W75">
            <v>1.8152654867256635</v>
          </cell>
          <cell r="X75">
            <v>-23.320628683693513</v>
          </cell>
          <cell r="Y75">
            <v>-0.23951695243460192</v>
          </cell>
          <cell r="Z75">
            <v>-0.69907407407407407</v>
          </cell>
          <cell r="AA75">
            <v>-0.42307692307692313</v>
          </cell>
          <cell r="AB75">
            <v>0</v>
          </cell>
        </row>
        <row r="76">
          <cell r="A76" t="str">
            <v>Prov for NPA's and contingencies</v>
          </cell>
          <cell r="B76">
            <v>2305.3000000000002</v>
          </cell>
          <cell r="C76">
            <v>963.2</v>
          </cell>
          <cell r="D76">
            <v>1004.5</v>
          </cell>
          <cell r="E76">
            <v>1412.6</v>
          </cell>
          <cell r="F76">
            <v>2776.5</v>
          </cell>
          <cell r="G76">
            <v>2452.5</v>
          </cell>
          <cell r="H76">
            <v>3854</v>
          </cell>
          <cell r="I76">
            <v>4274.8</v>
          </cell>
          <cell r="J76">
            <v>6536.1</v>
          </cell>
          <cell r="K76">
            <v>2422.1</v>
          </cell>
          <cell r="L76">
            <v>2567.3000000000002</v>
          </cell>
          <cell r="M76">
            <v>5984.3214823999997</v>
          </cell>
          <cell r="N76">
            <v>8596.7839537920008</v>
          </cell>
          <cell r="O76">
            <v>9130.6319471223997</v>
          </cell>
          <cell r="Q76" t="str">
            <v>Prov for NPA's and contingencies</v>
          </cell>
          <cell r="R76">
            <v>0.40627177700348427</v>
          </cell>
          <cell r="S76">
            <v>0.96552456463259251</v>
          </cell>
          <cell r="T76">
            <v>-0.11669367909238249</v>
          </cell>
          <cell r="U76">
            <v>0.57145769622833842</v>
          </cell>
          <cell r="V76">
            <v>0.10918526206538659</v>
          </cell>
          <cell r="W76">
            <v>0.52898381210816892</v>
          </cell>
          <cell r="X76">
            <v>-0.62942733434310982</v>
          </cell>
          <cell r="Y76">
            <v>5.9947979026464759E-2</v>
          </cell>
          <cell r="Z76">
            <v>1.3309786477622403</v>
          </cell>
          <cell r="AA76">
            <v>0.43655115773363806</v>
          </cell>
          <cell r="AB76">
            <v>6.2098570372344897E-2</v>
          </cell>
        </row>
        <row r="77">
          <cell r="A77" t="str">
            <v>Other Provisions &amp; Write Offs</v>
          </cell>
          <cell r="G77">
            <v>149.80000000000018</v>
          </cell>
          <cell r="H77">
            <v>112.50000000000037</v>
          </cell>
          <cell r="I77">
            <v>564.9</v>
          </cell>
          <cell r="J77">
            <v>-51.100000000000364</v>
          </cell>
          <cell r="K77">
            <v>313.10000000000127</v>
          </cell>
          <cell r="L77">
            <v>136</v>
          </cell>
          <cell r="M77">
            <v>136</v>
          </cell>
          <cell r="N77">
            <v>136</v>
          </cell>
          <cell r="O77">
            <v>136</v>
          </cell>
          <cell r="Q77" t="str">
            <v>Other Provisions &amp; Write Offs</v>
          </cell>
          <cell r="R77" t="e">
            <v>#DIV/0!</v>
          </cell>
          <cell r="S77" t="e">
            <v>#DIV/0!</v>
          </cell>
          <cell r="T77" t="e">
            <v>#DIV/0!</v>
          </cell>
          <cell r="U77">
            <v>-0.24899866488651379</v>
          </cell>
          <cell r="V77">
            <v>4.0213333333333168</v>
          </cell>
          <cell r="W77">
            <v>-1.0904584882280055</v>
          </cell>
          <cell r="X77">
            <v>-7.1272015655577112</v>
          </cell>
          <cell r="Y77">
            <v>-0.56563398275311583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Total provisions and contingencies</v>
          </cell>
          <cell r="B78">
            <v>2305.3000000000002</v>
          </cell>
          <cell r="C78">
            <v>981.90000000000009</v>
          </cell>
          <cell r="D78">
            <v>1004.5</v>
          </cell>
          <cell r="E78">
            <v>1412.6</v>
          </cell>
          <cell r="F78">
            <v>2776.5</v>
          </cell>
          <cell r="G78">
            <v>2777.8</v>
          </cell>
          <cell r="H78">
            <v>4131.1000000000004</v>
          </cell>
          <cell r="I78">
            <v>4749.3</v>
          </cell>
          <cell r="J78">
            <v>6230.5</v>
          </cell>
          <cell r="K78">
            <v>8415.8000000000011</v>
          </cell>
          <cell r="L78">
            <v>7023.3</v>
          </cell>
          <cell r="M78">
            <v>7420.3214823999997</v>
          </cell>
          <cell r="N78">
            <v>9482.7839537920008</v>
          </cell>
          <cell r="O78">
            <v>10016.6319471224</v>
          </cell>
          <cell r="Q78" t="str">
            <v>Total provisions and contingencies</v>
          </cell>
          <cell r="R78">
            <v>0.40627177700348427</v>
          </cell>
          <cell r="S78">
            <v>0.96552456463259251</v>
          </cell>
          <cell r="T78">
            <v>4.6821537907448807E-4</v>
          </cell>
          <cell r="U78">
            <v>0.48718410252717992</v>
          </cell>
          <cell r="V78">
            <v>0.14964537290310087</v>
          </cell>
          <cell r="W78">
            <v>0.31187753984797761</v>
          </cell>
          <cell r="X78">
            <v>0.35074231602600126</v>
          </cell>
          <cell r="Y78">
            <v>-0.16546258228570077</v>
          </cell>
          <cell r="Z78">
            <v>5.6529193171301229E-2</v>
          </cell>
          <cell r="AA78">
            <v>0.27794785930554133</v>
          </cell>
          <cell r="AB78">
            <v>5.6296547082771209E-2</v>
          </cell>
        </row>
        <row r="80">
          <cell r="A80" t="str">
            <v>Profit Before Tax</v>
          </cell>
          <cell r="B80">
            <v>804.90000000000236</v>
          </cell>
          <cell r="C80">
            <v>3233.3000000000015</v>
          </cell>
          <cell r="D80">
            <v>3273.8999999999978</v>
          </cell>
          <cell r="E80">
            <v>1687.1999999999975</v>
          </cell>
          <cell r="F80">
            <v>1226.3999999999996</v>
          </cell>
          <cell r="G80">
            <v>2334.6469999999999</v>
          </cell>
          <cell r="H80">
            <v>4433.3000000000029</v>
          </cell>
          <cell r="I80">
            <v>8289.9000000000015</v>
          </cell>
          <cell r="J80">
            <v>8200.2999999999993</v>
          </cell>
          <cell r="K80">
            <v>6115.9000000000015</v>
          </cell>
          <cell r="L80">
            <v>8946.2929999999942</v>
          </cell>
          <cell r="M80">
            <v>11283.187191667781</v>
          </cell>
          <cell r="N80">
            <v>12700.704878193159</v>
          </cell>
          <cell r="O80">
            <v>14738.567732530077</v>
          </cell>
          <cell r="Q80" t="str">
            <v>Profit Before Tax</v>
          </cell>
          <cell r="R80">
            <v>-0.48465133327224452</v>
          </cell>
          <cell r="S80">
            <v>-0.27311522048364067</v>
          </cell>
          <cell r="T80">
            <v>0.90365867579908721</v>
          </cell>
          <cell r="U80">
            <v>0.89891662422627627</v>
          </cell>
          <cell r="V80">
            <v>0.86991631516026335</v>
          </cell>
          <cell r="W80">
            <v>-1.0808333031761763E-2</v>
          </cell>
          <cell r="X80">
            <v>-0.25418582246990939</v>
          </cell>
          <cell r="Y80">
            <v>0.46279255710524891</v>
          </cell>
          <cell r="Z80">
            <v>0.26121368835871883</v>
          </cell>
          <cell r="AA80">
            <v>0.12563096423430453</v>
          </cell>
          <cell r="AB80">
            <v>0.16045273659069781</v>
          </cell>
        </row>
        <row r="81">
          <cell r="A81" t="str">
            <v>Provision for Tax</v>
          </cell>
          <cell r="B81">
            <v>0</v>
          </cell>
          <cell r="C81">
            <v>1076.5999999999999</v>
          </cell>
          <cell r="D81">
            <v>772.9</v>
          </cell>
          <cell r="E81">
            <v>85</v>
          </cell>
          <cell r="F81">
            <v>214</v>
          </cell>
          <cell r="G81">
            <v>780</v>
          </cell>
          <cell r="H81">
            <v>1420</v>
          </cell>
          <cell r="I81">
            <v>2763</v>
          </cell>
          <cell r="J81">
            <v>1079.8</v>
          </cell>
          <cell r="K81">
            <v>-1074.7</v>
          </cell>
          <cell r="L81">
            <v>2194.5</v>
          </cell>
          <cell r="M81">
            <v>2767.7334391032086</v>
          </cell>
          <cell r="N81">
            <v>3115.4464598012723</v>
          </cell>
          <cell r="O81">
            <v>3615.3283699781882</v>
          </cell>
          <cell r="Q81" t="str">
            <v>Provision for Tax</v>
          </cell>
          <cell r="R81">
            <v>-0.89002458274032858</v>
          </cell>
          <cell r="S81">
            <v>1.5176470588235293</v>
          </cell>
          <cell r="T81">
            <v>2.6448598130841123</v>
          </cell>
          <cell r="U81">
            <v>0.82051282051282048</v>
          </cell>
          <cell r="V81">
            <v>0.9457746478873239</v>
          </cell>
          <cell r="W81">
            <v>-0.60919290626131017</v>
          </cell>
          <cell r="X81">
            <v>-1.9952769031302093</v>
          </cell>
          <cell r="Y81">
            <v>-3.0419651995905834</v>
          </cell>
          <cell r="Z81">
            <v>0.26121368835871883</v>
          </cell>
          <cell r="AA81">
            <v>0.12563096423430453</v>
          </cell>
          <cell r="AB81">
            <v>0.16045273659069781</v>
          </cell>
        </row>
        <row r="82">
          <cell r="A82" t="str">
            <v>Effective Tax Rate</v>
          </cell>
          <cell r="B82">
            <v>0</v>
          </cell>
          <cell r="C82">
            <v>0.33297250487118407</v>
          </cell>
          <cell r="D82">
            <v>0.23607929380860762</v>
          </cell>
          <cell r="E82">
            <v>5.0379326695116244E-2</v>
          </cell>
          <cell r="F82">
            <v>0.17449445531637317</v>
          </cell>
          <cell r="G82">
            <v>0.33409761732715909</v>
          </cell>
          <cell r="H82">
            <v>0.32030316017413646</v>
          </cell>
          <cell r="I82">
            <v>0.3332971447182716</v>
          </cell>
          <cell r="J82">
            <v>0.13167810933746327</v>
          </cell>
          <cell r="K82">
            <v>-0.17572229761768501</v>
          </cell>
          <cell r="L82">
            <v>0.24529713033096517</v>
          </cell>
          <cell r="M82">
            <v>0.24529713033096517</v>
          </cell>
          <cell r="N82">
            <v>0.24529713033096517</v>
          </cell>
          <cell r="O82">
            <v>0.24529713033096517</v>
          </cell>
        </row>
        <row r="83">
          <cell r="A83" t="str">
            <v>Profit After Tax</v>
          </cell>
          <cell r="B83">
            <v>804.90000000000236</v>
          </cell>
          <cell r="C83">
            <v>2156.7000000000016</v>
          </cell>
          <cell r="D83">
            <v>2500.9999999999977</v>
          </cell>
          <cell r="E83">
            <v>1602.1999999999975</v>
          </cell>
          <cell r="F83">
            <v>1012.3999999999996</v>
          </cell>
          <cell r="G83">
            <v>1554.6469999999999</v>
          </cell>
          <cell r="H83">
            <v>3013.3000000000029</v>
          </cell>
          <cell r="I83">
            <v>5526.9000000000015</v>
          </cell>
          <cell r="J83">
            <v>7120.4999999999991</v>
          </cell>
          <cell r="K83">
            <v>7190.6000000000013</v>
          </cell>
          <cell r="L83">
            <v>6751.7929999999942</v>
          </cell>
          <cell r="M83">
            <v>8515.4537525645719</v>
          </cell>
          <cell r="N83">
            <v>9585.2584183918862</v>
          </cell>
          <cell r="O83">
            <v>11123.239362551889</v>
          </cell>
          <cell r="P83">
            <v>0.19149535464169065</v>
          </cell>
          <cell r="Q83" t="str">
            <v>Profit After Tax</v>
          </cell>
          <cell r="R83">
            <v>-0.35937624950020031</v>
          </cell>
          <cell r="S83">
            <v>-0.3681188365996747</v>
          </cell>
          <cell r="T83">
            <v>0.53560549190043516</v>
          </cell>
          <cell r="U83">
            <v>0.93825350706623634</v>
          </cell>
          <cell r="V83">
            <v>0.83416851956326821</v>
          </cell>
          <cell r="W83">
            <v>0.28833523313249687</v>
          </cell>
          <cell r="X83">
            <v>9.8448142686611284E-3</v>
          </cell>
          <cell r="Y83">
            <v>-6.102508830973874E-2</v>
          </cell>
          <cell r="Z83">
            <v>0.26121368835871883</v>
          </cell>
          <cell r="AA83">
            <v>0.12563096423430453</v>
          </cell>
          <cell r="AB83">
            <v>0.16045273659069781</v>
          </cell>
        </row>
        <row r="84">
          <cell r="A84" t="str">
            <v>Growth YoY</v>
          </cell>
          <cell r="C84">
            <v>1.679463287364884</v>
          </cell>
          <cell r="D84">
            <v>0.15964204571799323</v>
          </cell>
          <cell r="E84">
            <v>-0.35937624950020031</v>
          </cell>
          <cell r="F84">
            <v>-0.3681188365996747</v>
          </cell>
          <cell r="G84">
            <v>0.53560549190043516</v>
          </cell>
          <cell r="H84">
            <v>0.93825350706623634</v>
          </cell>
          <cell r="I84">
            <v>0.83416851956326821</v>
          </cell>
          <cell r="J84">
            <v>0.28833523313249687</v>
          </cell>
          <cell r="K84">
            <v>9.8448142686611284E-3</v>
          </cell>
          <cell r="L84">
            <v>-6.102508830973874E-2</v>
          </cell>
          <cell r="M84">
            <v>0.26121368835871883</v>
          </cell>
          <cell r="N84">
            <v>0.12563096423430453</v>
          </cell>
          <cell r="O84">
            <v>0.16045273659069781</v>
          </cell>
        </row>
        <row r="86">
          <cell r="A86" t="str">
            <v>Core Operating profit</v>
          </cell>
          <cell r="B86">
            <v>3104.7000000000025</v>
          </cell>
          <cell r="C86">
            <v>4215.2000000000016</v>
          </cell>
          <cell r="D86">
            <v>4262.8999999999978</v>
          </cell>
          <cell r="E86">
            <v>2756.6999999999975</v>
          </cell>
          <cell r="F86">
            <v>3570.7999999999997</v>
          </cell>
          <cell r="G86">
            <v>4768.9470000000001</v>
          </cell>
          <cell r="H86">
            <v>6966.1000000000031</v>
          </cell>
          <cell r="I86">
            <v>8287.8000000000011</v>
          </cell>
          <cell r="J86">
            <v>10077.099999999999</v>
          </cell>
          <cell r="K86">
            <v>11928.500000000004</v>
          </cell>
          <cell r="L86">
            <v>15015.703999999996</v>
          </cell>
          <cell r="M86">
            <v>18203.50867406778</v>
          </cell>
          <cell r="N86">
            <v>21683.48883198516</v>
          </cell>
          <cell r="O86">
            <v>24255.199679652476</v>
          </cell>
          <cell r="P86">
            <v>0.20168801848335161</v>
          </cell>
          <cell r="Q86" t="str">
            <v>Core Operating profit</v>
          </cell>
          <cell r="R86">
            <v>-0.35332754697506419</v>
          </cell>
          <cell r="S86">
            <v>0.29531686436681648</v>
          </cell>
          <cell r="T86">
            <v>0.33554021507785392</v>
          </cell>
          <cell r="U86">
            <v>0.46072078385438187</v>
          </cell>
          <cell r="V86">
            <v>0.18973313618811072</v>
          </cell>
          <cell r="W86">
            <v>0.21589565385265064</v>
          </cell>
          <cell r="X86">
            <v>0.18372349187762405</v>
          </cell>
          <cell r="Y86">
            <v>0.25880907071299752</v>
          </cell>
          <cell r="Z86">
            <v>0.21229804969968669</v>
          </cell>
          <cell r="AA86">
            <v>0.19117084624871605</v>
          </cell>
          <cell r="AB86">
            <v>0.11860226311338806</v>
          </cell>
        </row>
        <row r="87">
          <cell r="A87" t="str">
            <v>Growth YoY</v>
          </cell>
          <cell r="E87">
            <v>-0.35332754697506419</v>
          </cell>
          <cell r="F87">
            <v>0.29531686436681648</v>
          </cell>
          <cell r="G87">
            <v>0.33554021507785392</v>
          </cell>
          <cell r="H87">
            <v>0.46072078385438187</v>
          </cell>
          <cell r="I87">
            <v>0.18973313618811072</v>
          </cell>
          <cell r="J87">
            <v>0.21589565385265064</v>
          </cell>
          <cell r="K87">
            <v>0.18372349187762405</v>
          </cell>
          <cell r="L87">
            <v>0.25880907071299752</v>
          </cell>
          <cell r="M87">
            <v>0.21229804969968669</v>
          </cell>
          <cell r="N87">
            <v>0.19117084624871605</v>
          </cell>
          <cell r="O87">
            <v>0.11860226311338806</v>
          </cell>
        </row>
        <row r="89">
          <cell r="A89" t="str">
            <v>Dividend paid (Rs mn)</v>
          </cell>
          <cell r="B89">
            <v>161</v>
          </cell>
          <cell r="C89">
            <v>431.4</v>
          </cell>
          <cell r="D89">
            <v>550.20000000000005</v>
          </cell>
          <cell r="E89">
            <v>355.7</v>
          </cell>
          <cell r="F89">
            <v>247</v>
          </cell>
          <cell r="G89">
            <v>310.89999999999998</v>
          </cell>
          <cell r="H89">
            <v>450</v>
          </cell>
          <cell r="I89">
            <v>966.2</v>
          </cell>
          <cell r="J89">
            <v>1610.4</v>
          </cell>
          <cell r="K89">
            <v>1610.4</v>
          </cell>
          <cell r="L89">
            <v>1767.9126499999998</v>
          </cell>
          <cell r="M89">
            <v>2020.4716000000001</v>
          </cell>
          <cell r="N89">
            <v>2273.0305500000004</v>
          </cell>
          <cell r="O89">
            <v>2273.0305500000004</v>
          </cell>
        </row>
        <row r="90">
          <cell r="A90" t="str">
            <v>Dividend Tax</v>
          </cell>
          <cell r="G90">
            <v>70.3</v>
          </cell>
          <cell r="H90">
            <v>0</v>
          </cell>
          <cell r="I90">
            <v>123.8</v>
          </cell>
          <cell r="J90">
            <v>206.3</v>
          </cell>
          <cell r="K90">
            <v>210.5</v>
          </cell>
          <cell r="L90">
            <v>247.95</v>
          </cell>
          <cell r="M90">
            <v>283.37142857142857</v>
          </cell>
          <cell r="N90">
            <v>318.7928571428572</v>
          </cell>
          <cell r="O90">
            <v>318.7928571428572</v>
          </cell>
        </row>
        <row r="91">
          <cell r="A91" t="str">
            <v>DPS (Rs)</v>
          </cell>
          <cell r="B91">
            <v>0.47633136094674561</v>
          </cell>
          <cell r="C91">
            <v>1.2763313609467455</v>
          </cell>
          <cell r="D91">
            <v>1.6278106508875743</v>
          </cell>
          <cell r="E91">
            <v>1.0523668639053254</v>
          </cell>
          <cell r="F91">
            <v>0.73076923076923084</v>
          </cell>
          <cell r="G91">
            <v>0.91982248520710042</v>
          </cell>
          <cell r="H91">
            <v>1.3313609467455623</v>
          </cell>
          <cell r="I91">
            <v>2.0998869860036513</v>
          </cell>
          <cell r="J91">
            <v>3.4999565330783278</v>
          </cell>
          <cell r="K91">
            <v>3.4999565330783278</v>
          </cell>
          <cell r="L91">
            <v>3.5</v>
          </cell>
          <cell r="M91">
            <v>4</v>
          </cell>
          <cell r="N91">
            <v>4.5</v>
          </cell>
          <cell r="O91">
            <v>4.5</v>
          </cell>
        </row>
        <row r="92">
          <cell r="A92" t="str">
            <v>Payout Ratio</v>
          </cell>
          <cell r="B92">
            <v>0.20002484780718044</v>
          </cell>
          <cell r="C92">
            <v>0.20002782028098468</v>
          </cell>
          <cell r="D92">
            <v>0.21999200319872073</v>
          </cell>
          <cell r="E92">
            <v>0.22200724004493855</v>
          </cell>
          <cell r="F92">
            <v>0.24397471355195582</v>
          </cell>
          <cell r="G92">
            <v>0.19998108895459868</v>
          </cell>
          <cell r="H92">
            <v>0.14933793515414978</v>
          </cell>
          <cell r="I92">
            <v>0.17481770974687433</v>
          </cell>
          <cell r="J92">
            <v>0.22616389298504322</v>
          </cell>
          <cell r="K92">
            <v>0.22395905765860982</v>
          </cell>
          <cell r="L92">
            <v>0.26184343181137237</v>
          </cell>
          <cell r="M92">
            <v>0.23727116119813357</v>
          </cell>
          <cell r="N92">
            <v>0.23713816057776621</v>
          </cell>
          <cell r="O92">
            <v>0.20434969309862291</v>
          </cell>
        </row>
        <row r="93">
          <cell r="A93" t="str">
            <v>I/B/E/S Consensus</v>
          </cell>
          <cell r="L93">
            <v>6751.7929999999942</v>
          </cell>
          <cell r="M93">
            <v>8515.4537525645719</v>
          </cell>
          <cell r="N93">
            <v>9390.8798002120948</v>
          </cell>
          <cell r="O93">
            <v>10917.818194628107</v>
          </cell>
        </row>
        <row r="94">
          <cell r="A94" t="str">
            <v>MS relative to consensus</v>
          </cell>
          <cell r="L94">
            <v>0</v>
          </cell>
          <cell r="M94">
            <v>0</v>
          </cell>
          <cell r="N94">
            <v>2.0698658945182302E-2</v>
          </cell>
          <cell r="O94">
            <v>1.8815221527031412E-2</v>
          </cell>
        </row>
        <row r="95">
          <cell r="A95" t="str">
            <v>Key Ratios</v>
          </cell>
          <cell r="J95">
            <v>3.5508526039055445E-2</v>
          </cell>
          <cell r="K95">
            <v>3.5743502680524682E-2</v>
          </cell>
          <cell r="L95">
            <v>3.5593987897059552E-2</v>
          </cell>
          <cell r="M95">
            <v>3.5871835848824231E-2</v>
          </cell>
          <cell r="N95">
            <v>3.61880194404667E-2</v>
          </cell>
          <cell r="O95">
            <v>3.6516484671739513E-2</v>
          </cell>
        </row>
        <row r="96">
          <cell r="A96" t="str">
            <v>Spread Analysis</v>
          </cell>
          <cell r="J96">
            <v>3.8980909510883101E-2</v>
          </cell>
          <cell r="K96">
            <v>3.7429204595723027E-2</v>
          </cell>
          <cell r="L96">
            <v>3.3927063525272298E-2</v>
          </cell>
          <cell r="M96">
            <v>2.7704911477036971E-2</v>
          </cell>
          <cell r="N96">
            <v>2.4521095068679437E-2</v>
          </cell>
          <cell r="O96">
            <v>2.1349560299952247E-2</v>
          </cell>
        </row>
        <row r="97">
          <cell r="A97" t="str">
            <v>Average yield on assets</v>
          </cell>
          <cell r="C97">
            <v>0.11503239758087407</v>
          </cell>
          <cell r="D97">
            <v>0.11101507752009299</v>
          </cell>
          <cell r="E97">
            <v>0.10798689119898405</v>
          </cell>
          <cell r="F97">
            <v>0.10692361456267437</v>
          </cell>
          <cell r="G97">
            <v>0.10732972795786137</v>
          </cell>
          <cell r="H97">
            <v>0.10271221619545423</v>
          </cell>
          <cell r="I97">
            <v>9.5180952846175018E-2</v>
          </cell>
          <cell r="J97">
            <v>8.6435612089973357E-2</v>
          </cell>
          <cell r="K97">
            <v>7.939871702547377E-2</v>
          </cell>
          <cell r="L97">
            <v>7.5583754891901292E-2</v>
          </cell>
          <cell r="M97">
            <v>7.6862415382504309E-2</v>
          </cell>
          <cell r="N97">
            <v>7.8029895592337098E-2</v>
          </cell>
          <cell r="O97">
            <v>7.9068886327515242E-2</v>
          </cell>
          <cell r="Q97" t="str">
            <v>Average yield on assets</v>
          </cell>
          <cell r="R97">
            <v>-3.0281863211089333E-3</v>
          </cell>
          <cell r="S97">
            <v>-1.0632766363096874E-3</v>
          </cell>
          <cell r="T97">
            <v>4.0611339518700773E-4</v>
          </cell>
          <cell r="U97">
            <v>-4.6175117624071421E-3</v>
          </cell>
          <cell r="V97">
            <v>-7.531263349279213E-3</v>
          </cell>
          <cell r="W97">
            <v>-8.7453407562016611E-3</v>
          </cell>
          <cell r="X97">
            <v>-7.0368950644995876E-3</v>
          </cell>
          <cell r="Y97">
            <v>-3.8149621335724776E-3</v>
          </cell>
        </row>
        <row r="98">
          <cell r="A98" t="str">
            <v>Yield on advances</v>
          </cell>
          <cell r="C98">
            <v>0.14506001308724531</v>
          </cell>
          <cell r="D98">
            <v>0.12951495406167796</v>
          </cell>
          <cell r="E98">
            <v>0.12774767726991987</v>
          </cell>
          <cell r="F98">
            <v>0.12540358137241966</v>
          </cell>
          <cell r="G98">
            <v>0.12026745923873342</v>
          </cell>
          <cell r="H98">
            <v>0.11153071358077138</v>
          </cell>
          <cell r="I98">
            <v>0.10005467165449562</v>
          </cell>
          <cell r="J98">
            <v>8.871502694421303E-2</v>
          </cell>
          <cell r="K98">
            <v>8.215824750151654E-2</v>
          </cell>
          <cell r="L98">
            <v>8.0572970272284286E-2</v>
          </cell>
          <cell r="M98">
            <v>8.3572970272284289E-2</v>
          </cell>
          <cell r="N98">
            <v>8.5572970272284291E-2</v>
          </cell>
          <cell r="O98">
            <v>8.7572970272284292E-2</v>
          </cell>
          <cell r="Q98" t="str">
            <v>Yield on advances</v>
          </cell>
          <cell r="R98">
            <v>-1.7672767917580878E-3</v>
          </cell>
          <cell r="S98">
            <v>-2.3440958975002035E-3</v>
          </cell>
          <cell r="T98">
            <v>-5.1361221336862495E-3</v>
          </cell>
          <cell r="U98">
            <v>-8.7367456579620362E-3</v>
          </cell>
          <cell r="V98">
            <v>-1.1476041926275757E-2</v>
          </cell>
          <cell r="W98">
            <v>-1.1339644710282593E-2</v>
          </cell>
          <cell r="X98">
            <v>-6.5567794426964893E-3</v>
          </cell>
          <cell r="Y98">
            <v>-1.5852772292322542E-3</v>
          </cell>
        </row>
        <row r="99">
          <cell r="A99" t="str">
            <v>Yield on Investment</v>
          </cell>
          <cell r="C99">
            <v>0.12560576754000352</v>
          </cell>
          <cell r="D99">
            <v>0.12794247917739807</v>
          </cell>
          <cell r="E99">
            <v>0.11989175338671475</v>
          </cell>
          <cell r="F99">
            <v>0.12451666030169944</v>
          </cell>
          <cell r="G99">
            <v>0.12218255730262874</v>
          </cell>
          <cell r="H99">
            <v>0.1161551857309981</v>
          </cell>
          <cell r="I99">
            <v>0.10511266812114693</v>
          </cell>
          <cell r="J99">
            <v>9.2187410416040685E-2</v>
          </cell>
          <cell r="K99">
            <v>8.3843949416714886E-2</v>
          </cell>
          <cell r="L99">
            <v>7.8906045900497032E-2</v>
          </cell>
          <cell r="M99">
            <v>7.5406045900497029E-2</v>
          </cell>
          <cell r="N99">
            <v>7.3906045900497028E-2</v>
          </cell>
          <cell r="O99">
            <v>7.2406045900497026E-2</v>
          </cell>
          <cell r="Q99" t="str">
            <v>Yield on Investment</v>
          </cell>
          <cell r="R99">
            <v>-8.0507257906833191E-3</v>
          </cell>
          <cell r="S99">
            <v>4.6249069149846972E-3</v>
          </cell>
          <cell r="T99">
            <v>-2.3341029990707057E-3</v>
          </cell>
          <cell r="U99">
            <v>-6.0273715716306353E-3</v>
          </cell>
          <cell r="V99">
            <v>-1.1042517609851171E-2</v>
          </cell>
          <cell r="W99">
            <v>-1.2925257705106247E-2</v>
          </cell>
          <cell r="X99">
            <v>-8.3434609993257997E-3</v>
          </cell>
          <cell r="Y99">
            <v>-4.9379035162178536E-3</v>
          </cell>
        </row>
        <row r="100">
          <cell r="A100" t="str">
            <v>Yield on Call\CRR</v>
          </cell>
          <cell r="C100">
            <v>2.9036863046845735E-2</v>
          </cell>
          <cell r="D100">
            <v>3.862896138137828E-2</v>
          </cell>
          <cell r="E100">
            <v>4.6052780566606027E-2</v>
          </cell>
          <cell r="F100">
            <v>3.6730352077423666E-2</v>
          </cell>
          <cell r="G100">
            <v>4.2604944829580223E-2</v>
          </cell>
          <cell r="H100">
            <v>3.3753763623878302E-2</v>
          </cell>
          <cell r="I100">
            <v>3.3284007708879668E-2</v>
          </cell>
          <cell r="J100">
            <v>4.2364360346173913E-2</v>
          </cell>
          <cell r="K100">
            <v>3.7647266571208142E-2</v>
          </cell>
          <cell r="L100">
            <v>2.3107348002338535E-2</v>
          </cell>
          <cell r="M100">
            <v>2.5000000000000001E-2</v>
          </cell>
          <cell r="N100">
            <v>2.75E-2</v>
          </cell>
          <cell r="O100">
            <v>2.75E-2</v>
          </cell>
          <cell r="Q100" t="str">
            <v>Yield on Call\CRR</v>
          </cell>
          <cell r="R100">
            <v>7.423819185227748E-3</v>
          </cell>
          <cell r="S100">
            <v>-9.3224284891823619E-3</v>
          </cell>
          <cell r="T100">
            <v>5.8745927521565572E-3</v>
          </cell>
          <cell r="U100">
            <v>-8.8511812057019204E-3</v>
          </cell>
          <cell r="V100">
            <v>-4.6975591499863467E-4</v>
          </cell>
          <cell r="W100">
            <v>9.080352637294245E-3</v>
          </cell>
          <cell r="X100">
            <v>-4.7170937749657707E-3</v>
          </cell>
          <cell r="Y100">
            <v>-1.4539918568869607E-2</v>
          </cell>
        </row>
        <row r="102">
          <cell r="A102" t="str">
            <v>Cost of Deposits</v>
          </cell>
          <cell r="C102">
            <v>8.0106141111948484E-2</v>
          </cell>
          <cell r="D102">
            <v>7.776525279942556E-2</v>
          </cell>
          <cell r="E102">
            <v>7.9112677176136806E-2</v>
          </cell>
          <cell r="F102">
            <v>7.7562810363494758E-2</v>
          </cell>
          <cell r="G102">
            <v>7.3554908959105325E-2</v>
          </cell>
          <cell r="H102">
            <v>6.7942539781711581E-2</v>
          </cell>
          <cell r="I102">
            <v>6.3694362444257316E-2</v>
          </cell>
          <cell r="J102">
            <v>5.5210520550520857E-2</v>
          </cell>
          <cell r="K102">
            <v>4.891252149505651E-2</v>
          </cell>
          <cell r="L102">
            <v>4.6655949274362819E-2</v>
          </cell>
          <cell r="M102">
            <v>4.9835121571180467E-2</v>
          </cell>
          <cell r="N102">
            <v>5.1526170665232414E-2</v>
          </cell>
          <cell r="O102">
            <v>5.3217219759284375E-2</v>
          </cell>
          <cell r="Q102" t="str">
            <v>Cost of Deposits</v>
          </cell>
          <cell r="R102">
            <v>1.3474243767112454E-3</v>
          </cell>
          <cell r="S102">
            <v>-1.5498668126420478E-3</v>
          </cell>
          <cell r="T102">
            <v>-4.0079014043894329E-3</v>
          </cell>
          <cell r="U102">
            <v>-5.6123691773937445E-3</v>
          </cell>
          <cell r="V102">
            <v>-4.2481773374542647E-3</v>
          </cell>
          <cell r="W102">
            <v>-8.4838418937364588E-3</v>
          </cell>
          <cell r="X102">
            <v>-6.297999055464347E-3</v>
          </cell>
          <cell r="Y102">
            <v>-2.2565722206936908E-3</v>
          </cell>
        </row>
        <row r="103">
          <cell r="A103" t="str">
            <v>Cost of Borrowings</v>
          </cell>
          <cell r="C103">
            <v>1.7727354794825394E-2</v>
          </cell>
          <cell r="D103">
            <v>1.2464005220129927E-2</v>
          </cell>
          <cell r="E103">
            <v>9.925048499191895E-3</v>
          </cell>
          <cell r="F103">
            <v>3.384801915335249E-2</v>
          </cell>
          <cell r="G103">
            <v>3.9402968828659644E-2</v>
          </cell>
          <cell r="H103">
            <v>6.028891978813964E-2</v>
          </cell>
          <cell r="I103">
            <v>3.7349252194340925E-2</v>
          </cell>
          <cell r="J103">
            <v>3.5429272164683834E-2</v>
          </cell>
          <cell r="K103">
            <v>3.3493201177442977E-2</v>
          </cell>
          <cell r="L103">
            <v>3.8227577918981417E-2</v>
          </cell>
          <cell r="M103">
            <v>3.8227577918981417E-2</v>
          </cell>
          <cell r="N103">
            <v>4.072757791898142E-2</v>
          </cell>
          <cell r="O103">
            <v>4.3227577918981422E-2</v>
          </cell>
          <cell r="Q103" t="str">
            <v>Cost of Borrowings</v>
          </cell>
          <cell r="R103">
            <v>-2.5389567209380317E-3</v>
          </cell>
          <cell r="S103">
            <v>2.3922970654160595E-2</v>
          </cell>
          <cell r="T103">
            <v>5.5549496753071539E-3</v>
          </cell>
          <cell r="U103">
            <v>2.0885950959479996E-2</v>
          </cell>
          <cell r="V103">
            <v>-2.2939667593798715E-2</v>
          </cell>
          <cell r="W103">
            <v>-1.919980029657091E-3</v>
          </cell>
          <cell r="X103">
            <v>-1.9360709872408566E-3</v>
          </cell>
          <cell r="Y103">
            <v>4.7343767415384402E-3</v>
          </cell>
        </row>
        <row r="104">
          <cell r="A104" t="str">
            <v>Cost of Funds</v>
          </cell>
          <cell r="C104">
            <v>7.6417728134345123E-2</v>
          </cell>
          <cell r="D104">
            <v>7.4708177063191994E-2</v>
          </cell>
          <cell r="E104">
            <v>7.5853100744458626E-2</v>
          </cell>
          <cell r="F104">
            <v>7.5071931079877516E-2</v>
          </cell>
          <cell r="G104">
            <v>7.141574734344612E-2</v>
          </cell>
          <cell r="H104">
            <v>6.7488422721619576E-2</v>
          </cell>
          <cell r="I104">
            <v>6.1890311020574192E-2</v>
          </cell>
          <cell r="J104">
            <v>5.360555786940626E-2</v>
          </cell>
          <cell r="K104">
            <v>4.6847856497267158E-2</v>
          </cell>
          <cell r="L104">
            <v>4.5504317715650534E-2</v>
          </cell>
          <cell r="M104">
            <v>4.8354282123383982E-2</v>
          </cell>
          <cell r="N104">
            <v>5.0113364259473984E-2</v>
          </cell>
          <cell r="O104">
            <v>5.1894812016245476E-2</v>
          </cell>
          <cell r="Q104" t="str">
            <v>Cost of Funds</v>
          </cell>
          <cell r="R104">
            <v>1.1449236812666325E-3</v>
          </cell>
          <cell r="S104">
            <v>-7.8116966458111059E-4</v>
          </cell>
          <cell r="T104">
            <v>-3.6561837364313954E-3</v>
          </cell>
          <cell r="U104">
            <v>-3.9273246218265445E-3</v>
          </cell>
          <cell r="V104">
            <v>-5.5981117010453843E-3</v>
          </cell>
          <cell r="W104">
            <v>-8.2847531511679312E-3</v>
          </cell>
          <cell r="X104">
            <v>-6.7577013721391022E-3</v>
          </cell>
          <cell r="Y104">
            <v>-1.3435387816166239E-3</v>
          </cell>
        </row>
        <row r="105">
          <cell r="A105" t="str">
            <v>Net Interest Spreads</v>
          </cell>
          <cell r="C105">
            <v>3.8614669446528943E-2</v>
          </cell>
          <cell r="D105">
            <v>3.6306900456900992E-2</v>
          </cell>
          <cell r="E105">
            <v>3.2133790454525427E-2</v>
          </cell>
          <cell r="F105">
            <v>3.185168348279685E-2</v>
          </cell>
          <cell r="G105">
            <v>3.5913980614415253E-2</v>
          </cell>
          <cell r="H105">
            <v>3.5223793473834655E-2</v>
          </cell>
          <cell r="I105">
            <v>3.3290641825600827E-2</v>
          </cell>
          <cell r="J105">
            <v>3.2830054220567097E-2</v>
          </cell>
          <cell r="K105">
            <v>3.2550860528206611E-2</v>
          </cell>
          <cell r="L105">
            <v>3.0079437176250758E-2</v>
          </cell>
          <cell r="M105">
            <v>2.8508133259120327E-2</v>
          </cell>
          <cell r="N105">
            <v>2.7916531332863113E-2</v>
          </cell>
          <cell r="O105">
            <v>2.7174074311269766E-2</v>
          </cell>
          <cell r="Q105" t="str">
            <v>Net Interest Spreads</v>
          </cell>
          <cell r="R105">
            <v>-4.1731100023755657E-3</v>
          </cell>
          <cell r="S105">
            <v>-2.8210697172857679E-4</v>
          </cell>
          <cell r="T105">
            <v>4.0622971316184031E-3</v>
          </cell>
          <cell r="U105">
            <v>-6.901871405805976E-4</v>
          </cell>
          <cell r="V105">
            <v>-1.9331516482338287E-3</v>
          </cell>
          <cell r="W105">
            <v>-4.6058760503372986E-4</v>
          </cell>
          <cell r="X105">
            <v>-2.7919369236048541E-4</v>
          </cell>
          <cell r="Y105">
            <v>-2.4714233519558537E-3</v>
          </cell>
        </row>
        <row r="107">
          <cell r="A107" t="str">
            <v>Cost of earning assets</v>
          </cell>
          <cell r="C107">
            <v>7.6896287768863952E-2</v>
          </cell>
          <cell r="D107">
            <v>7.4814132883544424E-2</v>
          </cell>
          <cell r="E107">
            <v>7.6688819541703854E-2</v>
          </cell>
          <cell r="F107">
            <v>7.6054517300247357E-2</v>
          </cell>
          <cell r="G107">
            <v>7.228105642981171E-2</v>
          </cell>
          <cell r="H107">
            <v>6.8523920152071316E-2</v>
          </cell>
          <cell r="I107">
            <v>6.2077225306067685E-2</v>
          </cell>
          <cell r="J107">
            <v>5.3206500905157585E-2</v>
          </cell>
          <cell r="K107">
            <v>4.6414744820991859E-2</v>
          </cell>
          <cell r="L107">
            <v>4.4978982375224734E-2</v>
          </cell>
          <cell r="M107">
            <v>4.7701134423460058E-2</v>
          </cell>
          <cell r="N107">
            <v>4.9384950831817591E-2</v>
          </cell>
          <cell r="O107">
            <v>5.1056485600544779E-2</v>
          </cell>
          <cell r="Q107" t="str">
            <v>Cost of earning assets</v>
          </cell>
          <cell r="R107">
            <v>1.8746866581594301E-3</v>
          </cell>
          <cell r="S107">
            <v>-6.3430224145649694E-4</v>
          </cell>
          <cell r="T107">
            <v>-3.7734608704356465E-3</v>
          </cell>
          <cell r="U107">
            <v>-3.7571362777403944E-3</v>
          </cell>
          <cell r="V107">
            <v>-6.4466948460036311E-3</v>
          </cell>
          <cell r="W107">
            <v>-8.8707244009101002E-3</v>
          </cell>
          <cell r="X107">
            <v>-6.791756084165726E-3</v>
          </cell>
          <cell r="Y107">
            <v>-1.4357624457671248E-3</v>
          </cell>
        </row>
        <row r="108">
          <cell r="A108" t="str">
            <v>Net Interest Margin (NIM)</v>
          </cell>
          <cell r="C108">
            <v>3.8136109812010113E-2</v>
          </cell>
          <cell r="D108">
            <v>3.6200944636548563E-2</v>
          </cell>
          <cell r="E108">
            <v>3.1298071657280199E-2</v>
          </cell>
          <cell r="F108">
            <v>3.0869097262427009E-2</v>
          </cell>
          <cell r="G108">
            <v>3.5048671528049663E-2</v>
          </cell>
          <cell r="H108">
            <v>3.4188296043382915E-2</v>
          </cell>
          <cell r="I108">
            <v>3.3103727540107333E-2</v>
          </cell>
          <cell r="J108">
            <v>3.3229111184815772E-2</v>
          </cell>
          <cell r="K108">
            <v>3.2983972204481911E-2</v>
          </cell>
          <cell r="L108">
            <v>3.0604772516676558E-2</v>
          </cell>
          <cell r="M108">
            <v>2.9161280959044251E-2</v>
          </cell>
          <cell r="N108">
            <v>2.8644944760519507E-2</v>
          </cell>
          <cell r="O108">
            <v>2.8012400726970463E-2</v>
          </cell>
          <cell r="Q108" t="str">
            <v>Net Interest Margin (NIM)</v>
          </cell>
          <cell r="R108">
            <v>-4.9028729792683634E-3</v>
          </cell>
          <cell r="S108">
            <v>-4.2897439485319044E-4</v>
          </cell>
          <cell r="T108">
            <v>4.1795742656226542E-3</v>
          </cell>
          <cell r="U108">
            <v>-8.6037548466674774E-4</v>
          </cell>
          <cell r="V108">
            <v>-1.084568503275582E-3</v>
          </cell>
          <cell r="W108">
            <v>1.2538364470843916E-4</v>
          </cell>
          <cell r="X108">
            <v>-2.4513898033386161E-4</v>
          </cell>
          <cell r="Y108">
            <v>-2.3791996878053528E-3</v>
          </cell>
        </row>
        <row r="110">
          <cell r="A110" t="str">
            <v>Capital Ratios</v>
          </cell>
        </row>
        <row r="111">
          <cell r="A111" t="str">
            <v>Tier 1 Ratio</v>
          </cell>
          <cell r="D111">
            <v>8.0500000000000002E-2</v>
          </cell>
          <cell r="E111">
            <v>7.8700000000000006E-2</v>
          </cell>
          <cell r="F111">
            <v>6.6600000000000006E-2</v>
          </cell>
          <cell r="G111">
            <v>6.1899999999999997E-2</v>
          </cell>
          <cell r="H111">
            <v>6.1600000000000002E-2</v>
          </cell>
          <cell r="I111">
            <v>6.8599999999999994E-2</v>
          </cell>
          <cell r="J111">
            <v>6.4699999999999994E-2</v>
          </cell>
          <cell r="K111">
            <v>6.0699999999999997E-2</v>
          </cell>
          <cell r="L111">
            <v>7.3200000000000001E-2</v>
          </cell>
          <cell r="M111">
            <v>6.2802029572211079E-2</v>
          </cell>
          <cell r="N111">
            <v>6.0005050444560323E-2</v>
          </cell>
          <cell r="O111">
            <v>0</v>
          </cell>
        </row>
        <row r="112">
          <cell r="A112" t="str">
            <v>Tier 2 Ratio</v>
          </cell>
          <cell r="D112">
            <v>2.81E-2</v>
          </cell>
          <cell r="E112">
            <v>2.2200000000000001E-2</v>
          </cell>
          <cell r="F112">
            <v>4.7599999999999996E-2</v>
          </cell>
          <cell r="G112">
            <v>4.6699999999999998E-2</v>
          </cell>
          <cell r="H112">
            <v>4.9099999999999998E-2</v>
          </cell>
          <cell r="I112">
            <v>5.5500000000000001E-2</v>
          </cell>
          <cell r="J112">
            <v>5.8500000000000003E-2</v>
          </cell>
          <cell r="K112">
            <v>6.0199999999999997E-2</v>
          </cell>
          <cell r="L112">
            <v>4.0899999999999999E-2</v>
          </cell>
          <cell r="M112">
            <v>4.0899999999999999E-2</v>
          </cell>
          <cell r="N112">
            <v>4.0899999999999999E-2</v>
          </cell>
          <cell r="O112">
            <v>4.0899999999999999E-2</v>
          </cell>
        </row>
        <row r="113">
          <cell r="A113" t="str">
            <v>CAR</v>
          </cell>
          <cell r="D113">
            <v>0.1086</v>
          </cell>
          <cell r="E113">
            <v>0.1009</v>
          </cell>
          <cell r="F113">
            <v>0.1142</v>
          </cell>
          <cell r="G113">
            <v>0.1086</v>
          </cell>
          <cell r="H113">
            <v>0.11069999999999999</v>
          </cell>
          <cell r="I113">
            <v>0.12409999999999999</v>
          </cell>
          <cell r="J113">
            <v>0.1232</v>
          </cell>
          <cell r="K113">
            <v>0.12089999999999999</v>
          </cell>
          <cell r="L113">
            <v>0.11410000000000001</v>
          </cell>
          <cell r="M113">
            <v>0.10370202957221109</v>
          </cell>
          <cell r="N113">
            <v>0.10090505044456033</v>
          </cell>
          <cell r="O113">
            <v>4.0899999999999999E-2</v>
          </cell>
        </row>
        <row r="115">
          <cell r="A115" t="str">
            <v>RWA (Rs mn)</v>
          </cell>
          <cell r="D115">
            <v>127244.7204968944</v>
          </cell>
          <cell r="E115">
            <v>138503.17662007621</v>
          </cell>
          <cell r="F115">
            <v>174938.4384384384</v>
          </cell>
          <cell r="G115">
            <v>207177.7059773829</v>
          </cell>
          <cell r="H115">
            <v>235642.85714285713</v>
          </cell>
          <cell r="I115">
            <v>256196.7</v>
          </cell>
          <cell r="J115">
            <v>317763.8</v>
          </cell>
          <cell r="K115">
            <v>422660.6</v>
          </cell>
          <cell r="L115">
            <v>557800</v>
          </cell>
          <cell r="M115">
            <v>725140</v>
          </cell>
          <cell r="N115">
            <v>870168</v>
          </cell>
          <cell r="O115">
            <v>1044201.6</v>
          </cell>
        </row>
        <row r="116">
          <cell r="A116" t="str">
            <v>YoY</v>
          </cell>
          <cell r="E116">
            <v>8.8478768150200615E-2</v>
          </cell>
          <cell r="F116">
            <v>0.26306444882709545</v>
          </cell>
          <cell r="G116">
            <v>0.18428921526179987</v>
          </cell>
          <cell r="H116">
            <v>0.13739485641655724</v>
          </cell>
          <cell r="I116">
            <v>8.7224552894816787E-2</v>
          </cell>
          <cell r="J116">
            <v>0.24031183852094884</v>
          </cell>
          <cell r="K116">
            <v>0.33010934536910752</v>
          </cell>
          <cell r="L116">
            <v>0.31973503089713118</v>
          </cell>
          <cell r="M116">
            <v>0.3</v>
          </cell>
          <cell r="N116">
            <v>0.2</v>
          </cell>
          <cell r="O116">
            <v>0.2</v>
          </cell>
        </row>
        <row r="117">
          <cell r="A117" t="str">
            <v>Tier 1 Capital</v>
          </cell>
          <cell r="D117">
            <v>10243.199999999999</v>
          </cell>
          <cell r="E117">
            <v>10900.199999999999</v>
          </cell>
          <cell r="F117">
            <v>11650.9</v>
          </cell>
          <cell r="G117">
            <v>12824.300000000001</v>
          </cell>
          <cell r="H117">
            <v>14515.6</v>
          </cell>
          <cell r="I117">
            <v>17580.8</v>
          </cell>
          <cell r="J117">
            <v>20124.600000000002</v>
          </cell>
          <cell r="K117">
            <v>24944.3</v>
          </cell>
          <cell r="L117">
            <v>39594.700000000004</v>
          </cell>
          <cell r="M117">
            <v>45540.263723993143</v>
          </cell>
          <cell r="N117">
            <v>52214.474735242169</v>
          </cell>
          <cell r="O117">
            <v>0</v>
          </cell>
        </row>
        <row r="118">
          <cell r="A118" t="str">
            <v>YoY</v>
          </cell>
          <cell r="E118">
            <v>6.4140112464854848E-2</v>
          </cell>
          <cell r="F118">
            <v>6.8870295957872418E-2</v>
          </cell>
          <cell r="G118">
            <v>0.10071324962020123</v>
          </cell>
          <cell r="H118">
            <v>0.13188244192665488</v>
          </cell>
          <cell r="I118">
            <v>0.21116591804679086</v>
          </cell>
          <cell r="J118">
            <v>0.1446919366581727</v>
          </cell>
          <cell r="K118">
            <v>0.23949295886626309</v>
          </cell>
          <cell r="L118">
            <v>0.58732455911771453</v>
          </cell>
          <cell r="M118">
            <v>0.15016059533203019</v>
          </cell>
          <cell r="N118">
            <v>0.14655626615821893</v>
          </cell>
          <cell r="O118">
            <v>-1</v>
          </cell>
        </row>
        <row r="119">
          <cell r="A119" t="str">
            <v>IFR</v>
          </cell>
          <cell r="G119">
            <v>499.8</v>
          </cell>
          <cell r="H119">
            <v>1499.8</v>
          </cell>
          <cell r="I119">
            <v>3140</v>
          </cell>
          <cell r="J119">
            <v>5400</v>
          </cell>
          <cell r="K119">
            <v>5550</v>
          </cell>
          <cell r="L119">
            <v>5550</v>
          </cell>
        </row>
        <row r="121">
          <cell r="A121" t="str">
            <v>Per share ratios</v>
          </cell>
          <cell r="Q121" t="str">
            <v>Per share ratios</v>
          </cell>
        </row>
        <row r="122">
          <cell r="A122" t="str">
            <v>EPS</v>
          </cell>
          <cell r="D122">
            <v>7.3994082840236617</v>
          </cell>
          <cell r="E122">
            <v>4.7402366863905252</v>
          </cell>
          <cell r="F122">
            <v>2.9952662721893479</v>
          </cell>
          <cell r="G122">
            <v>4.5995473372781062</v>
          </cell>
          <cell r="H122">
            <v>8.9150887573964592</v>
          </cell>
          <cell r="I122">
            <v>12.011866469616626</v>
          </cell>
          <cell r="J122">
            <v>15.475310788489958</v>
          </cell>
          <cell r="K122">
            <v>15.627662348952452</v>
          </cell>
          <cell r="L122">
            <v>14.673982874032848</v>
          </cell>
          <cell r="M122">
            <v>16.858348818294843</v>
          </cell>
          <cell r="N122">
            <v>18.976279435735471</v>
          </cell>
          <cell r="O122">
            <v>22.021075401509012</v>
          </cell>
          <cell r="P122">
            <v>0.13718606578459558</v>
          </cell>
          <cell r="Q122" t="str">
            <v>EPS</v>
          </cell>
          <cell r="R122">
            <v>-0.35937624950020031</v>
          </cell>
          <cell r="S122">
            <v>-0.3681188365996747</v>
          </cell>
          <cell r="T122">
            <v>0.53560549190043516</v>
          </cell>
          <cell r="U122">
            <v>0.93825350706623656</v>
          </cell>
          <cell r="V122">
            <v>0.34736364342429082</v>
          </cell>
          <cell r="W122">
            <v>0.28833523313249687</v>
          </cell>
          <cell r="X122">
            <v>9.8448142686613505E-3</v>
          </cell>
          <cell r="Y122">
            <v>-6.102508830973874E-2</v>
          </cell>
        </row>
        <row r="123">
          <cell r="A123" t="str">
            <v>Book Value</v>
          </cell>
          <cell r="D123">
            <v>30.305325443786984</v>
          </cell>
          <cell r="E123">
            <v>33.798224852071009</v>
          </cell>
          <cell r="F123">
            <v>36.062721893491123</v>
          </cell>
          <cell r="G123">
            <v>39.420520710059179</v>
          </cell>
          <cell r="H123">
            <v>47.004142011834311</v>
          </cell>
          <cell r="I123">
            <v>45.033469529687906</v>
          </cell>
          <cell r="J123">
            <v>56.560462488046603</v>
          </cell>
          <cell r="K123">
            <v>68.230896287924892</v>
          </cell>
          <cell r="L123">
            <v>81.0202390372624</v>
          </cell>
          <cell r="M123">
            <v>93.317587288023546</v>
          </cell>
          <cell r="N123">
            <v>107.16274108528359</v>
          </cell>
          <cell r="O123">
            <v>124.05269084831718</v>
          </cell>
          <cell r="Q123" t="str">
            <v>Book Value</v>
          </cell>
          <cell r="R123">
            <v>0.11525695095282718</v>
          </cell>
          <cell r="S123">
            <v>6.7000472697350988E-2</v>
          </cell>
          <cell r="T123">
            <v>9.3109966199586669E-2</v>
          </cell>
          <cell r="U123">
            <v>0.19237750200087977</v>
          </cell>
          <cell r="V123">
            <v>-4.1925506940436175E-2</v>
          </cell>
          <cell r="W123">
            <v>0.25596502065557325</v>
          </cell>
          <cell r="X123">
            <v>0.2063355440621566</v>
          </cell>
          <cell r="Y123">
            <v>0.18744210387283</v>
          </cell>
        </row>
        <row r="124">
          <cell r="A124" t="str">
            <v>Core Op. Profit per share</v>
          </cell>
          <cell r="D124">
            <v>12.612130177514786</v>
          </cell>
          <cell r="E124">
            <v>8.1559171597633053</v>
          </cell>
          <cell r="F124">
            <v>10.564497041420118</v>
          </cell>
          <cell r="G124">
            <v>14.109310650887574</v>
          </cell>
          <cell r="H124">
            <v>20.609763313609477</v>
          </cell>
          <cell r="I124">
            <v>18.012257671911676</v>
          </cell>
          <cell r="J124">
            <v>21.901025819351471</v>
          </cell>
          <cell r="K124">
            <v>25.924758758584726</v>
          </cell>
          <cell r="L124">
            <v>32.634321481352686</v>
          </cell>
          <cell r="M124">
            <v>36.038138173420066</v>
          </cell>
          <cell r="N124">
            <v>42.92757954526094</v>
          </cell>
          <cell r="O124">
            <v>48.018887629308871</v>
          </cell>
          <cell r="P124">
            <v>0.14691414004758641</v>
          </cell>
          <cell r="Q124" t="str">
            <v>Core Op. Profit per share</v>
          </cell>
          <cell r="R124">
            <v>-0.35332754697506419</v>
          </cell>
          <cell r="S124">
            <v>0.2953168643668167</v>
          </cell>
          <cell r="T124">
            <v>0.3355402150778537</v>
          </cell>
          <cell r="U124">
            <v>0.46072078385438187</v>
          </cell>
          <cell r="V124">
            <v>-0.12603277399030388</v>
          </cell>
          <cell r="W124">
            <v>0.21589565385265064</v>
          </cell>
          <cell r="X124">
            <v>0.18372349187762405</v>
          </cell>
          <cell r="Y124">
            <v>0.25880907071299775</v>
          </cell>
        </row>
        <row r="125">
          <cell r="A125" t="str">
            <v>DPS</v>
          </cell>
          <cell r="D125">
            <v>1.6278106508875743</v>
          </cell>
          <cell r="E125">
            <v>1.0523668639053254</v>
          </cell>
          <cell r="F125">
            <v>0.73076923076923084</v>
          </cell>
          <cell r="G125">
            <v>0.91982248520710042</v>
          </cell>
          <cell r="H125">
            <v>1.3313609467455623</v>
          </cell>
          <cell r="I125">
            <v>2.0998869860036513</v>
          </cell>
          <cell r="J125">
            <v>3.4999565330783278</v>
          </cell>
          <cell r="K125">
            <v>3.4999565330783278</v>
          </cell>
          <cell r="L125">
            <v>3.5</v>
          </cell>
          <cell r="M125">
            <v>4</v>
          </cell>
          <cell r="N125">
            <v>4.5</v>
          </cell>
          <cell r="O125">
            <v>4.5</v>
          </cell>
          <cell r="Q125" t="str">
            <v>DPS</v>
          </cell>
          <cell r="R125">
            <v>-0.35350781533987652</v>
          </cell>
          <cell r="S125">
            <v>-0.30559460219285906</v>
          </cell>
          <cell r="T125">
            <v>0.25870445344129522</v>
          </cell>
          <cell r="U125">
            <v>0.44741074300418182</v>
          </cell>
          <cell r="V125">
            <v>0.5772484472649646</v>
          </cell>
          <cell r="W125">
            <v>0.66673566549368668</v>
          </cell>
          <cell r="X125">
            <v>0</v>
          </cell>
          <cell r="Y125">
            <v>1.2419274714181583E-5</v>
          </cell>
        </row>
        <row r="127">
          <cell r="A127" t="str">
            <v>Profitability Ratios</v>
          </cell>
        </row>
        <row r="128">
          <cell r="A128" t="str">
            <v>ROE</v>
          </cell>
          <cell r="D128">
            <v>0.16828435413056994</v>
          </cell>
          <cell r="E128">
            <v>9.8301112345004715E-2</v>
          </cell>
          <cell r="F128">
            <v>5.9041881595483771E-2</v>
          </cell>
          <cell r="G128">
            <v>8.6473680334501632E-2</v>
          </cell>
          <cell r="H128">
            <v>0.1528409352589071</v>
          </cell>
          <cell r="I128">
            <v>0.23715308171566871</v>
          </cell>
          <cell r="J128">
            <v>0.25187611536672461</v>
          </cell>
          <cell r="K128">
            <v>0.2145941703299819</v>
          </cell>
          <cell r="L128">
            <v>0.17691934849391527</v>
          </cell>
          <cell r="M128">
            <v>0.17490064240574094</v>
          </cell>
          <cell r="N128">
            <v>0.17336363793786741</v>
          </cell>
          <cell r="O128">
            <v>0.17641282950892165</v>
          </cell>
        </row>
        <row r="129">
          <cell r="A129" t="str">
            <v>ROA</v>
          </cell>
          <cell r="D129">
            <v>1.0388831403929469E-2</v>
          </cell>
          <cell r="E129">
            <v>5.623526290038045E-3</v>
          </cell>
          <cell r="F129">
            <v>3.0563028094499041E-3</v>
          </cell>
          <cell r="G129">
            <v>4.2018114714082698E-3</v>
          </cell>
          <cell r="H129">
            <v>7.2317203813759756E-3</v>
          </cell>
          <cell r="I129">
            <v>1.1584560542738204E-2</v>
          </cell>
          <cell r="J129">
            <v>1.3020084538665606E-2</v>
          </cell>
          <cell r="K129">
            <v>1.1000698539614663E-2</v>
          </cell>
          <cell r="L129">
            <v>8.3873588182679856E-3</v>
          </cell>
          <cell r="M129">
            <v>8.6635266023510141E-3</v>
          </cell>
          <cell r="N129">
            <v>8.2990563640237252E-3</v>
          </cell>
          <cell r="O129">
            <v>8.4763156724897686E-3</v>
          </cell>
        </row>
        <row r="131">
          <cell r="A131" t="str">
            <v>Efficiency Ratios</v>
          </cell>
        </row>
        <row r="132">
          <cell r="A132" t="str">
            <v>Operating Cost/Op Income</v>
          </cell>
          <cell r="D132">
            <v>0.61193298805431351</v>
          </cell>
          <cell r="E132">
            <v>0.71668814491879407</v>
          </cell>
          <cell r="F132">
            <v>0.68428898178089759</v>
          </cell>
          <cell r="G132">
            <v>0.66598078499020663</v>
          </cell>
          <cell r="H132">
            <v>0.53019780798472815</v>
          </cell>
          <cell r="I132">
            <v>0.43850764778834228</v>
          </cell>
          <cell r="J132">
            <v>0.43798730381275075</v>
          </cell>
          <cell r="K132">
            <v>0.48663209286880088</v>
          </cell>
          <cell r="L132">
            <v>0.46757076588279889</v>
          </cell>
          <cell r="M132">
            <v>0.45516842138013924</v>
          </cell>
          <cell r="N132">
            <v>0.43861980550372381</v>
          </cell>
          <cell r="O132">
            <v>0.43734194298260781</v>
          </cell>
        </row>
        <row r="133">
          <cell r="A133" t="str">
            <v>Operating Cost/ Avg Assets</v>
          </cell>
          <cell r="D133">
            <v>2.619673431001417E-2</v>
          </cell>
          <cell r="E133">
            <v>2.7522707154745599E-2</v>
          </cell>
          <cell r="F133">
            <v>2.619200790702126E-2</v>
          </cell>
          <cell r="G133">
            <v>2.7550141641577191E-2</v>
          </cell>
          <cell r="H133">
            <v>2.3196319707347854E-2</v>
          </cell>
          <cell r="I133">
            <v>2.1344315424344871E-2</v>
          </cell>
          <cell r="J133">
            <v>2.0564072008811343E-2</v>
          </cell>
          <cell r="K133">
            <v>2.1073835606672323E-2</v>
          </cell>
          <cell r="L133">
            <v>1.7363259935422551E-2</v>
          </cell>
          <cell r="M133">
            <v>1.5897171394096091E-2</v>
          </cell>
          <cell r="N133">
            <v>1.5897171394096091E-2</v>
          </cell>
          <cell r="O133">
            <v>1.5897171394096091E-2</v>
          </cell>
        </row>
        <row r="134">
          <cell r="L134">
            <v>0.61806811763547387</v>
          </cell>
          <cell r="M134">
            <v>0.62017858534644332</v>
          </cell>
          <cell r="N134">
            <v>0.61292777571097212</v>
          </cell>
          <cell r="O134">
            <v>0.60570864069723407</v>
          </cell>
        </row>
        <row r="135">
          <cell r="A135" t="str">
            <v>Productivity Ratios</v>
          </cell>
        </row>
        <row r="136">
          <cell r="A136" t="str">
            <v>Deposits per branch</v>
          </cell>
          <cell r="D136" t="e">
            <v>#DIV/0!</v>
          </cell>
          <cell r="E136" t="e">
            <v>#DIV/0!</v>
          </cell>
          <cell r="F136" t="e">
            <v>#DIV/0!</v>
          </cell>
          <cell r="G136">
            <v>169.93697028738433</v>
          </cell>
          <cell r="H136" t="e">
            <v>#DIV/0!</v>
          </cell>
          <cell r="I136" t="e">
            <v>#DIV/0!</v>
          </cell>
          <cell r="J136" t="e">
            <v>#DIV/0!</v>
          </cell>
          <cell r="K136" t="e">
            <v>#DIV/0!</v>
          </cell>
          <cell r="L136" t="e">
            <v>#DIV/0!</v>
          </cell>
          <cell r="M136">
            <v>29637.719079999999</v>
          </cell>
          <cell r="N136">
            <v>17041.688470999998</v>
          </cell>
          <cell r="O136">
            <v>12724.460725013332</v>
          </cell>
          <cell r="Q136" t="str">
            <v>Deposits per branch</v>
          </cell>
          <cell r="R136" t="e">
            <v>#DIV/0!</v>
          </cell>
          <cell r="S136" t="e">
            <v>#DIV/0!</v>
          </cell>
          <cell r="T136" t="e">
            <v>#DIV/0!</v>
          </cell>
          <cell r="U136" t="e">
            <v>#DIV/0!</v>
          </cell>
          <cell r="V136" t="e">
            <v>#DIV/0!</v>
          </cell>
          <cell r="W136" t="e">
            <v>#DIV/0!</v>
          </cell>
          <cell r="X136" t="e">
            <v>#DIV/0!</v>
          </cell>
          <cell r="Y136" t="e">
            <v>#DIV/0!</v>
          </cell>
        </row>
        <row r="137">
          <cell r="A137" t="str">
            <v>Empolyees per branch</v>
          </cell>
          <cell r="D137" t="e">
            <v>#DIV/0!</v>
          </cell>
          <cell r="E137" t="e">
            <v>#DIV/0!</v>
          </cell>
          <cell r="F137" t="e">
            <v>#DIV/0!</v>
          </cell>
          <cell r="G137">
            <v>13.660009741841208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 t="e">
            <v>#DIV/0!</v>
          </cell>
          <cell r="M137">
            <v>0</v>
          </cell>
          <cell r="N137">
            <v>0</v>
          </cell>
          <cell r="O137">
            <v>0</v>
          </cell>
          <cell r="Q137" t="str">
            <v>Empolyees per branch</v>
          </cell>
          <cell r="R137" t="e">
            <v>#DIV/0!</v>
          </cell>
          <cell r="S137" t="e">
            <v>#DIV/0!</v>
          </cell>
          <cell r="T137" t="e">
            <v>#DIV/0!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</row>
        <row r="138">
          <cell r="A138" t="str">
            <v>Compensation per employee (Rs)</v>
          </cell>
          <cell r="D138" t="e">
            <v>#DIV/0!</v>
          </cell>
          <cell r="E138" t="e">
            <v>#DIV/0!</v>
          </cell>
          <cell r="F138">
            <v>201428.75954701082</v>
          </cell>
          <cell r="G138">
            <v>269644.13065183285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Q138" t="str">
            <v>Compensation per employee (Rs)</v>
          </cell>
          <cell r="R138" t="e">
            <v>#DIV/0!</v>
          </cell>
          <cell r="S138" t="e">
            <v>#DIV/0!</v>
          </cell>
          <cell r="T138">
            <v>0.3386575544536452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</row>
        <row r="139">
          <cell r="A139" t="str">
            <v>Personnel exp (%of Op Rev)</v>
          </cell>
          <cell r="D139">
            <v>0.39506027265553439</v>
          </cell>
          <cell r="E139">
            <v>0.469871039090419</v>
          </cell>
          <cell r="F139">
            <v>0.48257749033835479</v>
          </cell>
          <cell r="G139">
            <v>0.49405302431155884</v>
          </cell>
          <cell r="H139">
            <v>0.37666348506291891</v>
          </cell>
          <cell r="I139">
            <v>0.29679533553810111</v>
          </cell>
          <cell r="J139">
            <v>0.30004283989562641</v>
          </cell>
          <cell r="K139">
            <v>0.32728056354348456</v>
          </cell>
          <cell r="L139">
            <v>0.28899058313055836</v>
          </cell>
          <cell r="M139">
            <v>0.2822857076659086</v>
          </cell>
          <cell r="N139">
            <v>0.26884226177017662</v>
          </cell>
          <cell r="O139">
            <v>0.26490179380388262</v>
          </cell>
        </row>
        <row r="141">
          <cell r="A141" t="str">
            <v>Asset Quality</v>
          </cell>
        </row>
        <row r="142">
          <cell r="A142" t="str">
            <v>Annual LLP / Advances (bps)</v>
          </cell>
          <cell r="E142">
            <v>133.30307292553817</v>
          </cell>
          <cell r="F142">
            <v>214.20189830790915</v>
          </cell>
          <cell r="G142">
            <v>150.86797529640711</v>
          </cell>
          <cell r="H142">
            <v>198.20688087478459</v>
          </cell>
          <cell r="I142">
            <v>182.30139519332957</v>
          </cell>
          <cell r="J142">
            <v>240.13645243866483</v>
          </cell>
          <cell r="K142">
            <v>70.178559683647407</v>
          </cell>
          <cell r="L142">
            <v>54.924298728830131</v>
          </cell>
          <cell r="M142">
            <v>100</v>
          </cell>
          <cell r="N142">
            <v>120</v>
          </cell>
          <cell r="O142">
            <v>110</v>
          </cell>
        </row>
        <row r="143">
          <cell r="A143" t="str">
            <v>Gross NPL</v>
          </cell>
          <cell r="E143">
            <v>15357.2</v>
          </cell>
          <cell r="F143">
            <v>18812</v>
          </cell>
          <cell r="G143">
            <v>20563.3</v>
          </cell>
          <cell r="H143">
            <v>24204.799999999999</v>
          </cell>
          <cell r="I143">
            <v>23876.1</v>
          </cell>
          <cell r="J143">
            <v>23468.400000000001</v>
          </cell>
          <cell r="K143">
            <v>20581.5</v>
          </cell>
          <cell r="L143">
            <v>20980.5</v>
          </cell>
          <cell r="M143">
            <v>23733.205005433261</v>
          </cell>
          <cell r="N143">
            <v>26847.073226563829</v>
          </cell>
          <cell r="O143">
            <v>30369.490368767092</v>
          </cell>
          <cell r="Q143" t="str">
            <v>Gross NPL</v>
          </cell>
          <cell r="R143" t="e">
            <v>#DIV/0!</v>
          </cell>
          <cell r="S143">
            <v>0.22496288385903673</v>
          </cell>
          <cell r="T143">
            <v>9.3094833085264783E-2</v>
          </cell>
          <cell r="U143">
            <v>0.1770873352039799</v>
          </cell>
          <cell r="V143">
            <v>-1.3579951084082498E-2</v>
          </cell>
          <cell r="W143">
            <v>-1.7075653058916562E-2</v>
          </cell>
          <cell r="X143">
            <v>-0.12301222068824469</v>
          </cell>
          <cell r="Y143">
            <v>1.9386342103345333E-2</v>
          </cell>
        </row>
        <row r="144">
          <cell r="A144" t="str">
            <v>Net NPL</v>
          </cell>
          <cell r="E144">
            <v>9845.1</v>
          </cell>
          <cell r="F144">
            <v>11642.8</v>
          </cell>
          <cell r="G144">
            <v>12012.2</v>
          </cell>
          <cell r="H144">
            <v>13383.6</v>
          </cell>
          <cell r="I144">
            <v>12534.3</v>
          </cell>
          <cell r="J144">
            <v>8451.7999999999993</v>
          </cell>
          <cell r="K144">
            <v>10603.8</v>
          </cell>
          <cell r="L144">
            <v>8339.5</v>
          </cell>
          <cell r="M144">
            <v>7607.8835230332625</v>
          </cell>
          <cell r="N144">
            <v>5225.1191949991662</v>
          </cell>
          <cell r="O144">
            <v>0</v>
          </cell>
          <cell r="Q144" t="str">
            <v>Net NPL</v>
          </cell>
          <cell r="R144" t="e">
            <v>#DIV/0!</v>
          </cell>
          <cell r="S144">
            <v>0.18259844999035035</v>
          </cell>
          <cell r="T144">
            <v>3.1727763081045968E-2</v>
          </cell>
          <cell r="U144">
            <v>0.11416726328232962</v>
          </cell>
          <cell r="V144">
            <v>-6.34582623509371E-2</v>
          </cell>
          <cell r="W144">
            <v>-0.32570626201702535</v>
          </cell>
          <cell r="X144">
            <v>0.25462031756548908</v>
          </cell>
          <cell r="Y144">
            <v>-0.21353665667025024</v>
          </cell>
        </row>
        <row r="145">
          <cell r="A145" t="str">
            <v>Reserve Coverage</v>
          </cell>
          <cell r="E145">
            <v>5512.1</v>
          </cell>
          <cell r="F145">
            <v>7169.2000000000007</v>
          </cell>
          <cell r="G145">
            <v>8551.0999999999985</v>
          </cell>
          <cell r="H145">
            <v>10821.199999999999</v>
          </cell>
          <cell r="I145">
            <v>11341.8</v>
          </cell>
          <cell r="J145">
            <v>15016.600000000002</v>
          </cell>
          <cell r="K145">
            <v>9977.7000000000007</v>
          </cell>
          <cell r="L145">
            <v>12641</v>
          </cell>
          <cell r="M145">
            <v>16125.321482399999</v>
          </cell>
          <cell r="N145">
            <v>21621.954031564663</v>
          </cell>
          <cell r="O145">
            <v>30369.490368767092</v>
          </cell>
        </row>
        <row r="146">
          <cell r="A146" t="str">
            <v>Gross NPL Ratio</v>
          </cell>
          <cell r="E146">
            <v>0.13390380710150906</v>
          </cell>
          <cell r="F146">
            <v>0.11964302976956695</v>
          </cell>
          <cell r="G146">
            <v>0.11199773861874922</v>
          </cell>
          <cell r="H146">
            <v>0.10774242914558056</v>
          </cell>
          <cell r="I146">
            <v>8.9599999999999999E-2</v>
          </cell>
          <cell r="J146">
            <v>7.5899999999999995E-2</v>
          </cell>
          <cell r="K146">
            <v>5.0073170108642102E-2</v>
          </cell>
          <cell r="L146">
            <v>3.8394844458761908E-2</v>
          </cell>
          <cell r="M146">
            <v>3.4943392424039266E-2</v>
          </cell>
          <cell r="N146">
            <v>3.392546833681355E-2</v>
          </cell>
          <cell r="O146">
            <v>3.2983362163423437E-2</v>
          </cell>
        </row>
        <row r="147">
          <cell r="A147" t="str">
            <v>Net NPL Ratio</v>
          </cell>
          <cell r="E147">
            <v>9.0176247204060964E-2</v>
          </cell>
          <cell r="F147">
            <v>7.7584943078075383E-2</v>
          </cell>
          <cell r="G147">
            <v>6.8599999999999994E-2</v>
          </cell>
          <cell r="H147">
            <v>6.2600000000000003E-2</v>
          </cell>
          <cell r="I147">
            <v>4.9099999999999998E-2</v>
          </cell>
          <cell r="J147">
            <v>2.87E-2</v>
          </cell>
          <cell r="K147">
            <v>2.64E-2</v>
          </cell>
          <cell r="L147">
            <v>1.5622905580857436E-2</v>
          </cell>
          <cell r="M147">
            <v>1.1473816978460597E-2</v>
          </cell>
          <cell r="N147">
            <v>6.7882266165466571E-3</v>
          </cell>
          <cell r="O147">
            <v>0</v>
          </cell>
        </row>
        <row r="148">
          <cell r="A148" t="str">
            <v>Coverage Ratio</v>
          </cell>
          <cell r="E148">
            <v>0.35892610632146488</v>
          </cell>
          <cell r="F148">
            <v>0.38109717201786097</v>
          </cell>
          <cell r="G148">
            <v>0.41584278787937728</v>
          </cell>
          <cell r="H148">
            <v>0.44706835007932305</v>
          </cell>
          <cell r="I148">
            <v>0.47502732858381391</v>
          </cell>
          <cell r="J148">
            <v>0.63986466908694251</v>
          </cell>
          <cell r="K148">
            <v>0.48478973835726263</v>
          </cell>
          <cell r="L148">
            <v>0.60251185624746784</v>
          </cell>
          <cell r="M148">
            <v>0.67944137670021454</v>
          </cell>
          <cell r="N148">
            <v>0.80537471809667605</v>
          </cell>
          <cell r="O148">
            <v>1</v>
          </cell>
        </row>
        <row r="150">
          <cell r="A150" t="str">
            <v>Asset Mix</v>
          </cell>
        </row>
        <row r="151">
          <cell r="A151" t="str">
            <v>Cash Ratio</v>
          </cell>
          <cell r="D151">
            <v>0.11493730365382268</v>
          </cell>
          <cell r="E151">
            <v>0.12214087695173087</v>
          </cell>
          <cell r="F151">
            <v>9.3535439019977559E-2</v>
          </cell>
          <cell r="G151">
            <v>7.389122758821294E-2</v>
          </cell>
          <cell r="H151">
            <v>5.6613148689371111E-2</v>
          </cell>
          <cell r="I151">
            <v>4.6340903120119195E-2</v>
          </cell>
          <cell r="J151">
            <v>4.3455549331028284E-2</v>
          </cell>
          <cell r="K151">
            <v>5.3012147311957365E-2</v>
          </cell>
          <cell r="L151">
            <v>5.1878712123686298E-2</v>
          </cell>
          <cell r="M151">
            <v>0.05</v>
          </cell>
          <cell r="N151">
            <v>0.05</v>
          </cell>
          <cell r="O151">
            <v>0.05</v>
          </cell>
        </row>
        <row r="152">
          <cell r="A152" t="str">
            <v>Invt Ratio</v>
          </cell>
          <cell r="D152">
            <v>0.38075037071812806</v>
          </cell>
          <cell r="E152">
            <v>0.41088620164819789</v>
          </cell>
          <cell r="F152">
            <v>0.34498745880459242</v>
          </cell>
          <cell r="G152">
            <v>0.36821990417168293</v>
          </cell>
          <cell r="H152">
            <v>0.36460833510001966</v>
          </cell>
          <cell r="I152">
            <v>0.39944994871494532</v>
          </cell>
          <cell r="J152">
            <v>0.41547059779965573</v>
          </cell>
          <cell r="K152">
            <v>0.33129652336757232</v>
          </cell>
          <cell r="L152">
            <v>0.30647154708979418</v>
          </cell>
          <cell r="M152">
            <v>0.29213939000612899</v>
          </cell>
          <cell r="N152">
            <v>0.28755924455279691</v>
          </cell>
          <cell r="O152">
            <v>0.27014925735900397</v>
          </cell>
        </row>
        <row r="153">
          <cell r="A153" t="str">
            <v>SLR / Deposits</v>
          </cell>
          <cell r="D153">
            <v>0.29927138635136841</v>
          </cell>
          <cell r="E153">
            <v>0.32356163447020786</v>
          </cell>
          <cell r="F153">
            <v>0.27418334969228542</v>
          </cell>
          <cell r="G153">
            <v>0.27206623411951331</v>
          </cell>
          <cell r="H153">
            <v>0.27413585376379906</v>
          </cell>
          <cell r="I153">
            <v>0.30364196061918192</v>
          </cell>
          <cell r="J153">
            <v>0.30091632122954493</v>
          </cell>
          <cell r="K153">
            <v>0.23853729340470672</v>
          </cell>
          <cell r="L153">
            <v>0.23982792928387156</v>
          </cell>
          <cell r="M153">
            <v>0.25</v>
          </cell>
          <cell r="N153">
            <v>0.25</v>
          </cell>
          <cell r="O153">
            <v>0.25</v>
          </cell>
        </row>
        <row r="154">
          <cell r="A154" t="str">
            <v>Credit- Deposit Ratio</v>
          </cell>
          <cell r="D154">
            <v>0.44571282589111638</v>
          </cell>
          <cell r="E154">
            <v>0.3880349705676</v>
          </cell>
          <cell r="F154">
            <v>0.48244161134929808</v>
          </cell>
          <cell r="G154">
            <v>0.50175762137533586</v>
          </cell>
          <cell r="H154">
            <v>0.53735185846463285</v>
          </cell>
          <cell r="I154">
            <v>0.57018182907092996</v>
          </cell>
          <cell r="J154">
            <v>0.572039287216069</v>
          </cell>
          <cell r="K154">
            <v>0.6486285588781473</v>
          </cell>
          <cell r="L154">
            <v>0.72043270341976673</v>
          </cell>
          <cell r="M154">
            <v>0.74574423523192856</v>
          </cell>
          <cell r="N154">
            <v>0.75279373721473397</v>
          </cell>
          <cell r="O154">
            <v>0.77748967787907475</v>
          </cell>
        </row>
        <row r="155">
          <cell r="A155" t="str">
            <v>Incremental Credit-Deposit Ratio</v>
          </cell>
          <cell r="D155">
            <v>0.36314674953452358</v>
          </cell>
          <cell r="E155">
            <v>0.12626500237203334</v>
          </cell>
          <cell r="F155">
            <v>1.3768730848233832</v>
          </cell>
          <cell r="G155">
            <v>0.66059428450577495</v>
          </cell>
          <cell r="H155">
            <v>0.79048312103403973</v>
          </cell>
          <cell r="I155">
            <v>0.83385438215853369</v>
          </cell>
          <cell r="J155">
            <v>0.58634464194743197</v>
          </cell>
          <cell r="K155">
            <v>0.99216972862866415</v>
          </cell>
          <cell r="L155">
            <v>1.0824511395920353</v>
          </cell>
          <cell r="M155">
            <v>0.87230189429273786</v>
          </cell>
          <cell r="N155">
            <v>0.79979041710010301</v>
          </cell>
          <cell r="O155">
            <v>0.9832891834152484</v>
          </cell>
        </row>
        <row r="157">
          <cell r="A157" t="str">
            <v>Earnings Quality</v>
          </cell>
        </row>
        <row r="158">
          <cell r="A158" t="str">
            <v>Treasury / PBT</v>
          </cell>
          <cell r="D158">
            <v>4.73441461254162E-3</v>
          </cell>
          <cell r="E158">
            <v>0.20335467045993394</v>
          </cell>
          <cell r="F158">
            <v>0.35233202870189184</v>
          </cell>
          <cell r="G158">
            <v>0.14713145070753739</v>
          </cell>
          <cell r="H158">
            <v>0.36052150768050861</v>
          </cell>
          <cell r="I158">
            <v>0.57315528534722959</v>
          </cell>
          <cell r="J158">
            <v>0.53091960050242071</v>
          </cell>
          <cell r="K158">
            <v>0.42564463120718116</v>
          </cell>
          <cell r="L158">
            <v>0.10662393909969198</v>
          </cell>
          <cell r="M158">
            <v>4.4313720184420195E-2</v>
          </cell>
          <cell r="N158">
            <v>3.936789373466109E-2</v>
          </cell>
          <cell r="O158">
            <v>3.3924598989115491E-2</v>
          </cell>
        </row>
        <row r="159">
          <cell r="A159" t="str">
            <v>Total Provn/PBT</v>
          </cell>
          <cell r="D159">
            <v>0.30682061150310047</v>
          </cell>
          <cell r="E159">
            <v>0.83724513987672</v>
          </cell>
          <cell r="F159">
            <v>2.2639432485322901</v>
          </cell>
          <cell r="G159">
            <v>1.189815847963311</v>
          </cell>
          <cell r="H159">
            <v>0.93183407394040507</v>
          </cell>
          <cell r="I159">
            <v>0.5729019650417978</v>
          </cell>
          <cell r="J159">
            <v>0.75978927600209756</v>
          </cell>
          <cell r="K159">
            <v>1.3760525842476168</v>
          </cell>
          <cell r="L159">
            <v>0.78505141738595019</v>
          </cell>
          <cell r="M159">
            <v>0.65764409969903137</v>
          </cell>
          <cell r="N159">
            <v>0.74663446200326566</v>
          </cell>
          <cell r="O159">
            <v>0.67962044405538091</v>
          </cell>
        </row>
        <row r="160">
          <cell r="A160" t="str">
            <v>Tax Paid/PBT</v>
          </cell>
          <cell r="D160">
            <v>0.23607929380860762</v>
          </cell>
          <cell r="E160">
            <v>5.0379326695116244E-2</v>
          </cell>
          <cell r="F160">
            <v>0.17449445531637317</v>
          </cell>
          <cell r="G160">
            <v>0.33409761732715909</v>
          </cell>
          <cell r="H160">
            <v>0.32030316017413646</v>
          </cell>
          <cell r="I160">
            <v>0.3332971447182716</v>
          </cell>
          <cell r="J160">
            <v>0.13167810933746327</v>
          </cell>
          <cell r="K160">
            <v>-0.17572229761768501</v>
          </cell>
          <cell r="L160">
            <v>0.24529713033096517</v>
          </cell>
          <cell r="M160">
            <v>0.24529713033096517</v>
          </cell>
          <cell r="N160">
            <v>0.24529713033096517</v>
          </cell>
          <cell r="O160">
            <v>0.24529713033096517</v>
          </cell>
        </row>
        <row r="161">
          <cell r="A161" t="str">
            <v>Other Income/ PBT</v>
          </cell>
          <cell r="D161">
            <v>0.2593674319041443</v>
          </cell>
          <cell r="E161">
            <v>0.23999890323818932</v>
          </cell>
          <cell r="F161">
            <v>0.24514551620790281</v>
          </cell>
          <cell r="G161">
            <v>0.20357233415439213</v>
          </cell>
          <cell r="H161">
            <v>0.2667829597691691</v>
          </cell>
          <cell r="I161">
            <v>0.35507096596389692</v>
          </cell>
          <cell r="J161">
            <v>0.32381508743233245</v>
          </cell>
          <cell r="K161">
            <v>0.27064359548656497</v>
          </cell>
          <cell r="L161">
            <v>0.20840854879763282</v>
          </cell>
          <cell r="M161">
            <v>0.19554512500532159</v>
          </cell>
          <cell r="N161">
            <v>0.1910807786470185</v>
          </cell>
          <cell r="O161">
            <v>0.19157340344034757</v>
          </cell>
        </row>
        <row r="163">
          <cell r="A163" t="str">
            <v>Growth Parameters</v>
          </cell>
        </row>
        <row r="164">
          <cell r="A164" t="str">
            <v>Deposits</v>
          </cell>
          <cell r="E164">
            <v>0.22033793914978683</v>
          </cell>
          <cell r="F164">
            <v>0.10554932779255943</v>
          </cell>
          <cell r="G164">
            <v>0.12160926605575395</v>
          </cell>
          <cell r="H164">
            <v>0.14061572927815402</v>
          </cell>
          <cell r="I164">
            <v>0.12451038313187457</v>
          </cell>
          <cell r="J164">
            <v>0.1298435571867913</v>
          </cell>
          <cell r="K164">
            <v>0.2229405917133549</v>
          </cell>
          <cell r="L164">
            <v>0.19834388905942646</v>
          </cell>
          <cell r="M164">
            <v>0.19999999999999996</v>
          </cell>
          <cell r="N164">
            <v>0.14999999999999991</v>
          </cell>
          <cell r="O164">
            <v>0.12000000000000011</v>
          </cell>
        </row>
        <row r="165">
          <cell r="A165" t="str">
            <v>Advances</v>
          </cell>
          <cell r="E165">
            <v>6.2419048304867886E-2</v>
          </cell>
          <cell r="F165">
            <v>0.37452301875317162</v>
          </cell>
          <cell r="G165">
            <v>0.16651628758699544</v>
          </cell>
          <cell r="H165">
            <v>0.22152998940323965</v>
          </cell>
          <cell r="I165">
            <v>0.19321330514312329</v>
          </cell>
          <cell r="J165">
            <v>0.13352420257222763</v>
          </cell>
          <cell r="K165">
            <v>0.38667782322615896</v>
          </cell>
          <cell r="L165">
            <v>0.33100233686106617</v>
          </cell>
          <cell r="M165">
            <v>0.24216054883463078</v>
          </cell>
          <cell r="N165">
            <v>0.16087092182174878</v>
          </cell>
          <cell r="O165">
            <v>0.15674240655401728</v>
          </cell>
        </row>
        <row r="166">
          <cell r="A166" t="str">
            <v>Fee Income</v>
          </cell>
          <cell r="E166">
            <v>2.1706055380870337E-2</v>
          </cell>
          <cell r="F166">
            <v>0.13024918097885441</v>
          </cell>
          <cell r="G166">
            <v>6.5349143610013316E-2</v>
          </cell>
          <cell r="H166">
            <v>6.5050704922087421E-2</v>
          </cell>
          <cell r="I166">
            <v>0.10334417092429171</v>
          </cell>
          <cell r="J166">
            <v>9.1279028976355869E-2</v>
          </cell>
          <cell r="K166">
            <v>0.13745660280313743</v>
          </cell>
          <cell r="L166">
            <v>0.23099027809179273</v>
          </cell>
          <cell r="M166">
            <v>0.20565950755724072</v>
          </cell>
          <cell r="N166">
            <v>0.149689946991995</v>
          </cell>
          <cell r="O166">
            <v>0.12443838899423665</v>
          </cell>
        </row>
        <row r="167">
          <cell r="A167" t="str">
            <v>Capital Gains</v>
          </cell>
          <cell r="E167">
            <v>21.135483870967743</v>
          </cell>
          <cell r="F167">
            <v>0.25939959195569795</v>
          </cell>
          <cell r="G167">
            <v>-0.20504512844249023</v>
          </cell>
          <cell r="H167">
            <v>3.6529839883551674</v>
          </cell>
          <cell r="I167">
            <v>1.9727835825564659</v>
          </cell>
          <cell r="J167">
            <v>-8.3701645830702498E-2</v>
          </cell>
          <cell r="K167">
            <v>-0.40207180099685325</v>
          </cell>
          <cell r="L167">
            <v>-0.63357060540872767</v>
          </cell>
          <cell r="M167">
            <v>-0.47582999699126416</v>
          </cell>
          <cell r="N167">
            <v>0</v>
          </cell>
          <cell r="O167">
            <v>0</v>
          </cell>
        </row>
        <row r="168">
          <cell r="A168" t="str">
            <v>Operating Profit</v>
          </cell>
          <cell r="E168">
            <v>-0.27547681376215427</v>
          </cell>
          <cell r="F168">
            <v>0.29134137686302441</v>
          </cell>
          <cell r="G168">
            <v>0.27718579030203117</v>
          </cell>
          <cell r="H168">
            <v>0.67520563049357829</v>
          </cell>
          <cell r="I168">
            <v>0.52248844052122689</v>
          </cell>
          <cell r="J168">
            <v>0.1067243389164978</v>
          </cell>
          <cell r="K168">
            <v>6.9919893560996815E-3</v>
          </cell>
          <cell r="L168">
            <v>9.8948712125903615E-2</v>
          </cell>
          <cell r="M168">
            <v>0.17119507516990473</v>
          </cell>
          <cell r="N168">
            <v>0.18606028518821915</v>
          </cell>
          <cell r="O168">
            <v>0.11592905278088206</v>
          </cell>
        </row>
        <row r="169">
          <cell r="A169" t="str">
            <v>PAT</v>
          </cell>
          <cell r="E169">
            <v>-0.35937624950020031</v>
          </cell>
          <cell r="F169">
            <v>-0.3681188365996747</v>
          </cell>
          <cell r="G169">
            <v>0.53560549190043516</v>
          </cell>
          <cell r="H169">
            <v>0.93825350706623634</v>
          </cell>
          <cell r="I169">
            <v>0.83416851956326821</v>
          </cell>
          <cell r="J169">
            <v>0.28833523313249687</v>
          </cell>
          <cell r="K169">
            <v>9.8448142686611284E-3</v>
          </cell>
          <cell r="L169">
            <v>-6.102508830973874E-2</v>
          </cell>
          <cell r="M169">
            <v>0.26121368835871883</v>
          </cell>
          <cell r="N169">
            <v>0.12563096423430453</v>
          </cell>
          <cell r="O169">
            <v>0.16045273659069781</v>
          </cell>
        </row>
        <row r="170">
          <cell r="A170" t="str">
            <v>Core Operating profit</v>
          </cell>
          <cell r="E170">
            <v>-0.35332754697506419</v>
          </cell>
          <cell r="F170">
            <v>0.29531686436681648</v>
          </cell>
          <cell r="G170">
            <v>0.33554021507785392</v>
          </cell>
          <cell r="H170">
            <v>0.46072078385438187</v>
          </cell>
          <cell r="I170">
            <v>0.18973313618811072</v>
          </cell>
          <cell r="J170">
            <v>0.21589565385265064</v>
          </cell>
          <cell r="K170">
            <v>0.18372349187762405</v>
          </cell>
          <cell r="L170">
            <v>0.25880907071299752</v>
          </cell>
          <cell r="M170">
            <v>0.21229804969968669</v>
          </cell>
          <cell r="N170">
            <v>0.19117084624871605</v>
          </cell>
          <cell r="O170">
            <v>0.11860226311338806</v>
          </cell>
        </row>
        <row r="172">
          <cell r="A172" t="str">
            <v>Valuation Ratios</v>
          </cell>
        </row>
        <row r="173">
          <cell r="A173" t="str">
            <v>Market Capitalization, US$ Mln</v>
          </cell>
          <cell r="D173">
            <v>992.27605244444453</v>
          </cell>
        </row>
        <row r="174">
          <cell r="A174" t="str">
            <v>PE</v>
          </cell>
          <cell r="D174">
            <v>11.946901239504211</v>
          </cell>
          <cell r="E174">
            <v>18.648857820496847</v>
          </cell>
          <cell r="F174">
            <v>29.513235875148176</v>
          </cell>
          <cell r="G174">
            <v>19.219282576687828</v>
          </cell>
          <cell r="H174">
            <v>9.9157734045730503</v>
          </cell>
          <cell r="I174">
            <v>7.3593891693354303</v>
          </cell>
          <cell r="J174">
            <v>5.7123246962994179</v>
          </cell>
          <cell r="K174">
            <v>5.6566361638806208</v>
          </cell>
          <cell r="L174">
            <v>6.0242676278730753</v>
          </cell>
          <cell r="M174">
            <v>5.2436926624787521</v>
          </cell>
          <cell r="N174">
            <v>4.6584474211276738</v>
          </cell>
          <cell r="O174">
            <v>4.0143361933151693</v>
          </cell>
        </row>
        <row r="175">
          <cell r="A175" t="str">
            <v>Price to Book</v>
          </cell>
          <cell r="D175">
            <v>2.9169790690409245</v>
          </cell>
          <cell r="E175">
            <v>2.6155219804268284</v>
          </cell>
          <cell r="F175">
            <v>2.4512847438716245</v>
          </cell>
          <cell r="G175">
            <v>2.2424868674411607</v>
          </cell>
          <cell r="H175">
            <v>1.8806853229603337</v>
          </cell>
          <cell r="I175">
            <v>1.9629844407551833</v>
          </cell>
          <cell r="J175">
            <v>1.5629292284991891</v>
          </cell>
          <cell r="K175">
            <v>1.2956007440817472</v>
          </cell>
          <cell r="L175">
            <v>1.0910854010112652</v>
          </cell>
          <cell r="M175">
            <v>0.94730267433034387</v>
          </cell>
          <cell r="N175">
            <v>0.82491357634878359</v>
          </cell>
          <cell r="O175">
            <v>0.71260042321926931</v>
          </cell>
        </row>
        <row r="176">
          <cell r="A176" t="str">
            <v>Price to Core Op profit</v>
          </cell>
          <cell r="D176">
            <v>7.0091252433789251</v>
          </cell>
          <cell r="E176">
            <v>10.838756484202138</v>
          </cell>
          <cell r="F176">
            <v>8.3676487061722877</v>
          </cell>
          <cell r="G176">
            <v>6.2653663376841893</v>
          </cell>
          <cell r="H176">
            <v>4.2892292674523746</v>
          </cell>
          <cell r="I176">
            <v>4.9077690098699289</v>
          </cell>
          <cell r="J176">
            <v>4.0363406138670852</v>
          </cell>
          <cell r="K176">
            <v>3.4098677956155417</v>
          </cell>
          <cell r="L176">
            <v>2.7088045955088091</v>
          </cell>
          <cell r="M176">
            <v>2.4529569084453824</v>
          </cell>
          <cell r="N176">
            <v>2.0592821895955016</v>
          </cell>
          <cell r="O176">
            <v>1.8409422701004858</v>
          </cell>
        </row>
        <row r="177">
          <cell r="A177" t="str">
            <v>Dividend Yield</v>
          </cell>
          <cell r="D177">
            <v>1.8414147634474822E-2</v>
          </cell>
          <cell r="E177">
            <v>1.1904602532865672E-2</v>
          </cell>
          <cell r="F177">
            <v>8.2666202575704846E-3</v>
          </cell>
          <cell r="G177">
            <v>1.0405231733111996E-2</v>
          </cell>
          <cell r="H177">
            <v>1.5060644193954323E-2</v>
          </cell>
          <cell r="I177">
            <v>2.3754377669724561E-2</v>
          </cell>
          <cell r="J177">
            <v>3.9592268473736737E-2</v>
          </cell>
          <cell r="K177">
            <v>3.9592268473736737E-2</v>
          </cell>
          <cell r="L177">
            <v>3.9592760180995473E-2</v>
          </cell>
          <cell r="M177">
            <v>4.5248868778280542E-2</v>
          </cell>
          <cell r="N177">
            <v>5.090497737556561E-2</v>
          </cell>
          <cell r="O177">
            <v>5.090497737556561E-2</v>
          </cell>
        </row>
        <row r="179">
          <cell r="A179" t="str">
            <v>Deposits Breakdown</v>
          </cell>
        </row>
        <row r="180">
          <cell r="A180" t="str">
            <v>Savings Deposit</v>
          </cell>
          <cell r="B180">
            <v>39525.199999999997</v>
          </cell>
          <cell r="C180">
            <v>45228</v>
          </cell>
          <cell r="D180">
            <v>54665.2</v>
          </cell>
          <cell r="E180">
            <v>63119.9</v>
          </cell>
          <cell r="F180">
            <v>74299</v>
          </cell>
          <cell r="G180">
            <v>84241.5</v>
          </cell>
          <cell r="H180">
            <v>97010.2</v>
          </cell>
          <cell r="I180">
            <v>111716.7</v>
          </cell>
          <cell r="J180">
            <v>130842.9</v>
          </cell>
          <cell r="K180">
            <v>151971.20000000001</v>
          </cell>
          <cell r="L180">
            <v>179969.247</v>
          </cell>
          <cell r="M180">
            <v>215963.09640000001</v>
          </cell>
          <cell r="N180">
            <v>248357.56086</v>
          </cell>
          <cell r="O180">
            <v>278160.46816320001</v>
          </cell>
          <cell r="Q180" t="str">
            <v>Savings Deposit</v>
          </cell>
          <cell r="R180">
            <v>0.15466329584452265</v>
          </cell>
          <cell r="S180">
            <v>0.17710896246667063</v>
          </cell>
          <cell r="T180">
            <v>0.13381741342413767</v>
          </cell>
          <cell r="U180">
            <v>0.15157256221695947</v>
          </cell>
          <cell r="V180">
            <v>0.15159746088555637</v>
          </cell>
          <cell r="W180">
            <v>0.1712026939571254</v>
          </cell>
          <cell r="X180">
            <v>0.16147838361882849</v>
          </cell>
          <cell r="Y180">
            <v>0.18423258485818361</v>
          </cell>
        </row>
        <row r="181">
          <cell r="A181" t="str">
            <v xml:space="preserve">Current Account </v>
          </cell>
          <cell r="B181">
            <v>25666.9</v>
          </cell>
          <cell r="C181">
            <v>31174.3</v>
          </cell>
          <cell r="D181">
            <v>32580.1</v>
          </cell>
          <cell r="E181">
            <v>34628.1</v>
          </cell>
          <cell r="F181">
            <v>48290.2</v>
          </cell>
          <cell r="G181">
            <v>60661.7</v>
          </cell>
          <cell r="H181">
            <v>66545</v>
          </cell>
          <cell r="I181">
            <v>50362.400000000001</v>
          </cell>
          <cell r="J181">
            <v>50039</v>
          </cell>
          <cell r="K181">
            <v>50101.299999999996</v>
          </cell>
          <cell r="L181">
            <v>59785.35</v>
          </cell>
          <cell r="M181">
            <v>71742.42</v>
          </cell>
          <cell r="N181">
            <v>82503.782999999996</v>
          </cell>
          <cell r="O181">
            <v>92404.236959999995</v>
          </cell>
          <cell r="Q181" t="str">
            <v xml:space="preserve">Current Account </v>
          </cell>
          <cell r="R181">
            <v>6.2860457764095212E-2</v>
          </cell>
          <cell r="S181">
            <v>0.39453796194420132</v>
          </cell>
          <cell r="T181">
            <v>0.25619069707725384</v>
          </cell>
          <cell r="U181">
            <v>9.6985412542015759E-2</v>
          </cell>
          <cell r="V181">
            <v>-0.24318280862574193</v>
          </cell>
          <cell r="W181">
            <v>-6.4214572776516432E-3</v>
          </cell>
          <cell r="X181">
            <v>1.2450288774754625E-3</v>
          </cell>
          <cell r="Y181">
            <v>0.19328939568434356</v>
          </cell>
        </row>
        <row r="182">
          <cell r="A182" t="str">
            <v>Term Deposit</v>
          </cell>
          <cell r="B182">
            <v>113725.2</v>
          </cell>
          <cell r="C182">
            <v>123647.6</v>
          </cell>
          <cell r="D182">
            <v>143311</v>
          </cell>
          <cell r="E182">
            <v>183608.6</v>
          </cell>
          <cell r="F182">
            <v>188464.4</v>
          </cell>
          <cell r="G182">
            <v>203977.40000000002</v>
          </cell>
          <cell r="H182">
            <v>234383.5</v>
          </cell>
          <cell r="I182">
            <v>285407.10000000003</v>
          </cell>
          <cell r="J182">
            <v>324707.5</v>
          </cell>
          <cell r="K182">
            <v>416233.3</v>
          </cell>
          <cell r="L182">
            <v>501188.38</v>
          </cell>
          <cell r="M182">
            <v>601426.05599999987</v>
          </cell>
          <cell r="N182">
            <v>691639.96439999982</v>
          </cell>
          <cell r="O182">
            <v>774636.76012800005</v>
          </cell>
          <cell r="Q182" t="str">
            <v>Term Deposit</v>
          </cell>
          <cell r="R182">
            <v>0.28118985981536659</v>
          </cell>
          <cell r="S182">
            <v>2.6446473640123536E-2</v>
          </cell>
          <cell r="T182">
            <v>8.2312627742958444E-2</v>
          </cell>
          <cell r="U182">
            <v>0.14906602398108793</v>
          </cell>
          <cell r="V182">
            <v>0.21769279834118027</v>
          </cell>
          <cell r="W182">
            <v>0.13769944756104513</v>
          </cell>
          <cell r="X182">
            <v>0.28187153053132441</v>
          </cell>
          <cell r="Y182">
            <v>0.20410447698442202</v>
          </cell>
        </row>
        <row r="183">
          <cell r="A183" t="str">
            <v>Total Deposit</v>
          </cell>
          <cell r="B183">
            <v>178917.3</v>
          </cell>
          <cell r="C183">
            <v>200049.90000000002</v>
          </cell>
          <cell r="D183">
            <v>230556.3</v>
          </cell>
          <cell r="E183">
            <v>281356.59999999998</v>
          </cell>
          <cell r="F183">
            <v>311053.59999999998</v>
          </cell>
          <cell r="G183">
            <v>348880.60000000003</v>
          </cell>
          <cell r="H183">
            <v>397938.7</v>
          </cell>
          <cell r="I183">
            <v>447486.20000000007</v>
          </cell>
          <cell r="J183">
            <v>505589.4</v>
          </cell>
          <cell r="K183">
            <v>618305.80000000005</v>
          </cell>
          <cell r="L183">
            <v>740942.97699999996</v>
          </cell>
          <cell r="M183">
            <v>889131.57239999995</v>
          </cell>
          <cell r="N183">
            <v>1022501.3082599998</v>
          </cell>
          <cell r="O183">
            <v>1145201.4652511999</v>
          </cell>
          <cell r="Q183" t="str">
            <v>Total Deposit</v>
          </cell>
          <cell r="R183">
            <v>0.22033793914978683</v>
          </cell>
          <cell r="S183">
            <v>0.10554932779255943</v>
          </cell>
          <cell r="T183">
            <v>0.12160926605575395</v>
          </cell>
          <cell r="U183">
            <v>0.14061572927815402</v>
          </cell>
          <cell r="V183">
            <v>0.12451038313187457</v>
          </cell>
          <cell r="W183">
            <v>0.1298435571867913</v>
          </cell>
          <cell r="X183">
            <v>0.2229405917133549</v>
          </cell>
          <cell r="Y183">
            <v>0.19834388905942646</v>
          </cell>
        </row>
        <row r="184">
          <cell r="A184" t="str">
            <v>Propn of low cost deposit</v>
          </cell>
          <cell r="B184">
            <v>0.36437001899760396</v>
          </cell>
          <cell r="C184">
            <v>0.38191621190512964</v>
          </cell>
          <cell r="D184">
            <v>0.3784121275367448</v>
          </cell>
          <cell r="E184">
            <v>0.34741676576984515</v>
          </cell>
          <cell r="F184">
            <v>0.39410956825447446</v>
          </cell>
          <cell r="G184">
            <v>0.41533751088481274</v>
          </cell>
          <cell r="H184">
            <v>0.41100601675584708</v>
          </cell>
          <cell r="I184">
            <v>0.36219910245276832</v>
          </cell>
          <cell r="J184">
            <v>0.35776442306741396</v>
          </cell>
          <cell r="K184">
            <v>0.32681643937352678</v>
          </cell>
          <cell r="L184">
            <v>0.32358036237922266</v>
          </cell>
          <cell r="M184">
            <v>0.32358036237922266</v>
          </cell>
          <cell r="N184">
            <v>0.32358036237922266</v>
          </cell>
          <cell r="O184">
            <v>0.32358036237922266</v>
          </cell>
        </row>
        <row r="186">
          <cell r="A186" t="str">
            <v>Deposits Breakdown</v>
          </cell>
        </row>
        <row r="187">
          <cell r="A187" t="str">
            <v>Savings Deposit</v>
          </cell>
          <cell r="B187">
            <v>0.22091323756841849</v>
          </cell>
          <cell r="C187">
            <v>0.22608359214376011</v>
          </cell>
          <cell r="D187">
            <v>0.23710130670903376</v>
          </cell>
          <cell r="E187">
            <v>0.22434128078033358</v>
          </cell>
          <cell r="F187">
            <v>0.23886236970091329</v>
          </cell>
          <cell r="G187">
            <v>0.24146226531369183</v>
          </cell>
          <cell r="H187">
            <v>0.24378176839799695</v>
          </cell>
          <cell r="I187">
            <v>0.24965395580913999</v>
          </cell>
          <cell r="J187">
            <v>0.2587928069694499</v>
          </cell>
          <cell r="K187">
            <v>0.24578647006060755</v>
          </cell>
          <cell r="L187">
            <v>0.24289216928497862</v>
          </cell>
          <cell r="M187">
            <v>0.24289216928497862</v>
          </cell>
          <cell r="N187">
            <v>0.24289216928497862</v>
          </cell>
          <cell r="O187">
            <v>0.24289216928497862</v>
          </cell>
        </row>
        <row r="188">
          <cell r="A188" t="str">
            <v xml:space="preserve">Current Account </v>
          </cell>
          <cell r="B188">
            <v>0.14345678142918547</v>
          </cell>
          <cell r="C188">
            <v>0.15583261976136953</v>
          </cell>
          <cell r="D188">
            <v>0.14131082082771107</v>
          </cell>
          <cell r="E188">
            <v>0.12307548498951154</v>
          </cell>
          <cell r="F188">
            <v>0.1552471985535612</v>
          </cell>
          <cell r="G188">
            <v>0.17387524557112086</v>
          </cell>
          <cell r="H188">
            <v>0.16722424835785007</v>
          </cell>
          <cell r="I188">
            <v>0.11254514664362833</v>
          </cell>
          <cell r="J188">
            <v>9.897161609796408E-2</v>
          </cell>
          <cell r="K188">
            <v>8.1029969312919253E-2</v>
          </cell>
          <cell r="L188">
            <v>8.0688193094244021E-2</v>
          </cell>
          <cell r="M188">
            <v>8.0688193094244021E-2</v>
          </cell>
          <cell r="N188">
            <v>8.0688193094244021E-2</v>
          </cell>
          <cell r="O188">
            <v>8.0688193094244021E-2</v>
          </cell>
        </row>
        <row r="189">
          <cell r="A189" t="str">
            <v>Term Deposit</v>
          </cell>
          <cell r="B189">
            <v>0.63562998100239609</v>
          </cell>
          <cell r="C189">
            <v>0.6180837880948703</v>
          </cell>
          <cell r="D189">
            <v>0.6215878724632552</v>
          </cell>
          <cell r="E189">
            <v>0.65258323423015496</v>
          </cell>
          <cell r="F189">
            <v>0.60589043174552559</v>
          </cell>
          <cell r="G189">
            <v>0.58466248911518726</v>
          </cell>
          <cell r="H189">
            <v>0.58899398324415286</v>
          </cell>
          <cell r="I189">
            <v>0.63780089754723157</v>
          </cell>
          <cell r="J189">
            <v>0.64223557693258593</v>
          </cell>
          <cell r="K189">
            <v>0.67318356062647311</v>
          </cell>
          <cell r="L189">
            <v>0.67641963762077739</v>
          </cell>
          <cell r="M189">
            <v>0.67641963762077728</v>
          </cell>
          <cell r="N189">
            <v>0.67641963762077728</v>
          </cell>
          <cell r="O189">
            <v>0.6764196376207775</v>
          </cell>
        </row>
        <row r="190">
          <cell r="A190" t="str">
            <v>Total Deposit</v>
          </cell>
          <cell r="B190">
            <v>1</v>
          </cell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</row>
        <row r="191">
          <cell r="A191" t="str">
            <v>Propn of low cost deposit</v>
          </cell>
          <cell r="B191">
            <v>0.36437001899760396</v>
          </cell>
          <cell r="C191">
            <v>0.38191621190512964</v>
          </cell>
          <cell r="D191">
            <v>0.3784121275367448</v>
          </cell>
          <cell r="E191">
            <v>0.34741676576984515</v>
          </cell>
          <cell r="F191">
            <v>0.39410956825447452</v>
          </cell>
          <cell r="G191">
            <v>0.41533751088481269</v>
          </cell>
          <cell r="H191">
            <v>0.41100601675584703</v>
          </cell>
          <cell r="I191">
            <v>0.36219910245276832</v>
          </cell>
          <cell r="J191">
            <v>0.35776442306741396</v>
          </cell>
          <cell r="K191">
            <v>0.32681643937352678</v>
          </cell>
          <cell r="L191">
            <v>0.32358036237922261</v>
          </cell>
          <cell r="M191">
            <v>0.32358036237922261</v>
          </cell>
          <cell r="N191">
            <v>0.32358036237922261</v>
          </cell>
          <cell r="O191">
            <v>0.32358036237922261</v>
          </cell>
        </row>
        <row r="193">
          <cell r="A193" t="str">
            <v>Cost of Deposits</v>
          </cell>
        </row>
        <row r="194">
          <cell r="A194" t="str">
            <v>Savings</v>
          </cell>
          <cell r="H194">
            <v>3.5000000000000003E-2</v>
          </cell>
          <cell r="I194">
            <v>2.9600000000000001E-2</v>
          </cell>
          <cell r="J194">
            <v>2.9600000000000001E-2</v>
          </cell>
          <cell r="K194">
            <v>2.9600000000000001E-2</v>
          </cell>
          <cell r="L194">
            <v>2.9600000000000001E-2</v>
          </cell>
          <cell r="M194">
            <v>2.9600000000000001E-2</v>
          </cell>
          <cell r="N194">
            <v>2.9600000000000001E-2</v>
          </cell>
          <cell r="O194">
            <v>2.9600000000000001E-2</v>
          </cell>
        </row>
        <row r="195">
          <cell r="A195" t="str">
            <v>Current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Time</v>
          </cell>
          <cell r="H196">
            <v>0.10086720675914727</v>
          </cell>
          <cell r="I196">
            <v>8.8279282090751851E-2</v>
          </cell>
          <cell r="J196">
            <v>7.4038647456019679E-2</v>
          </cell>
          <cell r="K196">
            <v>6.1851245955136497E-2</v>
          </cell>
          <cell r="L196">
            <v>5.8345942176287836E-2</v>
          </cell>
          <cell r="M196">
            <v>6.3045942176287839E-2</v>
          </cell>
          <cell r="N196">
            <v>6.5545942176287841E-2</v>
          </cell>
          <cell r="O196">
            <v>6.8045942176287844E-2</v>
          </cell>
        </row>
        <row r="197">
          <cell r="A197" t="str">
            <v>Actual</v>
          </cell>
          <cell r="H197">
            <v>6.7942539781711581E-2</v>
          </cell>
          <cell r="I197">
            <v>6.3694362444257316E-2</v>
          </cell>
          <cell r="J197">
            <v>5.5210520550520857E-2</v>
          </cell>
          <cell r="K197">
            <v>4.891252149505651E-2</v>
          </cell>
          <cell r="L197">
            <v>4.6655949274362819E-2</v>
          </cell>
          <cell r="M197">
            <v>4.9835121571180467E-2</v>
          </cell>
          <cell r="N197">
            <v>5.1526170665232414E-2</v>
          </cell>
          <cell r="O197">
            <v>5.3217219759284375E-2</v>
          </cell>
        </row>
        <row r="199">
          <cell r="A199" t="str">
            <v>Advances Break Up</v>
          </cell>
          <cell r="K199">
            <v>7.4938428184624706E-2</v>
          </cell>
          <cell r="L199">
            <v>0.2114230290608301</v>
          </cell>
        </row>
        <row r="200">
          <cell r="A200" t="str">
            <v xml:space="preserve">---Housing </v>
          </cell>
          <cell r="I200">
            <v>12326.6</v>
          </cell>
          <cell r="J200">
            <v>19938.5</v>
          </cell>
          <cell r="K200">
            <v>30801.5</v>
          </cell>
          <cell r="L200">
            <v>45880</v>
          </cell>
        </row>
        <row r="201">
          <cell r="A201" t="str">
            <v>---Non Housing Retail</v>
          </cell>
          <cell r="I201">
            <v>38524.700000000004</v>
          </cell>
          <cell r="J201">
            <v>42501.7</v>
          </cell>
          <cell r="K201">
            <v>54477.600000000006</v>
          </cell>
        </row>
        <row r="202">
          <cell r="A202" t="str">
            <v>------education</v>
          </cell>
          <cell r="J202">
            <v>1447</v>
          </cell>
          <cell r="K202">
            <v>2309.5</v>
          </cell>
        </row>
        <row r="203">
          <cell r="A203" t="str">
            <v>------vehicle loans</v>
          </cell>
          <cell r="J203">
            <v>2414.6</v>
          </cell>
          <cell r="K203">
            <v>3242</v>
          </cell>
        </row>
        <row r="204">
          <cell r="A204" t="str">
            <v>------personal</v>
          </cell>
          <cell r="J204">
            <v>2369.1999999999998</v>
          </cell>
          <cell r="K204">
            <v>3077.8</v>
          </cell>
        </row>
        <row r="205">
          <cell r="A205" t="str">
            <v>------small traders</v>
          </cell>
          <cell r="J205">
            <v>34931.5</v>
          </cell>
          <cell r="K205">
            <v>43183.4</v>
          </cell>
        </row>
        <row r="206">
          <cell r="A206" t="str">
            <v>------others</v>
          </cell>
          <cell r="J206">
            <v>1339.3999999999942</v>
          </cell>
          <cell r="K206">
            <v>2664.9000000000087</v>
          </cell>
        </row>
        <row r="207">
          <cell r="A207" t="str">
            <v>Retail</v>
          </cell>
          <cell r="I207">
            <v>50851.3</v>
          </cell>
          <cell r="J207">
            <v>62440.2</v>
          </cell>
          <cell r="K207">
            <v>85279.1</v>
          </cell>
          <cell r="L207">
            <v>115530</v>
          </cell>
        </row>
        <row r="208">
          <cell r="A208" t="str">
            <v>Corporate &amp; Commercial</v>
          </cell>
          <cell r="I208">
            <v>132040</v>
          </cell>
          <cell r="J208">
            <v>155533.79999999999</v>
          </cell>
          <cell r="K208">
            <v>225260.5</v>
          </cell>
        </row>
        <row r="209">
          <cell r="A209" t="str">
            <v>---SSI</v>
          </cell>
          <cell r="I209">
            <v>27725</v>
          </cell>
          <cell r="J209">
            <v>31962.799999999999</v>
          </cell>
          <cell r="K209">
            <v>37657.599999999999</v>
          </cell>
        </row>
        <row r="210">
          <cell r="A210" t="str">
            <v>Agriculture</v>
          </cell>
          <cell r="I210">
            <v>37943.599999999999</v>
          </cell>
          <cell r="J210">
            <v>45866.6</v>
          </cell>
          <cell r="K210">
            <v>62615.5</v>
          </cell>
        </row>
        <row r="211">
          <cell r="A211" t="str">
            <v>Others</v>
          </cell>
          <cell r="I211">
            <v>45658.1</v>
          </cell>
          <cell r="J211">
            <v>40393.5</v>
          </cell>
          <cell r="K211">
            <v>37869</v>
          </cell>
        </row>
        <row r="212">
          <cell r="A212" t="str">
            <v>Total</v>
          </cell>
          <cell r="I212">
            <v>266493</v>
          </cell>
          <cell r="J212">
            <v>304234.09999999998</v>
          </cell>
          <cell r="K212">
            <v>411024.1</v>
          </cell>
          <cell r="L212">
            <v>546440</v>
          </cell>
        </row>
        <row r="215">
          <cell r="A215" t="str">
            <v>Duration, F2005</v>
          </cell>
          <cell r="D215" t="str">
            <v>1-14 days</v>
          </cell>
          <cell r="E215" t="str">
            <v>15-28 days</v>
          </cell>
          <cell r="F215" t="str">
            <v>29 days - 3 mths</v>
          </cell>
          <cell r="G215" t="str">
            <v>3-6</v>
          </cell>
          <cell r="H215" t="str">
            <v>6-12</v>
          </cell>
          <cell r="I215" t="str">
            <v>12-36</v>
          </cell>
          <cell r="J215" t="str">
            <v>36-60</v>
          </cell>
          <cell r="K215" t="str">
            <v>&gt;60</v>
          </cell>
          <cell r="L215" t="str">
            <v>Total</v>
          </cell>
        </row>
        <row r="216">
          <cell r="D216">
            <v>0.23333333333333334</v>
          </cell>
          <cell r="E216">
            <v>0.7</v>
          </cell>
          <cell r="F216">
            <v>1.75</v>
          </cell>
          <cell r="G216">
            <v>4.5</v>
          </cell>
          <cell r="H216">
            <v>9</v>
          </cell>
          <cell r="I216">
            <v>24</v>
          </cell>
          <cell r="J216">
            <v>48</v>
          </cell>
          <cell r="K216">
            <v>72</v>
          </cell>
        </row>
        <row r="217">
          <cell r="A217" t="str">
            <v>Borrowings</v>
          </cell>
          <cell r="D217">
            <v>590</v>
          </cell>
          <cell r="E217">
            <v>0</v>
          </cell>
          <cell r="F217">
            <v>5640</v>
          </cell>
          <cell r="G217">
            <v>350</v>
          </cell>
          <cell r="H217">
            <v>9990</v>
          </cell>
          <cell r="I217">
            <v>2910</v>
          </cell>
          <cell r="J217">
            <v>610</v>
          </cell>
          <cell r="K217">
            <v>120</v>
          </cell>
          <cell r="L217">
            <v>20210</v>
          </cell>
        </row>
        <row r="218">
          <cell r="A218" t="str">
            <v>Deposits</v>
          </cell>
          <cell r="D218">
            <v>31740</v>
          </cell>
          <cell r="E218">
            <v>19040</v>
          </cell>
          <cell r="F218">
            <v>53260</v>
          </cell>
          <cell r="G218">
            <v>59150</v>
          </cell>
          <cell r="H218">
            <v>97640</v>
          </cell>
          <cell r="I218">
            <v>318650</v>
          </cell>
          <cell r="J218">
            <v>26350</v>
          </cell>
          <cell r="K218">
            <v>12480</v>
          </cell>
          <cell r="L218">
            <v>618310</v>
          </cell>
        </row>
        <row r="219">
          <cell r="A219" t="str">
            <v>Loans</v>
          </cell>
          <cell r="D219">
            <v>17340</v>
          </cell>
          <cell r="E219">
            <v>5720</v>
          </cell>
          <cell r="F219">
            <v>33830</v>
          </cell>
          <cell r="G219">
            <v>40030</v>
          </cell>
          <cell r="H219">
            <v>29860</v>
          </cell>
          <cell r="I219">
            <v>182860</v>
          </cell>
          <cell r="J219">
            <v>46880</v>
          </cell>
          <cell r="K219">
            <v>44530</v>
          </cell>
          <cell r="L219">
            <v>401050</v>
          </cell>
        </row>
        <row r="220">
          <cell r="A220" t="str">
            <v>Investments</v>
          </cell>
          <cell r="D220">
            <v>1180</v>
          </cell>
          <cell r="E220">
            <v>3240</v>
          </cell>
          <cell r="F220">
            <v>10730</v>
          </cell>
          <cell r="G220">
            <v>5350</v>
          </cell>
          <cell r="H220">
            <v>5940</v>
          </cell>
          <cell r="I220">
            <v>34730</v>
          </cell>
          <cell r="J220">
            <v>51910</v>
          </cell>
          <cell r="K220">
            <v>114850</v>
          </cell>
          <cell r="L220">
            <v>227930</v>
          </cell>
        </row>
        <row r="222">
          <cell r="A222" t="str">
            <v>Avg tenor of borrowings</v>
          </cell>
          <cell r="D222">
            <v>0.86282643355874444</v>
          </cell>
        </row>
        <row r="223">
          <cell r="A223" t="str">
            <v>Avg tenor of deposits</v>
          </cell>
          <cell r="D223">
            <v>1.4717636245033505</v>
          </cell>
        </row>
        <row r="224">
          <cell r="A224" t="str">
            <v>Avg tenor of loans</v>
          </cell>
          <cell r="D224">
            <v>2.1529251340231892</v>
          </cell>
        </row>
        <row r="225">
          <cell r="A225" t="str">
            <v>Avg tenor of investments</v>
          </cell>
          <cell r="D225">
            <v>4.2751633664331647</v>
          </cell>
        </row>
        <row r="230">
          <cell r="A230" t="str">
            <v>Employees and Branches</v>
          </cell>
        </row>
        <row r="232">
          <cell r="A232" t="str">
            <v>Employees</v>
          </cell>
          <cell r="F232">
            <v>30376</v>
          </cell>
          <cell r="G232">
            <v>28044</v>
          </cell>
          <cell r="M232">
            <v>0</v>
          </cell>
          <cell r="N232">
            <v>0</v>
          </cell>
          <cell r="O232">
            <v>0</v>
          </cell>
          <cell r="Q232" t="str">
            <v>Employees</v>
          </cell>
          <cell r="R232" t="e">
            <v>#DIV/0!</v>
          </cell>
          <cell r="S232" t="e">
            <v>#DIV/0!</v>
          </cell>
          <cell r="T232">
            <v>-7.6771135106663113E-2</v>
          </cell>
          <cell r="U232">
            <v>-1</v>
          </cell>
          <cell r="V232" t="e">
            <v>#DIV/0!</v>
          </cell>
          <cell r="W232" t="e">
            <v>#DIV/0!</v>
          </cell>
          <cell r="X232" t="e">
            <v>#DIV/0!</v>
          </cell>
          <cell r="Y232" t="e">
            <v>#DIV/0!</v>
          </cell>
        </row>
        <row r="233">
          <cell r="A233" t="str">
            <v>Branches</v>
          </cell>
          <cell r="G233">
            <v>2053</v>
          </cell>
          <cell r="M233">
            <v>30</v>
          </cell>
          <cell r="N233">
            <v>60</v>
          </cell>
          <cell r="O233">
            <v>90</v>
          </cell>
          <cell r="Q233" t="str">
            <v>Branches</v>
          </cell>
          <cell r="R233" t="e">
            <v>#DIV/0!</v>
          </cell>
          <cell r="S233" t="e">
            <v>#DIV/0!</v>
          </cell>
          <cell r="T233" t="e">
            <v>#DIV/0!</v>
          </cell>
          <cell r="U233">
            <v>-1</v>
          </cell>
          <cell r="V233" t="e">
            <v>#DIV/0!</v>
          </cell>
          <cell r="W233" t="e">
            <v>#DIV/0!</v>
          </cell>
          <cell r="X233" t="e">
            <v>#DIV/0!</v>
          </cell>
          <cell r="Y233" t="e">
            <v>#DIV/0!</v>
          </cell>
        </row>
        <row r="234">
          <cell r="A234" t="str">
            <v>ATMs</v>
          </cell>
          <cell r="G234">
            <v>11</v>
          </cell>
        </row>
        <row r="235">
          <cell r="A235" t="str">
            <v>Avg Renumeration per employee (Rs)</v>
          </cell>
          <cell r="D235" t="e">
            <v>#DIV/0!</v>
          </cell>
          <cell r="E235" t="e">
            <v>#DIV/0!</v>
          </cell>
          <cell r="F235">
            <v>201428.75954701082</v>
          </cell>
          <cell r="G235">
            <v>258880.52036973636</v>
          </cell>
          <cell r="H235">
            <v>244847.38268435316</v>
          </cell>
          <cell r="I235" t="e">
            <v>#DIV/0!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R235" t="e">
            <v>#DIV/0!</v>
          </cell>
          <cell r="S235" t="e">
            <v>#DIV/0!</v>
          </cell>
          <cell r="V235" t="e">
            <v>#DIV/0!</v>
          </cell>
          <cell r="W235" t="e">
            <v>#DIV/0!</v>
          </cell>
          <cell r="X235" t="e">
            <v>#DIV/0!</v>
          </cell>
        </row>
        <row r="236">
          <cell r="D236" t="e">
            <v>#DIV/0!</v>
          </cell>
          <cell r="E236" t="e">
            <v>#DIV/0!</v>
          </cell>
          <cell r="F236" t="e">
            <v>#DIV/0!</v>
          </cell>
          <cell r="G236">
            <v>0.28522124125635129</v>
          </cell>
          <cell r="H236">
            <v>-5.4207005089996319E-2</v>
          </cell>
          <cell r="I236" t="e">
            <v>#DIV/0!</v>
          </cell>
          <cell r="J236" t="e">
            <v>#DIV/0!</v>
          </cell>
          <cell r="K236" t="e">
            <v>#DIV/0!</v>
          </cell>
          <cell r="L236" t="e">
            <v>#DIV/0!</v>
          </cell>
          <cell r="M236">
            <v>0.1</v>
          </cell>
          <cell r="N236">
            <v>0.1</v>
          </cell>
          <cell r="O236">
            <v>0.1</v>
          </cell>
        </row>
        <row r="238">
          <cell r="A238" t="str">
            <v>Employee / branch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13.660009741841208</v>
          </cell>
          <cell r="H238" t="e">
            <v>#DIV/0!</v>
          </cell>
          <cell r="I238" t="e">
            <v>#DIV/0!</v>
          </cell>
          <cell r="J238" t="e">
            <v>#DIV/0!</v>
          </cell>
          <cell r="K238" t="e">
            <v>#DIV/0!</v>
          </cell>
          <cell r="L238" t="e">
            <v>#DIV/0!</v>
          </cell>
          <cell r="M238">
            <v>0</v>
          </cell>
          <cell r="N238">
            <v>0</v>
          </cell>
          <cell r="O238">
            <v>0</v>
          </cell>
        </row>
        <row r="243">
          <cell r="B243" t="str">
            <v xml:space="preserve">Loans </v>
          </cell>
          <cell r="C243" t="str">
            <v>Bond Book</v>
          </cell>
          <cell r="D243" t="str">
            <v>Total</v>
          </cell>
        </row>
        <row r="244">
          <cell r="B244" t="str">
            <v>As % of Loans</v>
          </cell>
          <cell r="C244" t="str">
            <v>As % of Bonds</v>
          </cell>
          <cell r="D244" t="str">
            <v>As % of Assets</v>
          </cell>
        </row>
        <row r="245">
          <cell r="A245" t="str">
            <v>Yield on Assets</v>
          </cell>
          <cell r="B245">
            <v>8.0572970272284286E-2</v>
          </cell>
          <cell r="C245">
            <v>7.8906045900497032E-2</v>
          </cell>
          <cell r="D245">
            <v>7.5583754891901292E-2</v>
          </cell>
        </row>
        <row r="246">
          <cell r="A246" t="str">
            <v>Cost of earning assets</v>
          </cell>
          <cell r="B246">
            <v>4.4978982375224734E-2</v>
          </cell>
          <cell r="C246">
            <v>4.4978982375224734E-2</v>
          </cell>
          <cell r="D246">
            <v>4.4978982375224734E-2</v>
          </cell>
        </row>
        <row r="247">
          <cell r="A247" t="str">
            <v>Net Interest Income</v>
          </cell>
          <cell r="B247">
            <v>3.5593987897059552E-2</v>
          </cell>
          <cell r="C247">
            <v>3.3927063525272298E-2</v>
          </cell>
          <cell r="D247">
            <v>3.0604772516676558E-2</v>
          </cell>
        </row>
        <row r="248">
          <cell r="A248" t="str">
            <v>Non Interest Income</v>
          </cell>
          <cell r="B248">
            <v>1.1332470461539708E-2</v>
          </cell>
          <cell r="C248">
            <v>3.9165690469358848E-3</v>
          </cell>
          <cell r="D248">
            <v>7.7392601710358925E-3</v>
          </cell>
        </row>
        <row r="249">
          <cell r="A249" t="str">
            <v>---Fee &amp; Others</v>
          </cell>
          <cell r="B249">
            <v>1.1332470461539708E-2</v>
          </cell>
          <cell r="C249">
            <v>0</v>
          </cell>
          <cell r="D249">
            <v>6.558260427909704E-3</v>
          </cell>
        </row>
        <row r="250">
          <cell r="A250" t="str">
            <v>---Capital Gains</v>
          </cell>
          <cell r="B250">
            <v>0</v>
          </cell>
          <cell r="C250">
            <v>3.9165690469358848E-3</v>
          </cell>
          <cell r="D250">
            <v>1.1809997431261889E-3</v>
          </cell>
        </row>
        <row r="251">
          <cell r="A251" t="str">
            <v>Total Revenue</v>
          </cell>
          <cell r="B251">
            <v>4.6926458358599259E-2</v>
          </cell>
          <cell r="C251">
            <v>3.7843632572208186E-2</v>
          </cell>
          <cell r="D251">
            <v>3.834403268771245E-2</v>
          </cell>
        </row>
        <row r="252">
          <cell r="A252" t="str">
            <v>Expenses*</v>
          </cell>
          <cell r="B252">
            <v>2.5502698104562516E-2</v>
          </cell>
          <cell r="C252">
            <v>8.6373100603263694E-3</v>
          </cell>
          <cell r="D252">
            <v>1.7363259935422551E-2</v>
          </cell>
        </row>
        <row r="253">
          <cell r="A253" t="str">
            <v>---Employee</v>
          </cell>
          <cell r="B253">
            <v>1.5762404612112719E-2</v>
          </cell>
          <cell r="C253">
            <v>5.3384459704198597E-3</v>
          </cell>
          <cell r="D253">
            <v>1.0731677384302054E-2</v>
          </cell>
        </row>
        <row r="254">
          <cell r="A254" t="str">
            <v>---Others</v>
          </cell>
          <cell r="B254">
            <v>9.740293492449795E-3</v>
          </cell>
          <cell r="C254">
            <v>3.2988640899065096E-3</v>
          </cell>
          <cell r="D254">
            <v>6.631582551120496E-3</v>
          </cell>
        </row>
        <row r="255">
          <cell r="A255" t="str">
            <v>Operating Profit</v>
          </cell>
          <cell r="B255">
            <v>2.1423760254036743E-2</v>
          </cell>
          <cell r="C255">
            <v>2.9206322511881815E-2</v>
          </cell>
          <cell r="D255">
            <v>2.0980772752289899E-2</v>
          </cell>
        </row>
        <row r="256">
          <cell r="A256" t="str">
            <v>Provisions</v>
          </cell>
          <cell r="B256">
            <v>5.4924298728830133E-3</v>
          </cell>
          <cell r="C256">
            <v>1.7737470798764872E-2</v>
          </cell>
          <cell r="D256">
            <v>8.6954724248818928E-3</v>
          </cell>
        </row>
        <row r="257">
          <cell r="A257" t="str">
            <v>---LLP</v>
          </cell>
          <cell r="B257">
            <v>5.4924298728830133E-3</v>
          </cell>
          <cell r="C257">
            <v>0</v>
          </cell>
          <cell r="D257">
            <v>3.1785466029358397E-3</v>
          </cell>
        </row>
        <row r="258">
          <cell r="A258" t="str">
            <v>---Investment Provision</v>
          </cell>
          <cell r="B258">
            <v>0</v>
          </cell>
          <cell r="C258">
            <v>1.7737470798764872E-2</v>
          </cell>
          <cell r="D258">
            <v>5.5169258219460527E-3</v>
          </cell>
        </row>
        <row r="259">
          <cell r="A259" t="str">
            <v>PBT</v>
          </cell>
          <cell r="B259">
            <v>1.5931330381153731E-2</v>
          </cell>
          <cell r="C259">
            <v>1.1468851713116943E-2</v>
          </cell>
          <cell r="D259">
            <v>1.2285300327408006E-2</v>
          </cell>
        </row>
        <row r="260">
          <cell r="A260" t="str">
            <v>Tax</v>
          </cell>
          <cell r="B260">
            <v>3.9079096248515318E-3</v>
          </cell>
          <cell r="C260">
            <v>2.8132764134189601E-3</v>
          </cell>
          <cell r="D260">
            <v>3.0135489155672509E-3</v>
          </cell>
        </row>
        <row r="261">
          <cell r="A261" t="str">
            <v>ROA</v>
          </cell>
          <cell r="B261">
            <v>1.2023420756302198E-2</v>
          </cell>
          <cell r="C261">
            <v>8.6555752996979821E-3</v>
          </cell>
          <cell r="D261">
            <v>8.0000000000000002E-3</v>
          </cell>
        </row>
        <row r="265">
          <cell r="B265" t="str">
            <v>F2006</v>
          </cell>
          <cell r="C265" t="str">
            <v>F2007E</v>
          </cell>
          <cell r="D265" t="str">
            <v>F2008E</v>
          </cell>
        </row>
        <row r="266">
          <cell r="A266" t="str">
            <v>Rs. Mn</v>
          </cell>
        </row>
        <row r="267">
          <cell r="A267" t="str">
            <v>Core Fees</v>
          </cell>
          <cell r="B267">
            <v>2177.8679999999999</v>
          </cell>
          <cell r="C267">
            <v>2625.7672604046725</v>
          </cell>
          <cell r="D267">
            <v>3018.818222427964</v>
          </cell>
        </row>
        <row r="268">
          <cell r="A268" t="str">
            <v>Profit on sale of Investment</v>
          </cell>
          <cell r="B268">
            <v>953.88900000000001</v>
          </cell>
          <cell r="C268">
            <v>500</v>
          </cell>
          <cell r="D268">
            <v>500</v>
          </cell>
        </row>
        <row r="269">
          <cell r="A269" t="str">
            <v>Forex Income</v>
          </cell>
          <cell r="B269">
            <v>1497.7460000000001</v>
          </cell>
          <cell r="C269">
            <v>1722.4078999999999</v>
          </cell>
          <cell r="D269">
            <v>1980.7690849999997</v>
          </cell>
        </row>
        <row r="270">
          <cell r="A270" t="str">
            <v>Others</v>
          </cell>
          <cell r="B270">
            <v>1621.4679999999989</v>
          </cell>
          <cell r="C270">
            <v>1864.6881999999987</v>
          </cell>
          <cell r="D270">
            <v>2051.1570199999987</v>
          </cell>
        </row>
        <row r="271">
          <cell r="A271" t="str">
            <v>Total Non Interest</v>
          </cell>
          <cell r="B271">
            <v>6250.9709999999995</v>
          </cell>
          <cell r="C271">
            <v>6712.8633604046709</v>
          </cell>
          <cell r="D271">
            <v>7550.7443274279622</v>
          </cell>
        </row>
        <row r="273">
          <cell r="A273" t="str">
            <v>% Growth YoY</v>
          </cell>
        </row>
        <row r="274">
          <cell r="A274" t="str">
            <v>Core Fees</v>
          </cell>
          <cell r="B274">
            <v>0.23099027809179273</v>
          </cell>
          <cell r="C274">
            <v>0.20565950755724072</v>
          </cell>
          <cell r="D274">
            <v>0.149689946991995</v>
          </cell>
        </row>
        <row r="275">
          <cell r="A275" t="str">
            <v>Profit on sale of Investment</v>
          </cell>
          <cell r="B275">
            <v>-0.63357060540872767</v>
          </cell>
          <cell r="C275">
            <v>-0.47582999699126416</v>
          </cell>
          <cell r="D275">
            <v>0</v>
          </cell>
        </row>
        <row r="276">
          <cell r="A276" t="str">
            <v>Forex Income</v>
          </cell>
          <cell r="B276">
            <v>-0.10093883186265684</v>
          </cell>
          <cell r="C276">
            <v>0.15</v>
          </cell>
          <cell r="D276">
            <v>0.15</v>
          </cell>
        </row>
        <row r="277">
          <cell r="A277" t="str">
            <v>Others</v>
          </cell>
          <cell r="B277">
            <v>-7.5922844641751475E-4</v>
          </cell>
          <cell r="C277">
            <v>0.15</v>
          </cell>
          <cell r="D277">
            <v>0.1</v>
          </cell>
        </row>
        <row r="278">
          <cell r="A278" t="str">
            <v>Total Non Interest</v>
          </cell>
          <cell r="B278">
            <v>-0.18405286516120611</v>
          </cell>
          <cell r="C278">
            <v>7.3891297912703768E-2</v>
          </cell>
          <cell r="D278">
            <v>0.12481722359574166</v>
          </cell>
        </row>
        <row r="281">
          <cell r="B281" t="str">
            <v>F2006</v>
          </cell>
          <cell r="C281" t="str">
            <v>F2007E</v>
          </cell>
          <cell r="D281" t="str">
            <v>F2008E</v>
          </cell>
        </row>
        <row r="282">
          <cell r="A282" t="str">
            <v>Employee Expenses</v>
          </cell>
          <cell r="B282">
            <v>-6.4362276289372078E-2</v>
          </cell>
          <cell r="C282">
            <v>0.11798006099491976</v>
          </cell>
          <cell r="D282">
            <v>9.6277748536890639E-2</v>
          </cell>
        </row>
        <row r="283">
          <cell r="A283" t="str">
            <v>---VRS</v>
          </cell>
          <cell r="B283">
            <v>-0.65894229666169557</v>
          </cell>
          <cell r="C283" t="str">
            <v>NA</v>
          </cell>
          <cell r="D283" t="str">
            <v>NA</v>
          </cell>
        </row>
        <row r="284">
          <cell r="A284" t="str">
            <v>---Wage Arrears</v>
          </cell>
          <cell r="B284">
            <v>-1</v>
          </cell>
          <cell r="C284" t="str">
            <v>NA</v>
          </cell>
          <cell r="D284" t="str">
            <v>NA</v>
          </cell>
        </row>
        <row r="285">
          <cell r="A285" t="str">
            <v>---Others</v>
          </cell>
          <cell r="B285">
            <v>0.24875974289830438</v>
          </cell>
          <cell r="C285">
            <v>0.1</v>
          </cell>
          <cell r="D285">
            <v>0.08</v>
          </cell>
        </row>
        <row r="286">
          <cell r="A286" t="str">
            <v>---Retirement benefit</v>
          </cell>
          <cell r="B286">
            <v>-9.4865883146825647E-2</v>
          </cell>
          <cell r="C286">
            <v>0.4</v>
          </cell>
          <cell r="D286">
            <v>0.15</v>
          </cell>
        </row>
        <row r="287">
          <cell r="A287" t="str">
            <v>Non Employee Expenses</v>
          </cell>
          <cell r="B287">
            <v>0.18746624692398117</v>
          </cell>
          <cell r="C287">
            <v>0.10801889698568257</v>
          </cell>
          <cell r="D287">
            <v>0.13042205949345909</v>
          </cell>
        </row>
        <row r="288">
          <cell r="A288" t="str">
            <v>---Rent, taxes &amp; lighting</v>
          </cell>
          <cell r="B288">
            <v>9.5379001594505075E-2</v>
          </cell>
          <cell r="C288">
            <v>0.12</v>
          </cell>
          <cell r="D288">
            <v>0.12</v>
          </cell>
        </row>
        <row r="289">
          <cell r="A289" t="str">
            <v>---Depreciation</v>
          </cell>
          <cell r="B289">
            <v>0.17529323792525653</v>
          </cell>
          <cell r="C289">
            <v>0.15</v>
          </cell>
          <cell r="D289">
            <v>0.1</v>
          </cell>
        </row>
        <row r="290">
          <cell r="A290" t="str">
            <v>---Insurance</v>
          </cell>
          <cell r="B290">
            <v>0.4372035083815593</v>
          </cell>
          <cell r="C290">
            <v>-0.1</v>
          </cell>
          <cell r="D290">
            <v>0.1</v>
          </cell>
        </row>
        <row r="291">
          <cell r="A291" t="str">
            <v>---Others</v>
          </cell>
          <cell r="B291">
            <v>0.16650396427013447</v>
          </cell>
          <cell r="C291">
            <v>0.15</v>
          </cell>
          <cell r="D291">
            <v>0.15</v>
          </cell>
        </row>
        <row r="292">
          <cell r="A292" t="str">
            <v>Total Operating Expenses</v>
          </cell>
          <cell r="B292">
            <v>1.8100966250208739E-2</v>
          </cell>
          <cell r="C292">
            <v>0.11417557487433005</v>
          </cell>
          <cell r="D292">
            <v>0.10924648902678546</v>
          </cell>
        </row>
        <row r="296">
          <cell r="B296">
            <v>0.55430000000000001</v>
          </cell>
        </row>
        <row r="297">
          <cell r="B297">
            <v>280</v>
          </cell>
          <cell r="C297">
            <v>549.01960784313724</v>
          </cell>
        </row>
        <row r="298">
          <cell r="C298">
            <v>43.901707843137217</v>
          </cell>
          <cell r="D298">
            <v>8.6913783580303161E-2</v>
          </cell>
        </row>
        <row r="299">
          <cell r="A299" t="str">
            <v>F2007 RWA</v>
          </cell>
          <cell r="B299">
            <v>725140</v>
          </cell>
        </row>
        <row r="300">
          <cell r="A300" t="str">
            <v>F2007 Tier 1</v>
          </cell>
          <cell r="B300">
            <v>45540.263723993143</v>
          </cell>
        </row>
        <row r="301">
          <cell r="A301" t="str">
            <v>Tier 1 Ratio (Basel 1)</v>
          </cell>
          <cell r="B301">
            <v>6.2802029572211079E-2</v>
          </cell>
        </row>
        <row r="302">
          <cell r="A302" t="str">
            <v>Potential proceeds from issue</v>
          </cell>
          <cell r="B302">
            <v>3880.9109733333303</v>
          </cell>
        </row>
        <row r="303">
          <cell r="A303" t="str">
            <v>Tier 1 (if dilution happens)</v>
          </cell>
          <cell r="B303">
            <v>49421.174697326474</v>
          </cell>
        </row>
        <row r="304">
          <cell r="A304" t="str">
            <v>Issue of hybrids</v>
          </cell>
          <cell r="B304">
            <v>8721.3837701164375</v>
          </cell>
        </row>
        <row r="305">
          <cell r="A305" t="str">
            <v>Potential tier 1 with dilution &amp; hybrid issue</v>
          </cell>
          <cell r="B305">
            <v>58142.558467442912</v>
          </cell>
        </row>
        <row r="306">
          <cell r="A306" t="str">
            <v>Tier 1 ratio</v>
          </cell>
          <cell r="B306">
            <v>8.0181149112506428E-2</v>
          </cell>
        </row>
        <row r="312">
          <cell r="B312" t="str">
            <v>F2006</v>
          </cell>
          <cell r="C312" t="str">
            <v>F2007E</v>
          </cell>
          <cell r="D312" t="str">
            <v>F2008E</v>
          </cell>
        </row>
        <row r="313">
          <cell r="A313" t="str">
            <v>NIM</v>
          </cell>
          <cell r="B313">
            <v>3.0604772516676558E-2</v>
          </cell>
          <cell r="C313">
            <v>2.9161280959044251E-2</v>
          </cell>
          <cell r="D313">
            <v>2.8644944760519507E-2</v>
          </cell>
        </row>
        <row r="314">
          <cell r="A314" t="str">
            <v>Earning Assets Growth</v>
          </cell>
          <cell r="B314">
            <v>0.23345890688008519</v>
          </cell>
          <cell r="C314">
            <v>0.21037159700560681</v>
          </cell>
          <cell r="D314">
            <v>0.15189259792608767</v>
          </cell>
        </row>
        <row r="315">
          <cell r="A315" t="str">
            <v>Net Interest Income</v>
          </cell>
          <cell r="B315">
            <v>0.15002039175417492</v>
          </cell>
          <cell r="C315">
            <v>0.16313319880292054</v>
          </cell>
          <cell r="D315">
            <v>0.15748511842779878</v>
          </cell>
        </row>
        <row r="322">
          <cell r="A322" t="str">
            <v>YoY</v>
          </cell>
          <cell r="B322" t="str">
            <v>F2005</v>
          </cell>
          <cell r="C322" t="str">
            <v>F2006</v>
          </cell>
          <cell r="D322" t="str">
            <v>F2007E</v>
          </cell>
          <cell r="E322" t="str">
            <v>F2008E</v>
          </cell>
        </row>
        <row r="323">
          <cell r="A323" t="str">
            <v xml:space="preserve">Interest Income </v>
          </cell>
          <cell r="B323">
            <v>0.10040940502312745</v>
          </cell>
          <cell r="C323">
            <v>0.17987043718145035</v>
          </cell>
          <cell r="D323">
            <v>0.24135950816631691</v>
          </cell>
          <cell r="E323">
            <v>0.19624744185619369</v>
          </cell>
        </row>
        <row r="324">
          <cell r="A324" t="str">
            <v>Interest Expense</v>
          </cell>
          <cell r="B324">
            <v>4.5020449125381612E-2</v>
          </cell>
          <cell r="C324">
            <v>0.20108294351910194</v>
          </cell>
          <cell r="D324">
            <v>0.29458655503264675</v>
          </cell>
          <cell r="E324">
            <v>0.21994413204570074</v>
          </cell>
        </row>
        <row r="325">
          <cell r="A325" t="str">
            <v>Net Interest Income</v>
          </cell>
          <cell r="B325">
            <v>0.1890982813435933</v>
          </cell>
          <cell r="C325">
            <v>0.15002039175417492</v>
          </cell>
          <cell r="D325">
            <v>0.16313319880292054</v>
          </cell>
          <cell r="E325">
            <v>0.15748511842779878</v>
          </cell>
        </row>
        <row r="326">
          <cell r="A326" t="str">
            <v>---CEB Income</v>
          </cell>
          <cell r="B326">
            <v>0.13745660280313743</v>
          </cell>
          <cell r="C326">
            <v>0.23099027809179273</v>
          </cell>
          <cell r="D326">
            <v>0.20565950755724072</v>
          </cell>
          <cell r="E326">
            <v>0.149689946991995</v>
          </cell>
        </row>
        <row r="327">
          <cell r="A327" t="str">
            <v>---Capital Gains</v>
          </cell>
          <cell r="B327">
            <v>-0.40207180099685325</v>
          </cell>
          <cell r="C327">
            <v>-0.63357060540872767</v>
          </cell>
          <cell r="D327">
            <v>-0.47582999699126416</v>
          </cell>
          <cell r="E327">
            <v>0</v>
          </cell>
        </row>
        <row r="328">
          <cell r="A328" t="str">
            <v>---Forex Income</v>
          </cell>
          <cell r="B328">
            <v>0.40606009453072267</v>
          </cell>
          <cell r="C328">
            <v>-0.10093883186265684</v>
          </cell>
          <cell r="D328">
            <v>0.14999999999999991</v>
          </cell>
          <cell r="E328">
            <v>0.14999999999999991</v>
          </cell>
        </row>
        <row r="329">
          <cell r="A329" t="str">
            <v>---Other Non Interest Income</v>
          </cell>
          <cell r="B329">
            <v>0.32931924305726312</v>
          </cell>
          <cell r="C329">
            <v>-7.5922844641751475E-4</v>
          </cell>
          <cell r="D329">
            <v>0.14999999999999991</v>
          </cell>
          <cell r="E329">
            <v>0.10000000000000009</v>
          </cell>
        </row>
        <row r="330">
          <cell r="A330" t="str">
            <v>Total Non Interest Income</v>
          </cell>
          <cell r="B330">
            <v>-7.8608712385442536E-2</v>
          </cell>
          <cell r="C330">
            <v>-0.18405286516120611</v>
          </cell>
          <cell r="D330">
            <v>7.3891297912703768E-2</v>
          </cell>
          <cell r="E330">
            <v>0.12481722359574166</v>
          </cell>
        </row>
        <row r="331">
          <cell r="A331" t="str">
            <v>Total income</v>
          </cell>
          <cell r="B331">
            <v>0.10241071776297872</v>
          </cell>
          <cell r="C331">
            <v>5.9605604346689267E-2</v>
          </cell>
          <cell r="D331">
            <v>0.14453442374644832</v>
          </cell>
          <cell r="E331">
            <v>0.15109707084920365</v>
          </cell>
        </row>
        <row r="332">
          <cell r="A332" t="str">
            <v>---Employee Expenses</v>
          </cell>
          <cell r="B332">
            <v>0.20248695516731141</v>
          </cell>
          <cell r="C332">
            <v>-6.4362276289372078E-2</v>
          </cell>
          <cell r="D332">
            <v>0.11798006099491976</v>
          </cell>
          <cell r="E332">
            <v>9.6277748536890639E-2</v>
          </cell>
        </row>
        <row r="333">
          <cell r="A333" t="str">
            <v>---Non Employee Expenses</v>
          </cell>
          <cell r="B333">
            <v>0.27348955392433583</v>
          </cell>
          <cell r="C333">
            <v>0.18746624692398117</v>
          </cell>
          <cell r="D333">
            <v>0.10801889698568257</v>
          </cell>
          <cell r="E333">
            <v>0.13042205949345909</v>
          </cell>
        </row>
        <row r="334">
          <cell r="A334" t="str">
            <v>Operating Expenses</v>
          </cell>
          <cell r="B334">
            <v>0.22484928242428537</v>
          </cell>
          <cell r="C334">
            <v>1.8100966250208739E-2</v>
          </cell>
          <cell r="D334">
            <v>0.11417557487433005</v>
          </cell>
          <cell r="E334">
            <v>0.10924648902678546</v>
          </cell>
        </row>
        <row r="335">
          <cell r="A335" t="str">
            <v>Operating Profit</v>
          </cell>
          <cell r="B335">
            <v>6.9919893560996815E-3</v>
          </cell>
          <cell r="C335">
            <v>9.8948712125903615E-2</v>
          </cell>
          <cell r="D335">
            <v>0.17119507516990473</v>
          </cell>
          <cell r="E335">
            <v>0.18606028518821915</v>
          </cell>
        </row>
        <row r="336">
          <cell r="A336" t="str">
            <v>---Prov for Investment Dep.</v>
          </cell>
          <cell r="B336">
            <v>-23.320628683693513</v>
          </cell>
          <cell r="C336">
            <v>-0.23951695243460192</v>
          </cell>
          <cell r="D336">
            <v>-0.69907407407407407</v>
          </cell>
          <cell r="E336">
            <v>-0.42307692307692313</v>
          </cell>
        </row>
        <row r="337">
          <cell r="A337" t="str">
            <v>---Prov for NPA's</v>
          </cell>
          <cell r="B337">
            <v>-0.62942733434310982</v>
          </cell>
          <cell r="C337">
            <v>5.9947979026464759E-2</v>
          </cell>
          <cell r="D337">
            <v>1.3309786477622403</v>
          </cell>
          <cell r="E337">
            <v>0.43655115773363806</v>
          </cell>
        </row>
        <row r="338">
          <cell r="A338" t="str">
            <v>Total provisions</v>
          </cell>
          <cell r="B338">
            <v>0.35074231602600126</v>
          </cell>
          <cell r="C338">
            <v>-0.16546258228570077</v>
          </cell>
          <cell r="D338">
            <v>5.6529193171301229E-2</v>
          </cell>
          <cell r="E338">
            <v>0.27794785930554133</v>
          </cell>
        </row>
        <row r="339">
          <cell r="A339" t="str">
            <v>Profit Before Tax</v>
          </cell>
          <cell r="B339">
            <v>-0.25418582246990939</v>
          </cell>
          <cell r="C339">
            <v>0.46279255710524891</v>
          </cell>
          <cell r="D339">
            <v>0.26121368835871883</v>
          </cell>
          <cell r="E339">
            <v>0.12563096423430453</v>
          </cell>
        </row>
        <row r="340">
          <cell r="A340" t="str">
            <v>Provision for Tax</v>
          </cell>
          <cell r="B340">
            <v>-1.9952769031302093</v>
          </cell>
          <cell r="C340">
            <v>-3.0419651995905834</v>
          </cell>
          <cell r="D340">
            <v>0.26121368835871883</v>
          </cell>
          <cell r="E340">
            <v>0.12563096423430453</v>
          </cell>
        </row>
        <row r="341">
          <cell r="A341" t="str">
            <v>Net Profit for the year</v>
          </cell>
          <cell r="B341">
            <v>9.8448142686611284E-3</v>
          </cell>
          <cell r="C341">
            <v>-6.102508830973874E-2</v>
          </cell>
          <cell r="D341">
            <v>0.26121368835871883</v>
          </cell>
          <cell r="E341">
            <v>0.12563096423430453</v>
          </cell>
        </row>
        <row r="342">
          <cell r="A342" t="str">
            <v>EPS</v>
          </cell>
          <cell r="B342">
            <v>9.8448142686613505E-3</v>
          </cell>
          <cell r="C342">
            <v>-6.102508830973874E-2</v>
          </cell>
          <cell r="D342">
            <v>0.14885978558196755</v>
          </cell>
          <cell r="E342">
            <v>0.12563096423430453</v>
          </cell>
        </row>
        <row r="344">
          <cell r="A344" t="str">
            <v>NIM</v>
          </cell>
          <cell r="B344">
            <v>3.2983972204481911E-2</v>
          </cell>
          <cell r="C344">
            <v>3.0604772516676558E-2</v>
          </cell>
          <cell r="D344">
            <v>2.9161280959044251E-2</v>
          </cell>
          <cell r="E344">
            <v>2.8644944760519507E-2</v>
          </cell>
        </row>
        <row r="345">
          <cell r="A345" t="str">
            <v>ROE</v>
          </cell>
          <cell r="B345">
            <v>0.2145941703299819</v>
          </cell>
          <cell r="C345">
            <v>0.17691934849391527</v>
          </cell>
          <cell r="D345">
            <v>0.17490064240574094</v>
          </cell>
          <cell r="E345">
            <v>0.17336363793786741</v>
          </cell>
        </row>
        <row r="346">
          <cell r="A346" t="str">
            <v>ROA</v>
          </cell>
          <cell r="B346">
            <v>1.1000698539614663E-2</v>
          </cell>
          <cell r="C346">
            <v>8.3873588182679856E-3</v>
          </cell>
          <cell r="D346">
            <v>8.6635266023510141E-3</v>
          </cell>
          <cell r="E346">
            <v>8.2990563640237252E-3</v>
          </cell>
        </row>
        <row r="347">
          <cell r="A347" t="str">
            <v>Cost Income Ratio</v>
          </cell>
          <cell r="B347">
            <v>0.48663209286880088</v>
          </cell>
          <cell r="C347">
            <v>0.46757076588279889</v>
          </cell>
          <cell r="D347">
            <v>0.45516842138013924</v>
          </cell>
          <cell r="E347">
            <v>0.43861980550372381</v>
          </cell>
        </row>
        <row r="348">
          <cell r="A348" t="str">
            <v>Annual LLP/Advances (Bps)</v>
          </cell>
          <cell r="B348">
            <v>70.178559683647407</v>
          </cell>
          <cell r="C348">
            <v>54.924298728830131</v>
          </cell>
          <cell r="D348">
            <v>100</v>
          </cell>
          <cell r="E348">
            <v>120</v>
          </cell>
        </row>
        <row r="350">
          <cell r="A350" t="str">
            <v xml:space="preserve">Deposits </v>
          </cell>
          <cell r="B350">
            <v>0.2229405917133549</v>
          </cell>
          <cell r="C350">
            <v>0.19834388905942646</v>
          </cell>
          <cell r="D350">
            <v>0.19999999999999996</v>
          </cell>
          <cell r="E350">
            <v>0.14999999999999991</v>
          </cell>
        </row>
        <row r="351">
          <cell r="A351" t="str">
            <v>Advances</v>
          </cell>
          <cell r="B351">
            <v>0.38667782322615896</v>
          </cell>
          <cell r="C351">
            <v>0.33100233686106617</v>
          </cell>
          <cell r="D351">
            <v>0.24216054883463078</v>
          </cell>
          <cell r="E351">
            <v>0.16087092182174878</v>
          </cell>
        </row>
        <row r="352">
          <cell r="A352" t="str">
            <v>Total Assets</v>
          </cell>
          <cell r="B352">
            <v>0.2417236372166589</v>
          </cell>
          <cell r="C352">
            <v>0.2307982412046421</v>
          </cell>
          <cell r="D352">
            <v>0.20565950755724072</v>
          </cell>
          <cell r="E352">
            <v>0.149689946991995</v>
          </cell>
        </row>
        <row r="359">
          <cell r="G359" t="str">
            <v>F2001</v>
          </cell>
          <cell r="H359" t="str">
            <v>F2002</v>
          </cell>
          <cell r="I359" t="str">
            <v>F2003</v>
          </cell>
          <cell r="J359" t="str">
            <v>F2004</v>
          </cell>
          <cell r="K359" t="str">
            <v>F2005</v>
          </cell>
          <cell r="L359" t="str">
            <v>F2006</v>
          </cell>
          <cell r="M359" t="str">
            <v>F2007E</v>
          </cell>
          <cell r="N359" t="str">
            <v>F2008E</v>
          </cell>
          <cell r="O359" t="str">
            <v>F2009E</v>
          </cell>
        </row>
        <row r="360">
          <cell r="G360">
            <v>0.14713145070753739</v>
          </cell>
          <cell r="H360">
            <v>0.36052150768050861</v>
          </cell>
          <cell r="I360">
            <v>0.57315528534722959</v>
          </cell>
          <cell r="J360">
            <v>0.53091960050242071</v>
          </cell>
          <cell r="K360">
            <v>0.42564463120718116</v>
          </cell>
          <cell r="L360">
            <v>0.10662393909969198</v>
          </cell>
          <cell r="M360">
            <v>4.4313720184420195E-2</v>
          </cell>
          <cell r="N360">
            <v>4.0182756340465017E-2</v>
          </cell>
          <cell r="O360">
            <v>3.45628978343114E-2</v>
          </cell>
        </row>
        <row r="376">
          <cell r="G376" t="str">
            <v>F2003</v>
          </cell>
          <cell r="H376" t="str">
            <v>F2004</v>
          </cell>
          <cell r="I376" t="str">
            <v>F2005</v>
          </cell>
          <cell r="J376" t="str">
            <v>F2006</v>
          </cell>
          <cell r="K376" t="str">
            <v>F2007E</v>
          </cell>
          <cell r="L376" t="str">
            <v>F2008E</v>
          </cell>
        </row>
        <row r="377">
          <cell r="G377">
            <v>182.30139519332957</v>
          </cell>
          <cell r="H377">
            <v>240.13645243866483</v>
          </cell>
          <cell r="I377">
            <v>70.178559683647407</v>
          </cell>
          <cell r="J377">
            <v>54.924298728830131</v>
          </cell>
          <cell r="K377">
            <v>100</v>
          </cell>
          <cell r="L377">
            <v>120</v>
          </cell>
        </row>
      </sheetData>
      <sheetData sheetId="5" refreshError="1"/>
      <sheetData sheetId="6" refreshError="1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</row>
        <row r="3">
          <cell r="A3" t="str">
            <v>Opening Gross NPLs</v>
          </cell>
          <cell r="B3">
            <v>18812</v>
          </cell>
          <cell r="C3">
            <v>20563.3</v>
          </cell>
          <cell r="D3">
            <v>24204.799999999999</v>
          </cell>
          <cell r="E3">
            <v>23876.1</v>
          </cell>
          <cell r="F3">
            <v>23468.400000000001</v>
          </cell>
          <cell r="G3">
            <v>20581.5</v>
          </cell>
          <cell r="H3">
            <v>20980.5</v>
          </cell>
          <cell r="I3">
            <v>23733.205005433261</v>
          </cell>
        </row>
        <row r="4">
          <cell r="A4" t="str">
            <v>Additions</v>
          </cell>
          <cell r="B4">
            <v>5319.1</v>
          </cell>
          <cell r="C4">
            <v>7036.3</v>
          </cell>
          <cell r="D4">
            <v>6831.2</v>
          </cell>
          <cell r="E4">
            <v>6776.4</v>
          </cell>
          <cell r="F4">
            <v>5098.3</v>
          </cell>
          <cell r="G4">
            <v>7528.4</v>
          </cell>
          <cell r="H4">
            <v>10020.31799282485</v>
          </cell>
          <cell r="I4">
            <v>11935.16540064</v>
          </cell>
        </row>
        <row r="5">
          <cell r="A5" t="str">
            <v>YoY</v>
          </cell>
          <cell r="C5">
            <v>0.32283657009644484</v>
          </cell>
          <cell r="D5">
            <v>-2.9148842431391597E-2</v>
          </cell>
          <cell r="E5">
            <v>-8.0220166295819073E-3</v>
          </cell>
          <cell r="F5">
            <v>-0.24763886429372517</v>
          </cell>
          <cell r="G5">
            <v>0.47664907910479948</v>
          </cell>
          <cell r="H5">
            <v>0.1</v>
          </cell>
          <cell r="I5">
            <v>0.1</v>
          </cell>
        </row>
        <row r="6">
          <cell r="A6" t="str">
            <v>Removals</v>
          </cell>
          <cell r="B6">
            <v>3567.8</v>
          </cell>
          <cell r="C6">
            <v>3394.8</v>
          </cell>
          <cell r="D6">
            <v>7159.9</v>
          </cell>
          <cell r="E6">
            <v>7184.1</v>
          </cell>
          <cell r="F6">
            <v>7985.2</v>
          </cell>
          <cell r="G6">
            <v>7129.4</v>
          </cell>
          <cell r="H6">
            <v>7267.6129873915897</v>
          </cell>
          <cell r="I6">
            <v>8221.1457748820976</v>
          </cell>
        </row>
        <row r="7">
          <cell r="A7" t="str">
            <v>YoY</v>
          </cell>
          <cell r="C7">
            <v>-4.8489265093334843E-2</v>
          </cell>
          <cell r="D7">
            <v>1.1090785907859075</v>
          </cell>
          <cell r="E7">
            <v>3.3799354739592058E-3</v>
          </cell>
          <cell r="F7">
            <v>0.11151014044904706</v>
          </cell>
          <cell r="G7">
            <v>0</v>
          </cell>
          <cell r="H7">
            <v>0.1</v>
          </cell>
          <cell r="I7">
            <v>0.1</v>
          </cell>
        </row>
        <row r="8">
          <cell r="A8" t="str">
            <v>Closing Gross NPLs</v>
          </cell>
          <cell r="B8">
            <v>20563.3</v>
          </cell>
          <cell r="C8">
            <v>24204.799999999999</v>
          </cell>
          <cell r="D8">
            <v>23876.1</v>
          </cell>
          <cell r="E8">
            <v>23468.400000000001</v>
          </cell>
          <cell r="F8">
            <v>20581.5</v>
          </cell>
          <cell r="G8">
            <v>20980.5</v>
          </cell>
          <cell r="H8">
            <v>23733.205005433261</v>
          </cell>
          <cell r="I8">
            <v>27447.224631191166</v>
          </cell>
        </row>
        <row r="9">
          <cell r="A9" t="str">
            <v>YoY</v>
          </cell>
          <cell r="C9">
            <v>0.1770873352039799</v>
          </cell>
          <cell r="D9">
            <v>-1.3579951084082498E-2</v>
          </cell>
          <cell r="E9">
            <v>-1.7075653058916562E-2</v>
          </cell>
          <cell r="F9">
            <v>-0.12301222068824469</v>
          </cell>
          <cell r="G9">
            <v>1.9386342103345333E-2</v>
          </cell>
          <cell r="H9">
            <v>0.13120302211259327</v>
          </cell>
        </row>
        <row r="10">
          <cell r="C10">
            <v>4.0195140342809486E-2</v>
          </cell>
          <cell r="D10">
            <v>3.1946410541679467E-2</v>
          </cell>
          <cell r="E10">
            <v>2.6558651138454663E-2</v>
          </cell>
          <cell r="F10">
            <v>1.7627940266305233E-2</v>
          </cell>
          <cell r="G10">
            <v>1.8771686778832009E-2</v>
          </cell>
          <cell r="H10">
            <v>1.8771686778832009E-2</v>
          </cell>
          <cell r="I10">
            <v>1.7999999999999999E-2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7169.2000000000007</v>
          </cell>
          <cell r="C12">
            <v>8551.0999999999985</v>
          </cell>
          <cell r="D12">
            <v>10821.199999999999</v>
          </cell>
          <cell r="E12">
            <v>11341.8</v>
          </cell>
          <cell r="F12">
            <v>15016.900000000001</v>
          </cell>
          <cell r="G12">
            <v>9977.7000000000007</v>
          </cell>
          <cell r="H12">
            <v>12641</v>
          </cell>
          <cell r="I12">
            <v>16125.321482399999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2452.5</v>
          </cell>
          <cell r="C14">
            <v>3854</v>
          </cell>
          <cell r="D14">
            <v>4274.8</v>
          </cell>
          <cell r="E14">
            <v>6536.1</v>
          </cell>
          <cell r="F14">
            <v>2422.1</v>
          </cell>
          <cell r="G14">
            <v>2567.3000000000002</v>
          </cell>
          <cell r="H14">
            <v>5984.3214823999997</v>
          </cell>
          <cell r="I14">
            <v>8596.7839537920008</v>
          </cell>
        </row>
        <row r="15">
          <cell r="A15" t="str">
            <v>----removals</v>
          </cell>
          <cell r="B15">
            <v>1070.6000000000022</v>
          </cell>
          <cell r="C15">
            <v>1583.8999999999996</v>
          </cell>
          <cell r="D15">
            <v>3754.2000000000007</v>
          </cell>
          <cell r="E15">
            <v>2861</v>
          </cell>
          <cell r="F15">
            <v>7461.2999999999993</v>
          </cell>
          <cell r="G15">
            <v>95.999999999999091</v>
          </cell>
          <cell r="H15">
            <v>2500</v>
          </cell>
          <cell r="I15">
            <v>2500</v>
          </cell>
        </row>
        <row r="16">
          <cell r="A16" t="str">
            <v>Closing Reserve Coverage</v>
          </cell>
          <cell r="B16">
            <v>8551.0999999999985</v>
          </cell>
          <cell r="C16">
            <v>10821.199999999999</v>
          </cell>
          <cell r="D16">
            <v>11341.8</v>
          </cell>
          <cell r="E16">
            <v>15016.900000000001</v>
          </cell>
          <cell r="F16">
            <v>9977.7000000000007</v>
          </cell>
          <cell r="G16">
            <v>12641</v>
          </cell>
          <cell r="H16">
            <v>16125.321482399999</v>
          </cell>
          <cell r="I16">
            <v>22222.105436192</v>
          </cell>
        </row>
        <row r="17">
          <cell r="A17" t="str">
            <v>YoY</v>
          </cell>
          <cell r="E17" t="str">
            <v>Floating Prov</v>
          </cell>
          <cell r="F17">
            <v>3930</v>
          </cell>
        </row>
        <row r="18">
          <cell r="E18" t="str">
            <v>Total Prov</v>
          </cell>
          <cell r="F18">
            <v>13907.7</v>
          </cell>
        </row>
        <row r="20">
          <cell r="A20" t="str">
            <v>Opening Net NPLs</v>
          </cell>
          <cell r="B20">
            <v>11642.8</v>
          </cell>
          <cell r="C20">
            <v>12012.2</v>
          </cell>
          <cell r="D20">
            <v>13383.6</v>
          </cell>
          <cell r="E20">
            <v>12534.3</v>
          </cell>
          <cell r="F20">
            <v>8451.5</v>
          </cell>
          <cell r="G20">
            <v>10603.8</v>
          </cell>
          <cell r="H20">
            <v>8339.5</v>
          </cell>
          <cell r="I20">
            <v>7607.8835230332625</v>
          </cell>
        </row>
        <row r="21">
          <cell r="A21" t="str">
            <v>YoY</v>
          </cell>
          <cell r="C21">
            <v>3.1727763081045968E-2</v>
          </cell>
          <cell r="D21">
            <v>0.11416726328232962</v>
          </cell>
          <cell r="E21">
            <v>-6.34582623509371E-2</v>
          </cell>
          <cell r="F21">
            <v>-0.32573019634123956</v>
          </cell>
        </row>
        <row r="22">
          <cell r="A22" t="str">
            <v>Closing Net NPLs</v>
          </cell>
          <cell r="B22">
            <v>12012.2</v>
          </cell>
          <cell r="C22">
            <v>13383.6</v>
          </cell>
          <cell r="D22">
            <v>12534.3</v>
          </cell>
          <cell r="E22">
            <v>8451.5</v>
          </cell>
          <cell r="F22">
            <v>10603.8</v>
          </cell>
          <cell r="G22">
            <v>8339.5</v>
          </cell>
          <cell r="H22">
            <v>7607.8835230332625</v>
          </cell>
          <cell r="I22">
            <v>5225.1191949991662</v>
          </cell>
        </row>
        <row r="23">
          <cell r="A23" t="str">
            <v>YoY</v>
          </cell>
          <cell r="C23">
            <v>0.11416726328232962</v>
          </cell>
          <cell r="D23">
            <v>-6.34582623509371E-2</v>
          </cell>
          <cell r="E23">
            <v>-0.32573019634123956</v>
          </cell>
          <cell r="F23">
            <v>0.25466485239306613</v>
          </cell>
          <cell r="G23">
            <v>-0.21353665667025024</v>
          </cell>
          <cell r="H23">
            <v>-0.15</v>
          </cell>
          <cell r="I23">
            <v>-0.1</v>
          </cell>
        </row>
        <row r="28">
          <cell r="B28" t="str">
            <v>F2003</v>
          </cell>
          <cell r="C28" t="str">
            <v>F2004</v>
          </cell>
          <cell r="D28" t="str">
            <v>F2005</v>
          </cell>
          <cell r="E28" t="str">
            <v>F2006</v>
          </cell>
        </row>
        <row r="29">
          <cell r="A29" t="str">
            <v>Loan loss provisions (a)</v>
          </cell>
          <cell r="B29">
            <v>4274.8</v>
          </cell>
          <cell r="C29">
            <v>6536.1</v>
          </cell>
          <cell r="D29">
            <v>2422.1</v>
          </cell>
          <cell r="E29">
            <v>2567.3000000000002</v>
          </cell>
        </row>
        <row r="30">
          <cell r="A30" t="str">
            <v>Reduction in Net NPL (b)</v>
          </cell>
          <cell r="B30">
            <v>849.30000000000109</v>
          </cell>
          <cell r="C30">
            <v>4082.5</v>
          </cell>
          <cell r="D30">
            <v>-2152</v>
          </cell>
          <cell r="E30">
            <v>2264.2999999999993</v>
          </cell>
        </row>
        <row r="31">
          <cell r="A31" t="str">
            <v>LLP for meeting fresh NPL's (c =a-b)</v>
          </cell>
          <cell r="B31">
            <v>3425.4999999999991</v>
          </cell>
          <cell r="C31">
            <v>2453.6000000000004</v>
          </cell>
          <cell r="D31">
            <v>4574.1000000000004</v>
          </cell>
          <cell r="E31">
            <v>303.00000000000091</v>
          </cell>
        </row>
        <row r="32">
          <cell r="A32" t="str">
            <v>Average loan book (d)</v>
          </cell>
          <cell r="B32">
            <v>234490.8</v>
          </cell>
          <cell r="C32">
            <v>272182.75</v>
          </cell>
          <cell r="D32">
            <v>345133.9</v>
          </cell>
          <cell r="E32">
            <v>467425.17599999998</v>
          </cell>
        </row>
        <row r="33">
          <cell r="A33" t="str">
            <v>Normalized LLP / Loans (=c/d)</v>
          </cell>
          <cell r="B33">
            <v>1.4608249022989385E-2</v>
          </cell>
          <cell r="C33">
            <v>9.0145315968774668E-3</v>
          </cell>
          <cell r="D33">
            <v>1.3253117123527999E-2</v>
          </cell>
          <cell r="E33">
            <v>6.4823209265904179E-4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L1">
            <v>43.5</v>
          </cell>
        </row>
        <row r="2">
          <cell r="A2" t="str">
            <v>Profit and Loss Statement</v>
          </cell>
          <cell r="H2" t="str">
            <v>Per Share Data and Valuations</v>
          </cell>
        </row>
        <row r="3"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1220.7000000000007</v>
          </cell>
          <cell r="C10">
            <v>1622.6999999999998</v>
          </cell>
          <cell r="D10">
            <v>1621.4679999999998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Ratio Analysis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I18" t="str">
            <v>F2004</v>
          </cell>
          <cell r="J18" t="str">
            <v>F2005</v>
          </cell>
          <cell r="K18" t="str">
            <v>F2006E</v>
          </cell>
          <cell r="L18" t="str">
            <v>F2007E</v>
          </cell>
          <cell r="M18" t="str">
            <v>F2008E</v>
          </cell>
        </row>
        <row r="19">
          <cell r="A19" t="str">
            <v>---Other Provisions</v>
          </cell>
          <cell r="B19">
            <v>-51.100000000000364</v>
          </cell>
          <cell r="C19">
            <v>313.10000000000127</v>
          </cell>
          <cell r="D19">
            <v>136</v>
          </cell>
          <cell r="E19">
            <v>136</v>
          </cell>
          <cell r="F19">
            <v>136</v>
          </cell>
          <cell r="H19" t="str">
            <v>Spread Analysis</v>
          </cell>
        </row>
        <row r="20">
          <cell r="A20" t="str">
            <v xml:space="preserve">Total provisions </v>
          </cell>
          <cell r="B20">
            <v>6230.5</v>
          </cell>
          <cell r="C20">
            <v>8415.8000000000011</v>
          </cell>
          <cell r="D20">
            <v>7023.3</v>
          </cell>
          <cell r="E20">
            <v>7420.3214823999997</v>
          </cell>
          <cell r="F20">
            <v>9482.7839537920008</v>
          </cell>
          <cell r="H20" t="str">
            <v>Average yield on assets</v>
          </cell>
          <cell r="I20">
            <v>8.6435612089973357E-2</v>
          </cell>
          <cell r="J20">
            <v>7.939871702547377E-2</v>
          </cell>
          <cell r="K20">
            <v>7.5583754891901292E-2</v>
          </cell>
          <cell r="L20">
            <v>7.6862415382504309E-2</v>
          </cell>
          <cell r="M20">
            <v>7.8029895592337098E-2</v>
          </cell>
        </row>
        <row r="21">
          <cell r="A21" t="str">
            <v>Profit Before Tax</v>
          </cell>
          <cell r="B21">
            <v>8200.2999999999993</v>
          </cell>
          <cell r="C21">
            <v>6115.9000000000015</v>
          </cell>
          <cell r="D21">
            <v>8946.2929999999942</v>
          </cell>
          <cell r="E21">
            <v>11283.187191667781</v>
          </cell>
          <cell r="F21">
            <v>12700.704878193159</v>
          </cell>
          <cell r="H21" t="str">
            <v>Cost of earning assets</v>
          </cell>
          <cell r="I21">
            <v>5.3206500905157585E-2</v>
          </cell>
          <cell r="J21">
            <v>4.6414744820991859E-2</v>
          </cell>
          <cell r="K21">
            <v>4.4978982375224734E-2</v>
          </cell>
          <cell r="L21">
            <v>4.7701134423460058E-2</v>
          </cell>
          <cell r="M21">
            <v>4.9384950831817591E-2</v>
          </cell>
        </row>
        <row r="22">
          <cell r="A22" t="str">
            <v>Provision for Tax</v>
          </cell>
          <cell r="B22">
            <v>1079.8</v>
          </cell>
          <cell r="C22">
            <v>-1074.7</v>
          </cell>
          <cell r="D22">
            <v>2194.5</v>
          </cell>
          <cell r="E22">
            <v>2767.7334391032086</v>
          </cell>
          <cell r="F22">
            <v>3115.4464598012723</v>
          </cell>
          <cell r="H22" t="str">
            <v>Net Interest Margin (NIM)</v>
          </cell>
          <cell r="I22">
            <v>3.3229111184815772E-2</v>
          </cell>
          <cell r="J22">
            <v>3.2983972204481911E-2</v>
          </cell>
          <cell r="K22">
            <v>3.0604772516676558E-2</v>
          </cell>
          <cell r="L22">
            <v>2.9161280959044251E-2</v>
          </cell>
          <cell r="M22">
            <v>2.8644944760519507E-2</v>
          </cell>
        </row>
        <row r="23">
          <cell r="A23" t="str">
            <v xml:space="preserve">Net Profit </v>
          </cell>
          <cell r="B23">
            <v>7120.4999999999991</v>
          </cell>
          <cell r="C23">
            <v>7190.6000000000013</v>
          </cell>
          <cell r="D23">
            <v>6751.7929999999942</v>
          </cell>
          <cell r="E23">
            <v>8515.4537525645719</v>
          </cell>
          <cell r="F23">
            <v>9585.2584183918862</v>
          </cell>
        </row>
        <row r="24">
          <cell r="A24" t="str">
            <v>Core Operating profit</v>
          </cell>
          <cell r="B24">
            <v>10077.099999999999</v>
          </cell>
          <cell r="C24">
            <v>11928.500000000004</v>
          </cell>
          <cell r="D24">
            <v>15015.703999999996</v>
          </cell>
          <cell r="E24">
            <v>18203.50867406778</v>
          </cell>
          <cell r="F24">
            <v>21683.48883198516</v>
          </cell>
          <cell r="H24" t="str">
            <v>Growth Ratios</v>
          </cell>
        </row>
        <row r="25">
          <cell r="H25" t="str">
            <v>Net Interest Income</v>
          </cell>
          <cell r="I25">
            <v>0.15928636290796394</v>
          </cell>
          <cell r="J25">
            <v>0.1890982813435933</v>
          </cell>
          <cell r="K25">
            <v>0.15002039175417492</v>
          </cell>
          <cell r="L25">
            <v>0.16313319880292054</v>
          </cell>
          <cell r="M25">
            <v>0.15748511842779878</v>
          </cell>
        </row>
        <row r="26">
          <cell r="A26" t="str">
            <v>Balance Sheet Data</v>
          </cell>
          <cell r="H26" t="str">
            <v>Non Interest Income</v>
          </cell>
          <cell r="I26">
            <v>8.3680993499564149E-3</v>
          </cell>
          <cell r="J26">
            <v>-7.8608712385442536E-2</v>
          </cell>
          <cell r="K26">
            <v>-0.18405286516120611</v>
          </cell>
          <cell r="L26">
            <v>7.3891297912703768E-2</v>
          </cell>
          <cell r="M26">
            <v>0.12481722359574166</v>
          </cell>
        </row>
        <row r="27">
          <cell r="B27" t="str">
            <v>F2004</v>
          </cell>
          <cell r="C27" t="str">
            <v>F2005</v>
          </cell>
          <cell r="D27" t="str">
            <v>F2006E</v>
          </cell>
          <cell r="E27" t="str">
            <v>F2007E</v>
          </cell>
          <cell r="F27" t="str">
            <v>F2008E</v>
          </cell>
          <cell r="H27" t="str">
            <v>Operating expenses</v>
          </cell>
          <cell r="I27">
            <v>0.10438761882315961</v>
          </cell>
          <cell r="J27">
            <v>0.22484928242428537</v>
          </cell>
          <cell r="K27">
            <v>1.8100966250208739E-2</v>
          </cell>
          <cell r="L27">
            <v>0.11417557487433005</v>
          </cell>
          <cell r="M27">
            <v>0.10924648902678546</v>
          </cell>
        </row>
        <row r="28">
          <cell r="A28" t="str">
            <v>Share holders equity</v>
          </cell>
          <cell r="B28">
            <v>30871.4</v>
          </cell>
          <cell r="C28">
            <v>36144.400000000001</v>
          </cell>
          <cell r="D28">
            <v>45581.573000000004</v>
          </cell>
          <cell r="E28">
            <v>51793.183723993148</v>
          </cell>
          <cell r="F28">
            <v>58786.618735242169</v>
          </cell>
          <cell r="H28" t="str">
            <v>Operating Profit</v>
          </cell>
          <cell r="I28">
            <v>0.1067243389164978</v>
          </cell>
          <cell r="J28">
            <v>6.9919893560996815E-3</v>
          </cell>
          <cell r="K28">
            <v>9.8948712125903615E-2</v>
          </cell>
          <cell r="L28">
            <v>0.17119507516990473</v>
          </cell>
          <cell r="M28">
            <v>0.18606028518821915</v>
          </cell>
        </row>
        <row r="29">
          <cell r="A29" t="str">
            <v xml:space="preserve">Deposits </v>
          </cell>
          <cell r="B29">
            <v>505589.4</v>
          </cell>
          <cell r="C29">
            <v>618305.80000000005</v>
          </cell>
          <cell r="D29">
            <v>740942.97699999996</v>
          </cell>
          <cell r="E29">
            <v>889131.57239999995</v>
          </cell>
          <cell r="F29">
            <v>1022501.3082599998</v>
          </cell>
          <cell r="H29" t="str">
            <v>Net Profit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</row>
        <row r="30">
          <cell r="A30" t="str">
            <v xml:space="preserve">Borrowings </v>
          </cell>
          <cell r="B30">
            <v>9342.4</v>
          </cell>
          <cell r="C30">
            <v>20209.599999999999</v>
          </cell>
          <cell r="D30">
            <v>39743.993999999999</v>
          </cell>
          <cell r="E30">
            <v>55641.591599999992</v>
          </cell>
          <cell r="F30">
            <v>66769.909919999991</v>
          </cell>
          <cell r="H30" t="str">
            <v>EPS</v>
          </cell>
          <cell r="I30">
            <v>0.28833523313249687</v>
          </cell>
          <cell r="J30">
            <v>9.8448142686613505E-3</v>
          </cell>
          <cell r="K30">
            <v>-6.102508830973874E-2</v>
          </cell>
          <cell r="L30">
            <v>0.14885978558196755</v>
          </cell>
          <cell r="M30">
            <v>0.12563096423430453</v>
          </cell>
        </row>
        <row r="31">
          <cell r="A31" t="str">
            <v>Other Liabilities &amp; Prov.</v>
          </cell>
          <cell r="B31">
            <v>37363.599999999999</v>
          </cell>
          <cell r="C31">
            <v>49472.2</v>
          </cell>
          <cell r="D31">
            <v>64991.847999999998</v>
          </cell>
          <cell r="E31">
            <v>77990.217599999989</v>
          </cell>
          <cell r="F31">
            <v>87349.043711999999</v>
          </cell>
          <cell r="H31" t="str">
            <v>Deposits</v>
          </cell>
          <cell r="I31">
            <v>0.1298435571867913</v>
          </cell>
          <cell r="J31">
            <v>0.2229405917133549</v>
          </cell>
          <cell r="K31">
            <v>0.19834388905942646</v>
          </cell>
          <cell r="L31">
            <v>0.19999999999999996</v>
          </cell>
          <cell r="M31">
            <v>0.14999999999999991</v>
          </cell>
        </row>
        <row r="32">
          <cell r="A32" t="str">
            <v>Total Liablilities</v>
          </cell>
          <cell r="B32">
            <v>583166.80000000005</v>
          </cell>
          <cell r="C32">
            <v>724132</v>
          </cell>
          <cell r="D32">
            <v>891260.39199999988</v>
          </cell>
          <cell r="E32">
            <v>1074556.5653239931</v>
          </cell>
          <cell r="F32">
            <v>1235406.8806272419</v>
          </cell>
          <cell r="H32" t="str">
            <v>Advances</v>
          </cell>
          <cell r="I32">
            <v>0.13352420257222763</v>
          </cell>
          <cell r="J32">
            <v>0.38667782322615896</v>
          </cell>
          <cell r="K32">
            <v>0.33100233686106617</v>
          </cell>
          <cell r="L32">
            <v>0.24216054883463078</v>
          </cell>
          <cell r="M32">
            <v>0.16087092182174878</v>
          </cell>
        </row>
        <row r="33">
          <cell r="H33" t="str">
            <v>Total Assets</v>
          </cell>
          <cell r="I33">
            <v>0.1421096820653307</v>
          </cell>
          <cell r="J33">
            <v>0.2417236372166589</v>
          </cell>
          <cell r="K33">
            <v>0.2307982412046421</v>
          </cell>
          <cell r="L33">
            <v>0.20565950755724072</v>
          </cell>
          <cell r="M33">
            <v>0.149689946991995</v>
          </cell>
        </row>
        <row r="34">
          <cell r="A34" t="str">
            <v>Cash &amp; Balances with RBI</v>
          </cell>
          <cell r="B34">
            <v>24000.3</v>
          </cell>
          <cell r="C34">
            <v>36471.699999999997</v>
          </cell>
          <cell r="D34">
            <v>43872.728000000003</v>
          </cell>
          <cell r="E34">
            <v>51138.16908</v>
          </cell>
          <cell r="F34">
            <v>58831.013094599992</v>
          </cell>
        </row>
        <row r="35">
          <cell r="A35" t="str">
            <v xml:space="preserve">Balances with Banks </v>
          </cell>
          <cell r="B35">
            <v>14478.9</v>
          </cell>
          <cell r="C35">
            <v>29247.9</v>
          </cell>
          <cell r="D35">
            <v>20032.413</v>
          </cell>
          <cell r="E35">
            <v>24152.26919276327</v>
          </cell>
          <cell r="F35">
            <v>27767.621087964399</v>
          </cell>
          <cell r="H35" t="str">
            <v>Profitability Ratios</v>
          </cell>
        </row>
        <row r="36">
          <cell r="A36" t="str">
            <v xml:space="preserve">Investments </v>
          </cell>
          <cell r="B36">
            <v>229462.5</v>
          </cell>
          <cell r="C36">
            <v>227927.9</v>
          </cell>
          <cell r="D36">
            <v>259176.49600000001</v>
          </cell>
          <cell r="E36">
            <v>298789.47042122972</v>
          </cell>
          <cell r="F36">
            <v>338348.03363517747</v>
          </cell>
          <cell r="H36" t="str">
            <v xml:space="preserve">Return On Equity </v>
          </cell>
          <cell r="I36">
            <v>0.25187611536672461</v>
          </cell>
          <cell r="J36">
            <v>0.2145941703299819</v>
          </cell>
          <cell r="K36">
            <v>0.17691934849391527</v>
          </cell>
          <cell r="L36">
            <v>0.17490064240574094</v>
          </cell>
          <cell r="M36">
            <v>0.17336363793786741</v>
          </cell>
        </row>
        <row r="37">
          <cell r="A37" t="str">
            <v xml:space="preserve">Advances </v>
          </cell>
          <cell r="B37">
            <v>289217</v>
          </cell>
          <cell r="C37">
            <v>401050.8</v>
          </cell>
          <cell r="D37">
            <v>533799.55200000003</v>
          </cell>
          <cell r="E37">
            <v>663064.74448000011</v>
          </cell>
          <cell r="F37">
            <v>769732.581152</v>
          </cell>
          <cell r="H37" t="str">
            <v>Return on Assets</v>
          </cell>
          <cell r="I37">
            <v>1.3020084538665606E-2</v>
          </cell>
          <cell r="J37">
            <v>1.1000698539614663E-2</v>
          </cell>
          <cell r="K37">
            <v>8.3873588182679856E-3</v>
          </cell>
          <cell r="L37">
            <v>8.6635266023510141E-3</v>
          </cell>
          <cell r="M37">
            <v>8.2990563640237252E-3</v>
          </cell>
        </row>
        <row r="38">
          <cell r="A38" t="str">
            <v xml:space="preserve">Fixed Assets </v>
          </cell>
          <cell r="B38">
            <v>7707.4</v>
          </cell>
          <cell r="C38">
            <v>8237.9</v>
          </cell>
          <cell r="D38">
            <v>8104.223</v>
          </cell>
          <cell r="E38">
            <v>8509.434150000001</v>
          </cell>
          <cell r="F38">
            <v>8934.9058575000017</v>
          </cell>
        </row>
        <row r="39">
          <cell r="A39" t="str">
            <v xml:space="preserve">Other Assets </v>
          </cell>
          <cell r="B39">
            <v>18300.7</v>
          </cell>
          <cell r="C39">
            <v>21196.3</v>
          </cell>
          <cell r="D39">
            <v>26274.98</v>
          </cell>
          <cell r="E39">
            <v>28902.478000000003</v>
          </cell>
          <cell r="F39">
            <v>31792.725800000007</v>
          </cell>
          <cell r="H39" t="str">
            <v>Efficiency Ratios</v>
          </cell>
        </row>
        <row r="40">
          <cell r="A40" t="str">
            <v>Total Assets</v>
          </cell>
          <cell r="B40">
            <v>583166.80000000005</v>
          </cell>
          <cell r="C40">
            <v>724132</v>
          </cell>
          <cell r="D40">
            <v>891260.39199999988</v>
          </cell>
          <cell r="E40">
            <v>1074556.5653239931</v>
          </cell>
          <cell r="F40">
            <v>1235406.8806272419</v>
          </cell>
          <cell r="H40" t="str">
            <v>Cost Income Ratio</v>
          </cell>
          <cell r="I40">
            <v>0.43798730381275075</v>
          </cell>
          <cell r="J40">
            <v>0.48663209286880088</v>
          </cell>
          <cell r="K40">
            <v>0.46757076588279889</v>
          </cell>
          <cell r="L40">
            <v>0.45516842138013924</v>
          </cell>
          <cell r="M40">
            <v>0.43861980550372381</v>
          </cell>
        </row>
        <row r="41">
          <cell r="H41" t="str">
            <v>Expenses/Avg Assets</v>
          </cell>
          <cell r="I41">
            <v>2.0564072008811343E-2</v>
          </cell>
          <cell r="J41">
            <v>2.1073835606672323E-2</v>
          </cell>
          <cell r="K41">
            <v>1.7363259935422551E-2</v>
          </cell>
          <cell r="L41">
            <v>1.5897171394096091E-2</v>
          </cell>
          <cell r="M41">
            <v>1.5897171394096091E-2</v>
          </cell>
        </row>
        <row r="42">
          <cell r="A42" t="str">
            <v>Earning Assets</v>
          </cell>
          <cell r="B42">
            <v>557158.70000000007</v>
          </cell>
          <cell r="C42">
            <v>694697.79999999993</v>
          </cell>
          <cell r="D42">
            <v>856881.1889999999</v>
          </cell>
          <cell r="E42">
            <v>1037144.6531739931</v>
          </cell>
          <cell r="F42">
            <v>1194679.2489697421</v>
          </cell>
        </row>
        <row r="43">
          <cell r="A43" t="str">
            <v>No Of Shares (mn)</v>
          </cell>
          <cell r="B43">
            <v>460.12</v>
          </cell>
          <cell r="C43">
            <v>460.12</v>
          </cell>
          <cell r="D43">
            <v>505.11790000000002</v>
          </cell>
          <cell r="E43">
            <v>505.11790000000002</v>
          </cell>
          <cell r="F43">
            <v>505.11790000000002</v>
          </cell>
          <cell r="H43" t="str">
            <v>Capital Ratios</v>
          </cell>
        </row>
        <row r="44">
          <cell r="H44" t="str">
            <v>Tier 1 Ratio</v>
          </cell>
          <cell r="I44">
            <v>6.4699999999999994E-2</v>
          </cell>
          <cell r="J44">
            <v>6.0699999999999997E-2</v>
          </cell>
          <cell r="K44">
            <v>7.3200000000000001E-2</v>
          </cell>
          <cell r="L44">
            <v>6.2802029572211079E-2</v>
          </cell>
          <cell r="M44">
            <v>6.0005050444560323E-2</v>
          </cell>
        </row>
        <row r="45">
          <cell r="A45" t="str">
            <v>Asset Quality</v>
          </cell>
          <cell r="H45" t="str">
            <v>Tier 2 Ratio</v>
          </cell>
          <cell r="I45">
            <v>5.8500000000000003E-2</v>
          </cell>
          <cell r="J45">
            <v>6.0199999999999997E-2</v>
          </cell>
          <cell r="K45">
            <v>4.0899999999999999E-2</v>
          </cell>
          <cell r="L45">
            <v>4.0899999999999999E-2</v>
          </cell>
          <cell r="M45">
            <v>4.0899999999999999E-2</v>
          </cell>
        </row>
        <row r="46">
          <cell r="A46" t="str">
            <v>Gross NPL</v>
          </cell>
          <cell r="B46">
            <v>23468.400000000001</v>
          </cell>
          <cell r="C46">
            <v>20581.5</v>
          </cell>
          <cell r="D46">
            <v>20980.5</v>
          </cell>
          <cell r="E46">
            <v>23733.205005433261</v>
          </cell>
          <cell r="F46">
            <v>26847.073226563829</v>
          </cell>
          <cell r="H46" t="str">
            <v>Capital Adequacy Ratio</v>
          </cell>
          <cell r="I46">
            <v>0.1232</v>
          </cell>
          <cell r="J46">
            <v>0.12089999999999999</v>
          </cell>
          <cell r="K46">
            <v>0.11410000000000001</v>
          </cell>
          <cell r="L46">
            <v>0.10370202957221109</v>
          </cell>
          <cell r="M46">
            <v>0.10090505044456033</v>
          </cell>
        </row>
        <row r="47">
          <cell r="A47" t="str">
            <v>Net NPL</v>
          </cell>
          <cell r="B47">
            <v>8451.7999999999993</v>
          </cell>
          <cell r="C47">
            <v>10603.8</v>
          </cell>
          <cell r="D47">
            <v>8339.5</v>
          </cell>
          <cell r="E47">
            <v>7607.8835230332625</v>
          </cell>
          <cell r="F47">
            <v>5225.1191949991662</v>
          </cell>
        </row>
        <row r="48">
          <cell r="A48" t="str">
            <v>Reserve Coverage</v>
          </cell>
          <cell r="B48">
            <v>15016.600000000002</v>
          </cell>
          <cell r="C48">
            <v>9977.7000000000007</v>
          </cell>
          <cell r="D48">
            <v>12641</v>
          </cell>
          <cell r="E48">
            <v>16125.321482399999</v>
          </cell>
          <cell r="F48">
            <v>21621.954031564663</v>
          </cell>
        </row>
        <row r="49">
          <cell r="A49" t="str">
            <v>Gross NPL Ratio</v>
          </cell>
          <cell r="B49">
            <v>7.5899999999999995E-2</v>
          </cell>
          <cell r="C49">
            <v>5.0073170108642102E-2</v>
          </cell>
          <cell r="D49">
            <v>3.8394844458761908E-2</v>
          </cell>
          <cell r="E49">
            <v>3.4943392424039266E-2</v>
          </cell>
          <cell r="F49">
            <v>3.392546833681355E-2</v>
          </cell>
        </row>
        <row r="50">
          <cell r="A50" t="str">
            <v>Net NPL Ratio</v>
          </cell>
          <cell r="B50">
            <v>2.87E-2</v>
          </cell>
          <cell r="C50">
            <v>2.64E-2</v>
          </cell>
          <cell r="D50">
            <v>1.5622905580857436E-2</v>
          </cell>
          <cell r="E50">
            <v>1.1473816978460597E-2</v>
          </cell>
          <cell r="F50">
            <v>6.7882266165466571E-3</v>
          </cell>
        </row>
        <row r="51">
          <cell r="A51" t="str">
            <v>Coverage Ratio</v>
          </cell>
          <cell r="B51">
            <v>0.63986466908694251</v>
          </cell>
          <cell r="C51">
            <v>0.48478973835726263</v>
          </cell>
          <cell r="D51">
            <v>0.60251185624746784</v>
          </cell>
          <cell r="E51">
            <v>0.67944137670021454</v>
          </cell>
          <cell r="F51">
            <v>0.80537471809667605</v>
          </cell>
        </row>
      </sheetData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Issuance"/>
      <sheetName val="__FDSCACHE__"/>
      <sheetName val="AFOSHEET"/>
      <sheetName val="Financial Summary"/>
      <sheetName val="em"/>
      <sheetName val="Asset Quality"/>
      <sheetName val="New Pension Provisions - OBC"/>
      <sheetName val="Quarterly Forecast"/>
      <sheetName val="Qtly"/>
      <sheetName val="Guide"/>
      <sheetName val="Tables"/>
      <sheetName val="Summary-Qtrly"/>
      <sheetName val="F1Q08"/>
      <sheetName val="Sheet1"/>
      <sheetName val="Asset Quality - old"/>
      <sheetName val="Support-Data"/>
      <sheetName val="Qtlyf"/>
      <sheetName val="RESIDUAL INCOME"/>
      <sheetName val="Whats Changed"/>
      <sheetName val="Sheet2"/>
      <sheetName val="Charts&amp;Tables"/>
      <sheetName val="GTB"/>
      <sheetName val="mwareTaxoPres"/>
      <sheetName val="mwareValPrintout"/>
      <sheetName val="mwarePreview"/>
      <sheetName val="Qtrly new"/>
      <sheetName val="Qtrly Summary"/>
      <sheetName val="F3Q08"/>
      <sheetName val="Modelware"/>
      <sheetName val="MW-Cache"/>
      <sheetName val="NIM"/>
      <sheetName val="em-US GAAP"/>
      <sheetName val="mwareDates"/>
      <sheetName val="MWA RR"/>
      <sheetName val="mwareSettings"/>
      <sheetName val="GE3"/>
      <sheetName val="a-OBC"/>
      <sheetName val="GE Upload1"/>
      <sheetName val="Valuation Charts"/>
      <sheetName val="Qtly (2)"/>
      <sheetName val="F2Q08"/>
      <sheetName val="MWare_Cached"/>
      <sheetName val="Qtrly Modelware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Oriental Bank of Commerce</v>
          </cell>
          <cell r="B1" t="str">
            <v>F1995</v>
          </cell>
          <cell r="C1" t="str">
            <v>F1996</v>
          </cell>
          <cell r="D1" t="str">
            <v>F1997</v>
          </cell>
          <cell r="E1" t="str">
            <v>F1998</v>
          </cell>
          <cell r="F1" t="str">
            <v>F1999</v>
          </cell>
          <cell r="G1" t="str">
            <v>F2000</v>
          </cell>
          <cell r="H1" t="str">
            <v>F2001</v>
          </cell>
          <cell r="I1" t="str">
            <v>F2002</v>
          </cell>
          <cell r="J1" t="str">
            <v>F2003</v>
          </cell>
          <cell r="K1" t="str">
            <v>F2004E</v>
          </cell>
          <cell r="L1" t="str">
            <v>F2005E</v>
          </cell>
          <cell r="M1" t="str">
            <v>F2006E</v>
          </cell>
          <cell r="N1" t="str">
            <v>F2007E</v>
          </cell>
          <cell r="O1" t="str">
            <v>F2008E</v>
          </cell>
        </row>
        <row r="3">
          <cell r="A3" t="str">
            <v>Price</v>
          </cell>
          <cell r="B3">
            <v>269.3</v>
          </cell>
        </row>
        <row r="5">
          <cell r="A5" t="str">
            <v>Earnings Model</v>
          </cell>
        </row>
        <row r="7">
          <cell r="A7" t="str">
            <v>Interest/Discount on Advance/Bills</v>
          </cell>
          <cell r="B7">
            <v>3838.2</v>
          </cell>
          <cell r="C7">
            <v>5745.1</v>
          </cell>
          <cell r="D7">
            <v>7076.2</v>
          </cell>
          <cell r="E7">
            <v>7389.5</v>
          </cell>
          <cell r="F7">
            <v>9329.2999999999993</v>
          </cell>
          <cell r="G7">
            <v>10106.5</v>
          </cell>
          <cell r="H7">
            <v>12026.9</v>
          </cell>
          <cell r="I7">
            <v>14158.8</v>
          </cell>
          <cell r="J7">
            <v>15356.115</v>
          </cell>
          <cell r="K7">
            <v>15911.848</v>
          </cell>
          <cell r="L7">
            <v>18134.522000000001</v>
          </cell>
          <cell r="M7">
            <v>23633.526999999998</v>
          </cell>
          <cell r="N7">
            <v>31785.149754062757</v>
          </cell>
          <cell r="O7">
            <v>39555.04882413736</v>
          </cell>
        </row>
        <row r="8">
          <cell r="A8" t="str">
            <v>Income on Investments</v>
          </cell>
          <cell r="B8">
            <v>3374.4</v>
          </cell>
          <cell r="C8">
            <v>3937.3</v>
          </cell>
          <cell r="D8">
            <v>4935.5</v>
          </cell>
          <cell r="E8">
            <v>6685.4</v>
          </cell>
          <cell r="F8">
            <v>8469.4</v>
          </cell>
          <cell r="G8">
            <v>13665.9</v>
          </cell>
          <cell r="H8">
            <v>14413.5</v>
          </cell>
          <cell r="I8">
            <v>15374.8</v>
          </cell>
          <cell r="J8">
            <v>16030.380999999999</v>
          </cell>
          <cell r="K8">
            <v>16332.222</v>
          </cell>
          <cell r="L8">
            <v>16729.277999999998</v>
          </cell>
          <cell r="M8">
            <v>16147.585999999999</v>
          </cell>
          <cell r="N8">
            <v>14856.889309647675</v>
          </cell>
          <cell r="O8">
            <v>15454.703192388368</v>
          </cell>
        </row>
        <row r="9">
          <cell r="A9" t="str">
            <v>Interest on Balance with RBI &amp; Others</v>
          </cell>
          <cell r="B9">
            <v>648.5</v>
          </cell>
          <cell r="C9">
            <v>577.1</v>
          </cell>
          <cell r="D9">
            <v>493.7</v>
          </cell>
          <cell r="E9">
            <v>505.5</v>
          </cell>
          <cell r="F9">
            <v>929.90000000000009</v>
          </cell>
          <cell r="G9">
            <v>808.3</v>
          </cell>
          <cell r="H9">
            <v>1146.8</v>
          </cell>
          <cell r="I9">
            <v>871.1</v>
          </cell>
          <cell r="J9">
            <v>1560.451</v>
          </cell>
          <cell r="K9">
            <v>761.36299999999994</v>
          </cell>
          <cell r="L9">
            <v>855.19399999999951</v>
          </cell>
          <cell r="M9">
            <v>1408.0880000000034</v>
          </cell>
          <cell r="N9">
            <v>1154.1524556189058</v>
          </cell>
          <cell r="O9">
            <v>1197.0821560894788</v>
          </cell>
        </row>
        <row r="10">
          <cell r="A10" t="str">
            <v>Total interest Earned</v>
          </cell>
          <cell r="B10">
            <v>7861.1</v>
          </cell>
          <cell r="C10">
            <v>10259.500000000002</v>
          </cell>
          <cell r="D10">
            <v>12505.400000000001</v>
          </cell>
          <cell r="E10">
            <v>14580.4</v>
          </cell>
          <cell r="F10">
            <v>18728.599999999999</v>
          </cell>
          <cell r="G10">
            <v>24580.7</v>
          </cell>
          <cell r="H10">
            <v>27587.200000000001</v>
          </cell>
          <cell r="I10">
            <v>30404.699999999997</v>
          </cell>
          <cell r="J10">
            <v>32946.947</v>
          </cell>
          <cell r="K10">
            <v>33005.432999999997</v>
          </cell>
          <cell r="L10">
            <v>35718.993999999999</v>
          </cell>
          <cell r="M10">
            <v>41189.201000000001</v>
          </cell>
          <cell r="N10">
            <v>47796.191519329332</v>
          </cell>
          <cell r="O10">
            <v>56206.834172615207</v>
          </cell>
        </row>
        <row r="12">
          <cell r="A12" t="str">
            <v>Interest on Deposits</v>
          </cell>
          <cell r="B12">
            <v>4374.3999999999996</v>
          </cell>
          <cell r="C12">
            <v>5901.2</v>
          </cell>
          <cell r="D12">
            <v>7816.8</v>
          </cell>
          <cell r="E12">
            <v>9385</v>
          </cell>
          <cell r="F12">
            <v>12700.6</v>
          </cell>
          <cell r="G12">
            <v>17181.7</v>
          </cell>
          <cell r="H12">
            <v>19368.900000000001</v>
          </cell>
          <cell r="I12">
            <v>20302.8</v>
          </cell>
          <cell r="J12">
            <v>20320.376</v>
          </cell>
          <cell r="K12">
            <v>17860.428</v>
          </cell>
          <cell r="L12">
            <v>19658.837</v>
          </cell>
          <cell r="M12">
            <v>24116.091</v>
          </cell>
          <cell r="N12">
            <v>30011.333286215995</v>
          </cell>
          <cell r="O12">
            <v>35442.020395901753</v>
          </cell>
        </row>
        <row r="13">
          <cell r="A13" t="str">
            <v>Interest on Borrowings &amp; Others</v>
          </cell>
          <cell r="B13">
            <v>345.1</v>
          </cell>
          <cell r="C13">
            <v>356.2</v>
          </cell>
          <cell r="D13">
            <v>191.9</v>
          </cell>
          <cell r="E13">
            <v>200.5</v>
          </cell>
          <cell r="F13">
            <v>196.7</v>
          </cell>
          <cell r="G13">
            <v>271.10000000000002</v>
          </cell>
          <cell r="H13">
            <v>312</v>
          </cell>
          <cell r="I13">
            <v>381.2</v>
          </cell>
          <cell r="J13">
            <v>578.971</v>
          </cell>
          <cell r="K13">
            <v>586.98599999999999</v>
          </cell>
          <cell r="L13">
            <v>823.33100000000195</v>
          </cell>
          <cell r="M13">
            <v>1022.4419999999991</v>
          </cell>
          <cell r="N13">
            <v>1224.454264</v>
          </cell>
          <cell r="O13">
            <v>1399.7393240000001</v>
          </cell>
        </row>
        <row r="14">
          <cell r="A14" t="str">
            <v>Total Interest Expense</v>
          </cell>
          <cell r="B14">
            <v>4719.5</v>
          </cell>
          <cell r="C14">
            <v>6257.4</v>
          </cell>
          <cell r="D14">
            <v>8008.7</v>
          </cell>
          <cell r="E14">
            <v>9585.5</v>
          </cell>
          <cell r="F14">
            <v>12897.300000000001</v>
          </cell>
          <cell r="G14">
            <v>17452.8</v>
          </cell>
          <cell r="H14">
            <v>19680.900000000001</v>
          </cell>
          <cell r="I14">
            <v>20684</v>
          </cell>
          <cell r="J14">
            <v>20899.347000000002</v>
          </cell>
          <cell r="K14">
            <v>18447.414000000001</v>
          </cell>
          <cell r="L14">
            <v>20482.168000000001</v>
          </cell>
          <cell r="M14">
            <v>25138.532999999999</v>
          </cell>
          <cell r="N14">
            <v>31235.787550215995</v>
          </cell>
          <cell r="O14">
            <v>36841.759719901755</v>
          </cell>
        </row>
        <row r="16">
          <cell r="A16" t="str">
            <v>Net Interest Income</v>
          </cell>
          <cell r="B16">
            <v>3141.6000000000004</v>
          </cell>
          <cell r="C16">
            <v>4002.1000000000022</v>
          </cell>
          <cell r="D16">
            <v>4496.7000000000016</v>
          </cell>
          <cell r="E16">
            <v>4994.8999999999996</v>
          </cell>
          <cell r="F16">
            <v>5831.2999999999975</v>
          </cell>
          <cell r="G16">
            <v>7127.9000000000015</v>
          </cell>
          <cell r="H16">
            <v>7906.2999999999993</v>
          </cell>
          <cell r="I16">
            <v>9720.6999999999971</v>
          </cell>
          <cell r="J16">
            <v>12047.599999999999</v>
          </cell>
          <cell r="K16">
            <v>14558.018999999997</v>
          </cell>
          <cell r="L16">
            <v>15236.825999999997</v>
          </cell>
          <cell r="M16">
            <v>16050.668000000001</v>
          </cell>
          <cell r="N16">
            <v>16560.403969113337</v>
          </cell>
          <cell r="O16">
            <v>19365.074452713452</v>
          </cell>
        </row>
        <row r="17">
          <cell r="A17" t="str">
            <v>Growth YoY</v>
          </cell>
          <cell r="B17">
            <v>0</v>
          </cell>
          <cell r="C17">
            <v>0.273905016552076</v>
          </cell>
          <cell r="D17">
            <v>0.12358511781314796</v>
          </cell>
          <cell r="E17">
            <v>0.1107923588409272</v>
          </cell>
          <cell r="F17">
            <v>0.16745079981581168</v>
          </cell>
          <cell r="G17">
            <v>0.22235179119578907</v>
          </cell>
          <cell r="H17">
            <v>0.10920467458858818</v>
          </cell>
          <cell r="I17">
            <v>0.22948787675651028</v>
          </cell>
          <cell r="J17">
            <v>0.23937576511979608</v>
          </cell>
          <cell r="K17">
            <v>0.20837502905142924</v>
          </cell>
          <cell r="L17">
            <v>4.6627703947906607E-2</v>
          </cell>
          <cell r="M17">
            <v>5.3412830204926154E-2</v>
          </cell>
          <cell r="N17">
            <v>3.1757928649034151E-2</v>
          </cell>
          <cell r="O17">
            <v>0.16936002822341067</v>
          </cell>
        </row>
        <row r="19">
          <cell r="A19" t="str">
            <v>Commission , Exchange &amp; Brokerage</v>
          </cell>
          <cell r="B19">
            <v>469.2</v>
          </cell>
          <cell r="C19">
            <v>654.1</v>
          </cell>
          <cell r="D19">
            <v>663.4</v>
          </cell>
          <cell r="E19">
            <v>720.1</v>
          </cell>
          <cell r="F19">
            <v>820.8</v>
          </cell>
          <cell r="G19">
            <v>956.4</v>
          </cell>
          <cell r="H19">
            <v>959.9</v>
          </cell>
          <cell r="I19">
            <v>1018.7</v>
          </cell>
          <cell r="J19">
            <v>1062.8</v>
          </cell>
          <cell r="K19">
            <v>1135.973</v>
          </cell>
          <cell r="L19">
            <v>1564.816</v>
          </cell>
          <cell r="M19">
            <v>2043.2370000000001</v>
          </cell>
          <cell r="N19">
            <v>2349.72255</v>
          </cell>
          <cell r="O19">
            <v>2702.1809324999999</v>
          </cell>
        </row>
        <row r="20">
          <cell r="A20" t="str">
            <v>Profit on sale of Investment</v>
          </cell>
          <cell r="B20">
            <v>126</v>
          </cell>
          <cell r="C20">
            <v>15</v>
          </cell>
          <cell r="D20">
            <v>22.3</v>
          </cell>
          <cell r="E20">
            <v>145.69999999999999</v>
          </cell>
          <cell r="F20">
            <v>234.74299999999999</v>
          </cell>
          <cell r="G20">
            <v>579.70000000000005</v>
          </cell>
          <cell r="H20">
            <v>953.06899999999996</v>
          </cell>
          <cell r="I20">
            <v>3105.7660000000001</v>
          </cell>
          <cell r="J20">
            <v>3721.3</v>
          </cell>
          <cell r="K20">
            <v>5042.2209999999995</v>
          </cell>
          <cell r="L20">
            <v>2371.0340000000001</v>
          </cell>
          <cell r="M20">
            <v>1885.1510000000001</v>
          </cell>
          <cell r="N20">
            <v>1000</v>
          </cell>
          <cell r="O20">
            <v>500</v>
          </cell>
        </row>
        <row r="21">
          <cell r="A21" t="str">
            <v>Forex Income</v>
          </cell>
          <cell r="B21">
            <v>219.5</v>
          </cell>
          <cell r="C21">
            <v>286.10000000000002</v>
          </cell>
          <cell r="D21">
            <v>285.3</v>
          </cell>
          <cell r="E21">
            <v>325.60000000000002</v>
          </cell>
          <cell r="F21">
            <v>359.1</v>
          </cell>
          <cell r="G21">
            <v>339.2</v>
          </cell>
          <cell r="H21">
            <v>382.9</v>
          </cell>
          <cell r="I21">
            <v>389.3</v>
          </cell>
          <cell r="J21">
            <v>470.3</v>
          </cell>
          <cell r="K21">
            <v>590.43899999999996</v>
          </cell>
          <cell r="L21">
            <v>776.03700000000003</v>
          </cell>
          <cell r="M21">
            <v>748.55700000000002</v>
          </cell>
          <cell r="N21">
            <v>823.41270000000009</v>
          </cell>
          <cell r="O21">
            <v>946.92460500000004</v>
          </cell>
        </row>
        <row r="22">
          <cell r="A22" t="str">
            <v>Others</v>
          </cell>
          <cell r="B22">
            <v>44.6</v>
          </cell>
          <cell r="C22">
            <v>53</v>
          </cell>
          <cell r="D22">
            <v>72.8</v>
          </cell>
          <cell r="E22">
            <v>193.5</v>
          </cell>
          <cell r="F22">
            <v>320.85700000000008</v>
          </cell>
          <cell r="G22">
            <v>338.39999999999975</v>
          </cell>
          <cell r="H22">
            <v>381.33099999999979</v>
          </cell>
          <cell r="I22">
            <v>225.3640000000002</v>
          </cell>
          <cell r="J22">
            <v>154.66999999999933</v>
          </cell>
          <cell r="K22">
            <v>448.40400000000079</v>
          </cell>
          <cell r="L22">
            <v>340.15400000000022</v>
          </cell>
          <cell r="M22">
            <v>850.74999999999955</v>
          </cell>
          <cell r="N22">
            <v>1105.9749999999995</v>
          </cell>
          <cell r="O22">
            <v>1271.8712499999992</v>
          </cell>
        </row>
        <row r="23">
          <cell r="A23" t="str">
            <v>Other Income</v>
          </cell>
          <cell r="B23">
            <v>859.30000000000007</v>
          </cell>
          <cell r="C23">
            <v>1008.2</v>
          </cell>
          <cell r="D23">
            <v>1043.8</v>
          </cell>
          <cell r="E23">
            <v>1384.9</v>
          </cell>
          <cell r="F23">
            <v>1735.5</v>
          </cell>
          <cell r="G23">
            <v>2213.6999999999998</v>
          </cell>
          <cell r="H23">
            <v>2677.2</v>
          </cell>
          <cell r="I23">
            <v>4739.130000000001</v>
          </cell>
          <cell r="J23">
            <v>5409.07</v>
          </cell>
          <cell r="K23">
            <v>7217.0370000000003</v>
          </cell>
          <cell r="L23">
            <v>5052.0410000000002</v>
          </cell>
          <cell r="M23">
            <v>5527.6949999999997</v>
          </cell>
          <cell r="N23">
            <v>5279.1102499999997</v>
          </cell>
          <cell r="O23">
            <v>5420.9767874999989</v>
          </cell>
        </row>
        <row r="25">
          <cell r="A25" t="str">
            <v>Total income</v>
          </cell>
          <cell r="B25">
            <v>4000.9000000000005</v>
          </cell>
          <cell r="C25">
            <v>5010.300000000002</v>
          </cell>
          <cell r="D25">
            <v>5540.5000000000018</v>
          </cell>
          <cell r="E25">
            <v>6379.7999999999993</v>
          </cell>
          <cell r="F25">
            <v>7566.7999999999975</v>
          </cell>
          <cell r="G25">
            <v>9341.6000000000022</v>
          </cell>
          <cell r="H25">
            <v>10583.5</v>
          </cell>
          <cell r="I25">
            <v>14459.829999999998</v>
          </cell>
          <cell r="J25">
            <v>17456.669999999998</v>
          </cell>
          <cell r="K25">
            <v>21775.055999999997</v>
          </cell>
          <cell r="L25">
            <v>20288.866999999998</v>
          </cell>
          <cell r="M25">
            <v>21578.363000000001</v>
          </cell>
          <cell r="N25">
            <v>21839.514219113335</v>
          </cell>
          <cell r="O25">
            <v>24786.051240213452</v>
          </cell>
        </row>
        <row r="26">
          <cell r="A26" t="str">
            <v>Growth YoY</v>
          </cell>
          <cell r="B26">
            <v>0</v>
          </cell>
          <cell r="C26">
            <v>0.25229323402234538</v>
          </cell>
          <cell r="D26">
            <v>0.1058220066662674</v>
          </cell>
          <cell r="E26">
            <v>0.15148452305748528</v>
          </cell>
          <cell r="F26">
            <v>0.18605598921596256</v>
          </cell>
          <cell r="G26">
            <v>0.2345509330232074</v>
          </cell>
          <cell r="H26">
            <v>0.13294296480260304</v>
          </cell>
          <cell r="I26">
            <v>0.36626163367506015</v>
          </cell>
          <cell r="J26">
            <v>0.20725278236327815</v>
          </cell>
          <cell r="K26">
            <v>0.24737742077956448</v>
          </cell>
          <cell r="L26">
            <v>-6.8251902543901566E-2</v>
          </cell>
          <cell r="M26">
            <v>6.3556826509829412E-2</v>
          </cell>
          <cell r="N26">
            <v>1.2102457406677924E-2</v>
          </cell>
          <cell r="O26">
            <v>0.13491769970420808</v>
          </cell>
        </row>
        <row r="27">
          <cell r="A27" t="str">
            <v>Core Income</v>
          </cell>
          <cell r="B27">
            <v>0</v>
          </cell>
          <cell r="C27">
            <v>4995.300000000002</v>
          </cell>
          <cell r="D27">
            <v>5518.2000000000016</v>
          </cell>
          <cell r="E27">
            <v>6234.0999999999995</v>
          </cell>
          <cell r="F27">
            <v>7332.0569999999971</v>
          </cell>
          <cell r="G27">
            <v>8761.9000000000015</v>
          </cell>
          <cell r="H27">
            <v>9630.4310000000005</v>
          </cell>
          <cell r="I27">
            <v>11354.063999999998</v>
          </cell>
          <cell r="J27">
            <v>13735.369999999999</v>
          </cell>
          <cell r="K27">
            <v>16732.834999999999</v>
          </cell>
          <cell r="L27">
            <v>17917.832999999999</v>
          </cell>
          <cell r="M27">
            <v>19693.212</v>
          </cell>
          <cell r="N27">
            <v>20839.514219113335</v>
          </cell>
          <cell r="O27">
            <v>24286.051240213452</v>
          </cell>
        </row>
        <row r="28">
          <cell r="A28" t="str">
            <v>YoY</v>
          </cell>
          <cell r="B28">
            <v>0</v>
          </cell>
          <cell r="C28">
            <v>0</v>
          </cell>
          <cell r="D28">
            <v>0.10467839769383214</v>
          </cell>
          <cell r="E28">
            <v>0.12973433365952625</v>
          </cell>
          <cell r="F28">
            <v>0.17612117226223467</v>
          </cell>
          <cell r="G28">
            <v>0.19501253195385759</v>
          </cell>
          <cell r="H28">
            <v>9.9125874524931712E-2</v>
          </cell>
          <cell r="I28">
            <v>0.17897776330052073</v>
          </cell>
          <cell r="J28">
            <v>0.20973159918774464</v>
          </cell>
          <cell r="K28">
            <v>0.21822965089400581</v>
          </cell>
          <cell r="L28">
            <v>7.0818722589447658E-2</v>
          </cell>
          <cell r="M28">
            <v>9.9084470761614973E-2</v>
          </cell>
          <cell r="N28">
            <v>5.8207986544466905E-2</v>
          </cell>
          <cell r="O28">
            <v>0.16538471026061941</v>
          </cell>
        </row>
        <row r="30">
          <cell r="A30" t="str">
            <v>Operating  Expenses</v>
          </cell>
        </row>
        <row r="31">
          <cell r="A31" t="str">
            <v>Payments to / Provisions for employees</v>
          </cell>
          <cell r="B31">
            <v>1087.9000000000001</v>
          </cell>
          <cell r="C31">
            <v>1418.5</v>
          </cell>
          <cell r="D31">
            <v>1543.1</v>
          </cell>
          <cell r="E31">
            <v>1849.7</v>
          </cell>
          <cell r="F31">
            <v>2167.9589999999998</v>
          </cell>
          <cell r="G31">
            <v>2313.6999999999998</v>
          </cell>
          <cell r="H31">
            <v>3151.4</v>
          </cell>
          <cell r="I31">
            <v>2884.5</v>
          </cell>
          <cell r="J31">
            <v>3475.8760000000002</v>
          </cell>
          <cell r="K31">
            <v>3663.9679999999998</v>
          </cell>
          <cell r="L31">
            <v>4568.7</v>
          </cell>
          <cell r="M31">
            <v>5004.6090000000004</v>
          </cell>
          <cell r="N31">
            <v>5605.162080000001</v>
          </cell>
          <cell r="O31">
            <v>6165.6782880000019</v>
          </cell>
        </row>
        <row r="32">
          <cell r="A32" t="str">
            <v>Others</v>
          </cell>
          <cell r="B32">
            <v>965.3</v>
          </cell>
          <cell r="C32">
            <v>830.4</v>
          </cell>
          <cell r="D32">
            <v>990.4</v>
          </cell>
          <cell r="E32">
            <v>1156.3</v>
          </cell>
          <cell r="F32">
            <v>1538.3410000000003</v>
          </cell>
          <cell r="G32">
            <v>1968.6999999999998</v>
          </cell>
          <cell r="H32">
            <v>2091.1</v>
          </cell>
          <cell r="I32">
            <v>2404.3000000000002</v>
          </cell>
          <cell r="J32">
            <v>2350.7559999999994</v>
          </cell>
          <cell r="K32">
            <v>2780.8540000000003</v>
          </cell>
          <cell r="L32">
            <v>3988.6240000000007</v>
          </cell>
          <cell r="M32">
            <v>4654</v>
          </cell>
          <cell r="N32">
            <v>5242.7155000000002</v>
          </cell>
          <cell r="O32">
            <v>5891.8620339999998</v>
          </cell>
        </row>
        <row r="33">
          <cell r="A33" t="str">
            <v>Total Operating Expenses</v>
          </cell>
          <cell r="B33">
            <v>2053.1999999999998</v>
          </cell>
          <cell r="C33">
            <v>2248.9</v>
          </cell>
          <cell r="D33">
            <v>2533.5</v>
          </cell>
          <cell r="E33">
            <v>3006</v>
          </cell>
          <cell r="F33">
            <v>3706.3</v>
          </cell>
          <cell r="G33">
            <v>4282.3999999999996</v>
          </cell>
          <cell r="H33">
            <v>5242.5</v>
          </cell>
          <cell r="I33">
            <v>5288.8</v>
          </cell>
          <cell r="J33">
            <v>5826.6319999999996</v>
          </cell>
          <cell r="K33">
            <v>6444.8220000000001</v>
          </cell>
          <cell r="L33">
            <v>8557.3240000000005</v>
          </cell>
          <cell r="M33">
            <v>9658.6090000000004</v>
          </cell>
          <cell r="N33">
            <v>10847.87758</v>
          </cell>
          <cell r="O33">
            <v>12057.540322000001</v>
          </cell>
        </row>
        <row r="35">
          <cell r="A35" t="str">
            <v>Pre provision profit</v>
          </cell>
          <cell r="B35">
            <v>1947.7000000000007</v>
          </cell>
          <cell r="C35">
            <v>2761.4000000000019</v>
          </cell>
          <cell r="D35">
            <v>3007.0000000000018</v>
          </cell>
          <cell r="E35">
            <v>3373.7999999999993</v>
          </cell>
          <cell r="F35">
            <v>3860.4999999999973</v>
          </cell>
          <cell r="G35">
            <v>5059.2000000000025</v>
          </cell>
          <cell r="H35">
            <v>5341</v>
          </cell>
          <cell r="I35">
            <v>9171.0299999999988</v>
          </cell>
          <cell r="J35">
            <v>11630.037999999999</v>
          </cell>
          <cell r="K35">
            <v>15330.233999999997</v>
          </cell>
          <cell r="L35">
            <v>11731.542999999998</v>
          </cell>
          <cell r="M35">
            <v>11919.754000000001</v>
          </cell>
          <cell r="N35">
            <v>10991.636639113334</v>
          </cell>
          <cell r="O35">
            <v>12728.510918213451</v>
          </cell>
        </row>
        <row r="36">
          <cell r="A36" t="str">
            <v>Growth YoY</v>
          </cell>
          <cell r="B36">
            <v>0</v>
          </cell>
          <cell r="C36">
            <v>0.41777481131591143</v>
          </cell>
          <cell r="D36">
            <v>8.8940392554501146E-2</v>
          </cell>
          <cell r="E36">
            <v>0.12198204190222728</v>
          </cell>
          <cell r="F36">
            <v>0.14425869938941194</v>
          </cell>
          <cell r="G36">
            <v>0.31050382074860927</v>
          </cell>
          <cell r="H36">
            <v>5.5700506008854678E-2</v>
          </cell>
          <cell r="I36">
            <v>0.71709979404605861</v>
          </cell>
          <cell r="J36">
            <v>0.26812778935408565</v>
          </cell>
          <cell r="K36">
            <v>0.31815854771927654</v>
          </cell>
          <cell r="L36">
            <v>-0.23474468817631877</v>
          </cell>
          <cell r="M36">
            <v>1.6043158176209493E-2</v>
          </cell>
          <cell r="N36">
            <v>-7.7863801625995488E-2</v>
          </cell>
          <cell r="O36">
            <v>0.15801780354706363</v>
          </cell>
        </row>
        <row r="38">
          <cell r="A38" t="str">
            <v>Provisions &amp; Contingencies</v>
          </cell>
        </row>
        <row r="39">
          <cell r="A39" t="str">
            <v>Provision of Dimunition in value of invest</v>
          </cell>
          <cell r="B39">
            <v>0</v>
          </cell>
          <cell r="C39">
            <v>0</v>
          </cell>
          <cell r="D39">
            <v>26.1</v>
          </cell>
          <cell r="E39">
            <v>41</v>
          </cell>
          <cell r="F39">
            <v>1.4</v>
          </cell>
          <cell r="G39">
            <v>0</v>
          </cell>
          <cell r="H39">
            <v>-298.7</v>
          </cell>
          <cell r="I39">
            <v>157.19999999999999</v>
          </cell>
          <cell r="J39">
            <v>-56.3</v>
          </cell>
          <cell r="K39">
            <v>0</v>
          </cell>
          <cell r="L39">
            <v>1647.5</v>
          </cell>
          <cell r="M39">
            <v>2532.4</v>
          </cell>
          <cell r="N39">
            <v>3000</v>
          </cell>
          <cell r="O39">
            <v>750</v>
          </cell>
        </row>
        <row r="40">
          <cell r="A40" t="str">
            <v>Prov for NPA's and contingencies</v>
          </cell>
          <cell r="B40">
            <v>0</v>
          </cell>
          <cell r="C40">
            <v>0</v>
          </cell>
          <cell r="D40">
            <v>516.70000000000005</v>
          </cell>
          <cell r="E40">
            <v>755.3</v>
          </cell>
          <cell r="F40">
            <v>1008.9</v>
          </cell>
          <cell r="G40">
            <v>1514.8</v>
          </cell>
          <cell r="H40">
            <v>2580</v>
          </cell>
          <cell r="I40">
            <v>3230</v>
          </cell>
          <cell r="J40">
            <v>4264</v>
          </cell>
          <cell r="K40">
            <v>3417</v>
          </cell>
          <cell r="L40">
            <v>2114</v>
          </cell>
          <cell r="M40">
            <v>53.100000000000023</v>
          </cell>
          <cell r="N40">
            <v>0</v>
          </cell>
          <cell r="O40">
            <v>2703.6394050600002</v>
          </cell>
        </row>
        <row r="41">
          <cell r="A41" t="str">
            <v>Other Provisions &amp; Write Offs</v>
          </cell>
          <cell r="B41">
            <v>814.1</v>
          </cell>
          <cell r="C41">
            <v>1033.9000000000001</v>
          </cell>
          <cell r="D41">
            <v>1.7</v>
          </cell>
          <cell r="E41">
            <v>17.5</v>
          </cell>
          <cell r="F41">
            <v>25</v>
          </cell>
          <cell r="G41">
            <v>157.5</v>
          </cell>
          <cell r="H41">
            <v>244.7</v>
          </cell>
          <cell r="I41">
            <v>89.4</v>
          </cell>
          <cell r="J41">
            <v>67.3</v>
          </cell>
          <cell r="K41">
            <v>457.40000000000055</v>
          </cell>
          <cell r="L41">
            <v>-360.00000000000045</v>
          </cell>
          <cell r="M41">
            <v>-314.69999999999982</v>
          </cell>
          <cell r="N41">
            <v>-314.69999999999982</v>
          </cell>
          <cell r="O41">
            <v>-314.69999999999982</v>
          </cell>
        </row>
        <row r="42">
          <cell r="A42" t="str">
            <v>Total provisions and contingencies</v>
          </cell>
          <cell r="B42">
            <v>814.1</v>
          </cell>
          <cell r="C42">
            <v>1033.9000000000001</v>
          </cell>
          <cell r="D42">
            <v>544.50000000000011</v>
          </cell>
          <cell r="E42">
            <v>813.8</v>
          </cell>
          <cell r="F42">
            <v>1035.3</v>
          </cell>
          <cell r="G42">
            <v>1672.3</v>
          </cell>
          <cell r="H42">
            <v>2526</v>
          </cell>
          <cell r="I42">
            <v>3476.6</v>
          </cell>
          <cell r="J42">
            <v>4275</v>
          </cell>
          <cell r="K42">
            <v>3874.4000000000005</v>
          </cell>
          <cell r="L42">
            <v>3401.4999999999995</v>
          </cell>
          <cell r="M42">
            <v>2270.8000000000002</v>
          </cell>
          <cell r="N42">
            <v>2685.3</v>
          </cell>
          <cell r="O42">
            <v>3138.9394050600004</v>
          </cell>
        </row>
        <row r="44">
          <cell r="A44" t="str">
            <v>Profit Before Tax</v>
          </cell>
          <cell r="B44">
            <v>1133.6000000000008</v>
          </cell>
          <cell r="C44">
            <v>1727.5000000000018</v>
          </cell>
          <cell r="D44">
            <v>2462.5000000000018</v>
          </cell>
          <cell r="E44">
            <v>2559.9999999999991</v>
          </cell>
          <cell r="F44">
            <v>2825.1999999999971</v>
          </cell>
          <cell r="G44">
            <v>3386.9000000000024</v>
          </cell>
          <cell r="H44">
            <v>2815</v>
          </cell>
          <cell r="I44">
            <v>5694.4299999999985</v>
          </cell>
          <cell r="J44">
            <v>7355.0379999999986</v>
          </cell>
          <cell r="K44">
            <v>11455.833999999995</v>
          </cell>
          <cell r="L44">
            <v>8330.0429999999978</v>
          </cell>
          <cell r="M44">
            <v>9648.9540000000015</v>
          </cell>
          <cell r="N44">
            <v>8306.336639113335</v>
          </cell>
          <cell r="O44">
            <v>9589.5715131534507</v>
          </cell>
        </row>
        <row r="45">
          <cell r="A45" t="str">
            <v>Provision for Tax</v>
          </cell>
          <cell r="B45">
            <v>0</v>
          </cell>
          <cell r="C45">
            <v>0</v>
          </cell>
          <cell r="D45">
            <v>660</v>
          </cell>
          <cell r="E45">
            <v>460</v>
          </cell>
          <cell r="F45">
            <v>524</v>
          </cell>
          <cell r="G45">
            <v>600.6</v>
          </cell>
          <cell r="H45">
            <v>786.2</v>
          </cell>
          <cell r="I45">
            <v>2488.8000000000002</v>
          </cell>
          <cell r="J45">
            <v>2785.6</v>
          </cell>
          <cell r="K45">
            <v>4595.2</v>
          </cell>
          <cell r="L45">
            <v>721.9</v>
          </cell>
          <cell r="M45">
            <v>1617.4</v>
          </cell>
          <cell r="N45">
            <v>1827.3940606049337</v>
          </cell>
          <cell r="O45">
            <v>2589.184308551432</v>
          </cell>
        </row>
        <row r="46">
          <cell r="A46" t="str">
            <v>Effective Tax Rate</v>
          </cell>
          <cell r="B46">
            <v>0</v>
          </cell>
          <cell r="C46">
            <v>0</v>
          </cell>
          <cell r="D46">
            <v>0.26802030456852771</v>
          </cell>
          <cell r="E46">
            <v>0.17968750000000006</v>
          </cell>
          <cell r="F46">
            <v>0.18547359478974959</v>
          </cell>
          <cell r="G46">
            <v>0.17733030204611874</v>
          </cell>
          <cell r="H46">
            <v>0.27928952042628774</v>
          </cell>
          <cell r="I46">
            <v>0.43705866961223527</v>
          </cell>
          <cell r="J46">
            <v>0.37873359729752593</v>
          </cell>
          <cell r="K46">
            <v>0.40112313079955608</v>
          </cell>
          <cell r="L46">
            <v>8.6662217710040651E-2</v>
          </cell>
          <cell r="M46">
            <v>0.16762438705791322</v>
          </cell>
          <cell r="N46">
            <v>0.22</v>
          </cell>
          <cell r="O46">
            <v>0.27</v>
          </cell>
        </row>
        <row r="47">
          <cell r="A47" t="str">
            <v>Profit After Tax (before VRS)</v>
          </cell>
          <cell r="B47">
            <v>1133.6000000000008</v>
          </cell>
          <cell r="C47">
            <v>1727.5000000000018</v>
          </cell>
          <cell r="D47">
            <v>1802.5000000000018</v>
          </cell>
          <cell r="E47">
            <v>2099.9999999999991</v>
          </cell>
          <cell r="F47">
            <v>2301.1999999999971</v>
          </cell>
          <cell r="G47">
            <v>2786.3000000000025</v>
          </cell>
          <cell r="H47">
            <v>2028.8</v>
          </cell>
          <cell r="I47">
            <v>3205.6299999999983</v>
          </cell>
          <cell r="J47">
            <v>4569.4379999999983</v>
          </cell>
          <cell r="K47">
            <v>6860.6339999999955</v>
          </cell>
          <cell r="L47">
            <v>7608.1429999999982</v>
          </cell>
          <cell r="M47">
            <v>8031.5540000000019</v>
          </cell>
          <cell r="N47">
            <v>6478.9425785084013</v>
          </cell>
          <cell r="O47">
            <v>7000.3872046020188</v>
          </cell>
        </row>
        <row r="48">
          <cell r="A48" t="str">
            <v>Growth YoY</v>
          </cell>
          <cell r="B48">
            <v>0</v>
          </cell>
          <cell r="C48">
            <v>0.52390613973182831</v>
          </cell>
          <cell r="D48">
            <v>4.3415340086830678E-2</v>
          </cell>
          <cell r="E48">
            <v>0.16504854368931876</v>
          </cell>
          <cell r="F48">
            <v>9.5809523809522901E-2</v>
          </cell>
          <cell r="G48">
            <v>0.21080305927342513</v>
          </cell>
          <cell r="H48">
            <v>-0.27186591537164051</v>
          </cell>
          <cell r="I48">
            <v>0.58006210567823269</v>
          </cell>
          <cell r="J48">
            <v>0.42544148888050115</v>
          </cell>
          <cell r="K48">
            <v>0.50141746096565876</v>
          </cell>
          <cell r="L48">
            <v>0.10895625681241761</v>
          </cell>
          <cell r="M48">
            <v>5.5652345125479785E-2</v>
          </cell>
          <cell r="N48">
            <v>-0.19331394914254452</v>
          </cell>
          <cell r="O48">
            <v>8.0482983106429318E-2</v>
          </cell>
        </row>
        <row r="50">
          <cell r="A50" t="str">
            <v>VRS Expenses net of tax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347.41300000000001</v>
          </cell>
          <cell r="M50">
            <v>2460</v>
          </cell>
          <cell r="N50">
            <v>2460</v>
          </cell>
          <cell r="O50">
            <v>2460</v>
          </cell>
        </row>
        <row r="52">
          <cell r="A52" t="str">
            <v>Reported Net Profit for the year</v>
          </cell>
          <cell r="B52">
            <v>1133.6000000000008</v>
          </cell>
          <cell r="C52">
            <v>1727.5000000000018</v>
          </cell>
          <cell r="D52">
            <v>1802.5000000000018</v>
          </cell>
          <cell r="E52">
            <v>2099.9999999999991</v>
          </cell>
          <cell r="F52">
            <v>2301.1999999999971</v>
          </cell>
          <cell r="G52">
            <v>2786.3000000000025</v>
          </cell>
          <cell r="H52">
            <v>2028.8</v>
          </cell>
          <cell r="I52">
            <v>3205.6299999999983</v>
          </cell>
          <cell r="J52">
            <v>4569.4379999999983</v>
          </cell>
          <cell r="K52">
            <v>6860.6339999999955</v>
          </cell>
          <cell r="L52">
            <v>7260.7299999999977</v>
          </cell>
          <cell r="M52">
            <v>5571.5540000000019</v>
          </cell>
          <cell r="N52">
            <v>4018.9425785084013</v>
          </cell>
          <cell r="O52">
            <v>4540.3872046020188</v>
          </cell>
        </row>
        <row r="53">
          <cell r="A53" t="str">
            <v>Growth YoY</v>
          </cell>
          <cell r="B53">
            <v>0</v>
          </cell>
          <cell r="C53">
            <v>0.52390613973182831</v>
          </cell>
          <cell r="D53">
            <v>4.3415340086830678E-2</v>
          </cell>
          <cell r="E53">
            <v>0.16504854368931876</v>
          </cell>
          <cell r="F53">
            <v>9.5809523809522901E-2</v>
          </cell>
          <cell r="G53">
            <v>0.21080305927342513</v>
          </cell>
          <cell r="H53">
            <v>-0.27186591537164051</v>
          </cell>
          <cell r="I53">
            <v>0.58006210567823269</v>
          </cell>
          <cell r="J53">
            <v>0.42544148888050115</v>
          </cell>
          <cell r="K53">
            <v>0.50141746096565876</v>
          </cell>
          <cell r="L53">
            <v>5.8317642363665323E-2</v>
          </cell>
          <cell r="M53">
            <v>-0.23264547779630929</v>
          </cell>
          <cell r="N53">
            <v>-0.27866757129009245</v>
          </cell>
          <cell r="O53">
            <v>0.12974672215574357</v>
          </cell>
        </row>
        <row r="54">
          <cell r="A54" t="str">
            <v>Core Operating profit</v>
          </cell>
          <cell r="B54">
            <v>1821.7000000000007</v>
          </cell>
          <cell r="C54">
            <v>2746.4000000000019</v>
          </cell>
          <cell r="D54">
            <v>2984.7000000000016</v>
          </cell>
          <cell r="E54">
            <v>3228.0999999999995</v>
          </cell>
          <cell r="F54">
            <v>3625.7569999999973</v>
          </cell>
          <cell r="G54">
            <v>4479.5000000000027</v>
          </cell>
          <cell r="H54">
            <v>4387.9310000000005</v>
          </cell>
          <cell r="I54">
            <v>6065.2639999999992</v>
          </cell>
          <cell r="J54">
            <v>7908.7379999999985</v>
          </cell>
          <cell r="K54">
            <v>10288.012999999997</v>
          </cell>
          <cell r="L54">
            <v>9960.5089999999982</v>
          </cell>
          <cell r="M54">
            <v>10034.603000000001</v>
          </cell>
          <cell r="N54">
            <v>9991.6366391133342</v>
          </cell>
          <cell r="O54">
            <v>12228.510918213451</v>
          </cell>
        </row>
        <row r="55">
          <cell r="A55" t="str">
            <v>Growth YoY</v>
          </cell>
          <cell r="B55">
            <v>0</v>
          </cell>
          <cell r="C55">
            <v>0.5076027886040515</v>
          </cell>
          <cell r="D55">
            <v>8.6768132828429767E-2</v>
          </cell>
          <cell r="E55">
            <v>8.1549234428920148E-2</v>
          </cell>
          <cell r="F55">
            <v>0.12318608469378201</v>
          </cell>
          <cell r="G55">
            <v>0.23546613851948872</v>
          </cell>
          <cell r="H55">
            <v>-2.0441790378390889E-2</v>
          </cell>
          <cell r="I55">
            <v>0.38226056881933612</v>
          </cell>
          <cell r="J55">
            <v>0.30393961417013338</v>
          </cell>
          <cell r="K55">
            <v>0.30084129730938103</v>
          </cell>
          <cell r="L55">
            <v>-3.183355230985796E-2</v>
          </cell>
          <cell r="M55">
            <v>7.4387764721666194E-3</v>
          </cell>
          <cell r="N55">
            <v>-4.2818197079312892E-3</v>
          </cell>
          <cell r="O55">
            <v>0.22387466236948939</v>
          </cell>
        </row>
        <row r="57">
          <cell r="A57" t="str">
            <v>Dividend paid (Rs mn)</v>
          </cell>
          <cell r="B57">
            <v>346.572</v>
          </cell>
          <cell r="C57">
            <v>481.35</v>
          </cell>
          <cell r="D57">
            <v>481.35</v>
          </cell>
          <cell r="E57">
            <v>577.62</v>
          </cell>
          <cell r="F57">
            <v>673.9</v>
          </cell>
          <cell r="G57">
            <v>673.9</v>
          </cell>
          <cell r="H57">
            <v>673.9</v>
          </cell>
          <cell r="I57">
            <v>673.9</v>
          </cell>
          <cell r="J57">
            <v>866.42899999999997</v>
          </cell>
          <cell r="K57">
            <v>962.7</v>
          </cell>
          <cell r="L57">
            <v>577.6191</v>
          </cell>
          <cell r="M57">
            <v>1127.4286500000001</v>
          </cell>
          <cell r="N57">
            <v>1252.6985</v>
          </cell>
          <cell r="O57">
            <v>1377.9683499999999</v>
          </cell>
        </row>
        <row r="58">
          <cell r="A58" t="str">
            <v>DPS (Rs)</v>
          </cell>
          <cell r="B58">
            <v>1.7999999999999998</v>
          </cell>
          <cell r="C58">
            <v>2.5</v>
          </cell>
          <cell r="D58">
            <v>2.5</v>
          </cell>
          <cell r="E58">
            <v>3</v>
          </cell>
          <cell r="F58">
            <v>3.5000519372597898</v>
          </cell>
          <cell r="G58">
            <v>3.5000519372597898</v>
          </cell>
          <cell r="H58">
            <v>3.5000519372597898</v>
          </cell>
          <cell r="I58">
            <v>3.5000519372597898</v>
          </cell>
          <cell r="J58">
            <v>4.4999948062740209</v>
          </cell>
          <cell r="K58">
            <v>5</v>
          </cell>
          <cell r="L58">
            <v>3</v>
          </cell>
          <cell r="M58">
            <v>4.5</v>
          </cell>
          <cell r="N58">
            <v>5</v>
          </cell>
          <cell r="O58">
            <v>5.5</v>
          </cell>
        </row>
        <row r="59">
          <cell r="A59" t="str">
            <v>Payout Ratio</v>
          </cell>
          <cell r="B59">
            <v>0.30572688779110774</v>
          </cell>
          <cell r="C59">
            <v>0.27863965267727903</v>
          </cell>
          <cell r="D59">
            <v>0.26704576976421612</v>
          </cell>
          <cell r="E59">
            <v>0.275057142857143</v>
          </cell>
          <cell r="F59">
            <v>0.29284721015122583</v>
          </cell>
          <cell r="G59">
            <v>0.2418619674837596</v>
          </cell>
          <cell r="H59">
            <v>0.33216679810725552</v>
          </cell>
          <cell r="I59">
            <v>0.21022388734819686</v>
          </cell>
          <cell r="J59">
            <v>0.18961390875639417</v>
          </cell>
          <cell r="K59">
            <v>0.14032230840473353</v>
          </cell>
          <cell r="L59">
            <v>7.9553860286775593E-2</v>
          </cell>
          <cell r="M59">
            <v>0.20235443289251073</v>
          </cell>
          <cell r="N59">
            <v>0.31169853152391369</v>
          </cell>
          <cell r="O59">
            <v>0.30349137373203033</v>
          </cell>
        </row>
        <row r="60">
          <cell r="K60">
            <v>0.44014438407539791</v>
          </cell>
          <cell r="L60">
            <v>0.28463646586218111</v>
          </cell>
          <cell r="N60">
            <v>9.2061333364147568E-2</v>
          </cell>
          <cell r="O60">
            <v>3.3191292889371171E-2</v>
          </cell>
        </row>
        <row r="62">
          <cell r="A62" t="str">
            <v>Balance Sheet</v>
          </cell>
        </row>
        <row r="64">
          <cell r="A64" t="str">
            <v>Liabilities</v>
          </cell>
        </row>
        <row r="65">
          <cell r="A65" t="str">
            <v>Capital</v>
          </cell>
          <cell r="B65">
            <v>1925.4</v>
          </cell>
          <cell r="C65">
            <v>1925.4</v>
          </cell>
          <cell r="D65">
            <v>1925.4</v>
          </cell>
          <cell r="E65">
            <v>1925.4</v>
          </cell>
          <cell r="F65">
            <v>1925.4</v>
          </cell>
          <cell r="G65">
            <v>1925.4</v>
          </cell>
          <cell r="H65">
            <v>1925.4</v>
          </cell>
          <cell r="I65">
            <v>1925.4</v>
          </cell>
          <cell r="J65">
            <v>1925.4</v>
          </cell>
          <cell r="K65">
            <v>1925.4</v>
          </cell>
          <cell r="L65">
            <v>1925.3969999999999</v>
          </cell>
          <cell r="M65">
            <v>2505.3969999999999</v>
          </cell>
          <cell r="N65">
            <v>2505.3969999999999</v>
          </cell>
          <cell r="O65">
            <v>2505.3969999999999</v>
          </cell>
        </row>
        <row r="66">
          <cell r="A66" t="str">
            <v>Reserves and Surplus</v>
          </cell>
          <cell r="B66">
            <v>5169.3999999999996</v>
          </cell>
          <cell r="C66">
            <v>6315.5</v>
          </cell>
          <cell r="D66">
            <v>7488.5</v>
          </cell>
          <cell r="E66">
            <v>8899.2000000000007</v>
          </cell>
          <cell r="F66">
            <v>10389.4</v>
          </cell>
          <cell r="G66">
            <v>12358.6</v>
          </cell>
          <cell r="H66">
            <v>13561.2</v>
          </cell>
          <cell r="I66">
            <v>14271.9</v>
          </cell>
          <cell r="J66">
            <v>19167.900000000001</v>
          </cell>
          <cell r="K66">
            <v>24842.594000000001</v>
          </cell>
          <cell r="L66">
            <v>21547.499</v>
          </cell>
          <cell r="M66">
            <v>41865.187000000005</v>
          </cell>
          <cell r="N66">
            <v>46916.05328850841</v>
          </cell>
          <cell r="O66">
            <v>52345.556574110429</v>
          </cell>
        </row>
        <row r="67">
          <cell r="A67" t="str">
            <v>Share holders equity</v>
          </cell>
          <cell r="B67">
            <v>7094.7999999999993</v>
          </cell>
          <cell r="C67">
            <v>8240.9</v>
          </cell>
          <cell r="D67">
            <v>9413.9</v>
          </cell>
          <cell r="E67">
            <v>10824.6</v>
          </cell>
          <cell r="F67">
            <v>12314.8</v>
          </cell>
          <cell r="G67">
            <v>14284</v>
          </cell>
          <cell r="H67">
            <v>15486.6</v>
          </cell>
          <cell r="I67">
            <v>16197.3</v>
          </cell>
          <cell r="J67">
            <v>21093.300000000003</v>
          </cell>
          <cell r="K67">
            <v>26767.994000000002</v>
          </cell>
          <cell r="L67">
            <v>23472.896000000001</v>
          </cell>
          <cell r="M67">
            <v>44370.584000000003</v>
          </cell>
          <cell r="N67">
            <v>49421.450288508408</v>
          </cell>
          <cell r="O67">
            <v>54850.953574110426</v>
          </cell>
        </row>
        <row r="68">
          <cell r="A68" t="str">
            <v xml:space="preserve">Deposits </v>
          </cell>
          <cell r="B68">
            <v>66734.600000000006</v>
          </cell>
          <cell r="C68">
            <v>87108.800000000003</v>
          </cell>
          <cell r="D68">
            <v>100540.6</v>
          </cell>
          <cell r="E68">
            <v>130580.2</v>
          </cell>
          <cell r="F68">
            <v>168048.8</v>
          </cell>
          <cell r="G68">
            <v>220952.1</v>
          </cell>
          <cell r="H68">
            <v>246804.3</v>
          </cell>
          <cell r="I68">
            <v>284883.90000000002</v>
          </cell>
          <cell r="J68">
            <v>298090.8</v>
          </cell>
          <cell r="K68">
            <v>356735.02399999998</v>
          </cell>
          <cell r="L68">
            <v>478503.261</v>
          </cell>
          <cell r="M68">
            <v>501974.60399999999</v>
          </cell>
          <cell r="N68">
            <v>582290.5406399999</v>
          </cell>
          <cell r="O68">
            <v>675457.02714239981</v>
          </cell>
        </row>
        <row r="69">
          <cell r="A69" t="str">
            <v xml:space="preserve">Borrowings </v>
          </cell>
          <cell r="B69">
            <v>4217.3999999999996</v>
          </cell>
          <cell r="C69">
            <v>6064.4</v>
          </cell>
          <cell r="D69">
            <v>1072.4000000000001</v>
          </cell>
          <cell r="E69">
            <v>993.9</v>
          </cell>
          <cell r="F69">
            <v>1081.2</v>
          </cell>
          <cell r="G69">
            <v>5138.6000000000004</v>
          </cell>
          <cell r="H69">
            <v>2272.9</v>
          </cell>
          <cell r="I69">
            <v>6173.8</v>
          </cell>
          <cell r="J69">
            <v>7660.1</v>
          </cell>
          <cell r="K69">
            <v>7004.9709999999995</v>
          </cell>
          <cell r="L69">
            <v>7280.9840000000004</v>
          </cell>
          <cell r="M69">
            <v>8764.2530000000006</v>
          </cell>
          <cell r="N69">
            <v>10517.1036</v>
          </cell>
          <cell r="O69">
            <v>13146.379500000001</v>
          </cell>
        </row>
        <row r="70">
          <cell r="A70" t="str">
            <v xml:space="preserve">Other Liabilities &amp; Provisions </v>
          </cell>
          <cell r="B70">
            <v>4323.3</v>
          </cell>
          <cell r="C70">
            <v>4136.1000000000004</v>
          </cell>
          <cell r="D70">
            <v>4562.8999999999996</v>
          </cell>
          <cell r="E70">
            <v>5416.5</v>
          </cell>
          <cell r="F70">
            <v>6396.8</v>
          </cell>
          <cell r="G70">
            <v>5037.3</v>
          </cell>
          <cell r="H70">
            <v>6160.5</v>
          </cell>
          <cell r="I70">
            <v>15374.2</v>
          </cell>
          <cell r="J70">
            <v>13032.124000000054</v>
          </cell>
          <cell r="K70">
            <v>19557.614000000001</v>
          </cell>
          <cell r="L70">
            <v>21640.184000000001</v>
          </cell>
          <cell r="M70">
            <v>26927.084999999999</v>
          </cell>
          <cell r="N70">
            <v>29619.7935</v>
          </cell>
          <cell r="O70">
            <v>32581.772850000001</v>
          </cell>
        </row>
        <row r="71">
          <cell r="A71" t="str">
            <v>Total Liablilities</v>
          </cell>
          <cell r="B71">
            <v>82370.100000000006</v>
          </cell>
          <cell r="C71">
            <v>105550.2</v>
          </cell>
          <cell r="D71">
            <v>115589.79999999999</v>
          </cell>
          <cell r="E71">
            <v>147815.19999999998</v>
          </cell>
          <cell r="F71">
            <v>187841.59999999998</v>
          </cell>
          <cell r="G71">
            <v>245412</v>
          </cell>
          <cell r="H71">
            <v>270724.3</v>
          </cell>
          <cell r="I71">
            <v>322629.2</v>
          </cell>
          <cell r="J71">
            <v>339876.32400000002</v>
          </cell>
          <cell r="K71">
            <v>410065.603</v>
          </cell>
          <cell r="L71">
            <v>530897.32499999995</v>
          </cell>
          <cell r="M71">
            <v>582036.52599999995</v>
          </cell>
          <cell r="N71">
            <v>671848.8880285084</v>
          </cell>
          <cell r="O71">
            <v>776036.1330665102</v>
          </cell>
        </row>
        <row r="73">
          <cell r="A73" t="str">
            <v>Assets</v>
          </cell>
        </row>
        <row r="74">
          <cell r="A74" t="str">
            <v>Cash &amp; Balances with RBI</v>
          </cell>
          <cell r="B74">
            <v>13874.1</v>
          </cell>
          <cell r="C74">
            <v>14137.1</v>
          </cell>
          <cell r="D74">
            <v>11007.2</v>
          </cell>
          <cell r="E74">
            <v>15804.9</v>
          </cell>
          <cell r="F74">
            <v>20224.099999999999</v>
          </cell>
          <cell r="G74">
            <v>22749.200000000001</v>
          </cell>
          <cell r="H74">
            <v>20281.3</v>
          </cell>
          <cell r="I74">
            <v>23510.400000000001</v>
          </cell>
          <cell r="J74">
            <v>18959</v>
          </cell>
          <cell r="K74">
            <v>26335.151000000002</v>
          </cell>
          <cell r="L74">
            <v>64510.902000000002</v>
          </cell>
          <cell r="M74">
            <v>42632.216999999997</v>
          </cell>
          <cell r="N74">
            <v>37345.646264399998</v>
          </cell>
          <cell r="O74">
            <v>43271.110769543986</v>
          </cell>
        </row>
        <row r="75">
          <cell r="A75" t="str">
            <v>Balances with Banks &amp; money at Call &amp; Short Notice</v>
          </cell>
          <cell r="B75">
            <v>1090.7</v>
          </cell>
          <cell r="C75">
            <v>4699.8</v>
          </cell>
          <cell r="D75">
            <v>6353.2</v>
          </cell>
          <cell r="E75">
            <v>3221.7</v>
          </cell>
          <cell r="F75">
            <v>3704.2</v>
          </cell>
          <cell r="G75">
            <v>3580.9</v>
          </cell>
          <cell r="H75">
            <v>6210.2</v>
          </cell>
          <cell r="I75">
            <v>9806.7999999999993</v>
          </cell>
          <cell r="J75">
            <v>6283</v>
          </cell>
          <cell r="K75">
            <v>9668.5280000000002</v>
          </cell>
          <cell r="L75">
            <v>10921.962</v>
          </cell>
          <cell r="M75">
            <v>12624.797</v>
          </cell>
          <cell r="N75">
            <v>14518.51655</v>
          </cell>
          <cell r="O75">
            <v>15970.368205000002</v>
          </cell>
        </row>
        <row r="76">
          <cell r="A76" t="str">
            <v xml:space="preserve">Investments </v>
          </cell>
          <cell r="B76">
            <v>29166.400000000001</v>
          </cell>
          <cell r="C76">
            <v>35837.599999999999</v>
          </cell>
          <cell r="D76">
            <v>43882.2</v>
          </cell>
          <cell r="E76">
            <v>59572.5</v>
          </cell>
          <cell r="F76">
            <v>78391.5</v>
          </cell>
          <cell r="G76">
            <v>115595.7</v>
          </cell>
          <cell r="H76">
            <v>122984.7</v>
          </cell>
          <cell r="I76">
            <v>137243.5</v>
          </cell>
          <cell r="J76">
            <v>147805</v>
          </cell>
          <cell r="K76">
            <v>167941.166</v>
          </cell>
          <cell r="L76">
            <v>183421.78700000001</v>
          </cell>
          <cell r="M76">
            <v>168175.682</v>
          </cell>
          <cell r="N76">
            <v>190366.68881239998</v>
          </cell>
          <cell r="O76">
            <v>206549.80219364</v>
          </cell>
        </row>
        <row r="77">
          <cell r="A77" t="str">
            <v xml:space="preserve">Advances </v>
          </cell>
          <cell r="B77">
            <v>35288.800000000003</v>
          </cell>
          <cell r="C77">
            <v>46717.8</v>
          </cell>
          <cell r="D77">
            <v>48864.2</v>
          </cell>
          <cell r="E77">
            <v>63184.6</v>
          </cell>
          <cell r="F77">
            <v>77075.600000000006</v>
          </cell>
          <cell r="G77">
            <v>93255.3</v>
          </cell>
          <cell r="H77">
            <v>110764.1</v>
          </cell>
          <cell r="I77">
            <v>141578.70000000001</v>
          </cell>
          <cell r="J77">
            <v>156772</v>
          </cell>
          <cell r="K77">
            <v>196807.576</v>
          </cell>
          <cell r="L77">
            <v>252991.95800000001</v>
          </cell>
          <cell r="M77">
            <v>335772.40500000003</v>
          </cell>
          <cell r="N77">
            <v>409642.33410000004</v>
          </cell>
          <cell r="O77">
            <v>491570.80092000001</v>
          </cell>
        </row>
        <row r="78">
          <cell r="A78" t="str">
            <v xml:space="preserve">Fixed Assets </v>
          </cell>
          <cell r="B78">
            <v>478.6</v>
          </cell>
          <cell r="C78">
            <v>634.20000000000005</v>
          </cell>
          <cell r="D78">
            <v>762.6</v>
          </cell>
          <cell r="E78">
            <v>1207.0999999999999</v>
          </cell>
          <cell r="F78">
            <v>1396.1</v>
          </cell>
          <cell r="G78">
            <v>1353.7</v>
          </cell>
          <cell r="H78">
            <v>1301.5999999999999</v>
          </cell>
          <cell r="I78">
            <v>1426</v>
          </cell>
          <cell r="J78">
            <v>1452.806</v>
          </cell>
          <cell r="K78">
            <v>1617.808</v>
          </cell>
          <cell r="L78">
            <v>3805.1979999999999</v>
          </cell>
          <cell r="M78">
            <v>3841.6779999999999</v>
          </cell>
          <cell r="N78">
            <v>3841.6779999999999</v>
          </cell>
          <cell r="O78">
            <v>3841.6779999999999</v>
          </cell>
        </row>
        <row r="79">
          <cell r="A79" t="str">
            <v xml:space="preserve">Other Assets </v>
          </cell>
          <cell r="B79">
            <v>2471.5</v>
          </cell>
          <cell r="C79">
            <v>3213.8</v>
          </cell>
          <cell r="D79">
            <v>4720.3999999999996</v>
          </cell>
          <cell r="E79">
            <v>4824.3999999999996</v>
          </cell>
          <cell r="F79">
            <v>7050.1</v>
          </cell>
          <cell r="G79">
            <v>8877.2000000000007</v>
          </cell>
          <cell r="H79">
            <v>9182.4</v>
          </cell>
          <cell r="I79">
            <v>9063.7999999999993</v>
          </cell>
          <cell r="J79">
            <v>8603.5730000000003</v>
          </cell>
          <cell r="K79">
            <v>7695.3710000000001</v>
          </cell>
          <cell r="L79">
            <v>15245.517999999982</v>
          </cell>
          <cell r="M79">
            <v>18989.74699999993</v>
          </cell>
          <cell r="N79">
            <v>16134.024301708341</v>
          </cell>
          <cell r="O79">
            <v>14832.372978326181</v>
          </cell>
        </row>
        <row r="80">
          <cell r="A80" t="str">
            <v>Total Assets</v>
          </cell>
          <cell r="B80">
            <v>82370.100000000006</v>
          </cell>
          <cell r="C80">
            <v>105240.3</v>
          </cell>
          <cell r="D80">
            <v>115801.79999999999</v>
          </cell>
          <cell r="E80">
            <v>149081.9</v>
          </cell>
          <cell r="F80">
            <v>267994.80000000005</v>
          </cell>
          <cell r="G80">
            <v>363527</v>
          </cell>
          <cell r="H80">
            <v>395299.70000000007</v>
          </cell>
          <cell r="I80">
            <v>461307.4</v>
          </cell>
          <cell r="J80">
            <v>339876.32400000002</v>
          </cell>
          <cell r="K80">
            <v>410065.603</v>
          </cell>
          <cell r="L80">
            <v>530897.32499999995</v>
          </cell>
          <cell r="M80">
            <v>582036.52599999995</v>
          </cell>
          <cell r="N80">
            <v>671848.8880285084</v>
          </cell>
          <cell r="O80">
            <v>776036.1330665102</v>
          </cell>
        </row>
        <row r="83">
          <cell r="A83" t="str">
            <v>Key Ratios</v>
          </cell>
        </row>
        <row r="85">
          <cell r="A85" t="str">
            <v>Average yield on assets</v>
          </cell>
          <cell r="C85">
            <v>0.11348232393482083</v>
          </cell>
          <cell r="D85">
            <v>0.11813646048790076</v>
          </cell>
          <cell r="E85">
            <v>0.11509212643052116</v>
          </cell>
          <cell r="F85">
            <v>9.3038482460214747E-2</v>
          </cell>
          <cell r="G85">
            <v>8.0218365272637593E-2</v>
          </cell>
          <cell r="H85">
            <v>7.4750735593171649E-2</v>
          </cell>
          <cell r="I85">
            <v>7.2770436506060715E-2</v>
          </cell>
          <cell r="J85">
            <v>8.4410357177990961E-2</v>
          </cell>
          <cell r="K85">
            <v>9.0354999451122117E-2</v>
          </cell>
          <cell r="L85">
            <v>7.8279710384045506E-2</v>
          </cell>
          <cell r="M85">
            <v>7.691356190449479E-2</v>
          </cell>
          <cell r="N85">
            <v>7.8931629842871387E-2</v>
          </cell>
          <cell r="O85">
            <v>7.9769269839185572E-2</v>
          </cell>
        </row>
        <row r="86">
          <cell r="A86" t="str">
            <v>Yield on advances</v>
          </cell>
          <cell r="C86">
            <v>0.14011311284701475</v>
          </cell>
          <cell r="D86">
            <v>0.1480655353518445</v>
          </cell>
          <cell r="E86">
            <v>0.13189788734908361</v>
          </cell>
          <cell r="F86">
            <v>0.13302847136964011</v>
          </cell>
          <cell r="G86">
            <v>0.11866901425401966</v>
          </cell>
          <cell r="H86">
            <v>0.11789957229557579</v>
          </cell>
          <cell r="I86">
            <v>0.11221877541186036</v>
          </cell>
          <cell r="J86">
            <v>0.10294002997143964</v>
          </cell>
          <cell r="K86">
            <v>9.0004338938400666E-2</v>
          </cell>
          <cell r="L86">
            <v>8.0633796299130894E-2</v>
          </cell>
          <cell r="M86">
            <v>8.0281784989761684E-2</v>
          </cell>
          <cell r="N86">
            <v>8.5281784989761689E-2</v>
          </cell>
          <cell r="O86">
            <v>8.7781784989761691E-2</v>
          </cell>
        </row>
        <row r="87">
          <cell r="A87" t="str">
            <v>Yield on Investment</v>
          </cell>
          <cell r="C87">
            <v>0.12114023752384469</v>
          </cell>
          <cell r="D87">
            <v>0.12415134112627946</v>
          </cell>
          <cell r="E87">
            <v>0.13111712559817995</v>
          </cell>
          <cell r="F87">
            <v>0.12553247623310673</v>
          </cell>
          <cell r="G87">
            <v>0.14407436341036822</v>
          </cell>
          <cell r="H87">
            <v>0.12294515640353751</v>
          </cell>
          <cell r="I87">
            <v>0.11955390843334521</v>
          </cell>
          <cell r="J87">
            <v>0.11357819492190711</v>
          </cell>
          <cell r="K87">
            <v>0.10430337338849024</v>
          </cell>
          <cell r="L87">
            <v>9.6084738887197582E-2</v>
          </cell>
          <cell r="M87">
            <v>9.2873827581294366E-2</v>
          </cell>
          <cell r="N87">
            <v>8.2873827581294371E-2</v>
          </cell>
          <cell r="O87">
            <v>7.7873827581294366E-2</v>
          </cell>
        </row>
        <row r="88">
          <cell r="A88" t="str">
            <v>Yield on Call\CRR</v>
          </cell>
          <cell r="C88">
            <v>3.4146211581074323E-2</v>
          </cell>
          <cell r="D88">
            <v>2.727827766159354E-2</v>
          </cell>
          <cell r="E88">
            <v>2.7784648363426499E-2</v>
          </cell>
          <cell r="F88">
            <v>4.3296573848385173E-2</v>
          </cell>
          <cell r="G88">
            <v>3.2165767314518562E-2</v>
          </cell>
          <cell r="H88">
            <v>4.3421630545080039E-2</v>
          </cell>
          <cell r="I88">
            <v>2.912954135435146E-2</v>
          </cell>
          <cell r="J88">
            <v>5.329481960136067E-2</v>
          </cell>
          <cell r="K88">
            <v>2.4862586632438181E-2</v>
          </cell>
          <cell r="L88">
            <v>1.5348537866972408E-2</v>
          </cell>
          <cell r="M88">
            <v>2.1548539512754053E-2</v>
          </cell>
          <cell r="N88">
            <v>2.1548539512754053E-2</v>
          </cell>
          <cell r="O88">
            <v>2.1548539512754053E-2</v>
          </cell>
        </row>
        <row r="90">
          <cell r="A90" t="str">
            <v>Cost of Deposits</v>
          </cell>
          <cell r="C90">
            <v>7.6716973233820873E-2</v>
          </cell>
          <cell r="D90">
            <v>8.3312816347933957E-2</v>
          </cell>
          <cell r="E90">
            <v>8.1212941457454293E-2</v>
          </cell>
          <cell r="F90">
            <v>8.5059388070147249E-2</v>
          </cell>
          <cell r="G90">
            <v>8.8337584823068527E-2</v>
          </cell>
          <cell r="H90">
            <v>8.2816183808495189E-2</v>
          </cell>
          <cell r="I90">
            <v>7.6371076130709689E-2</v>
          </cell>
          <cell r="J90">
            <v>6.9712719951654858E-2</v>
          </cell>
          <cell r="K90">
            <v>5.4550163861588938E-2</v>
          </cell>
          <cell r="L90">
            <v>4.7073601277747949E-2</v>
          </cell>
          <cell r="M90">
            <v>4.9192525116311524E-2</v>
          </cell>
          <cell r="N90">
            <v>5.5357923169577543E-2</v>
          </cell>
          <cell r="O90">
            <v>5.6357923169577544E-2</v>
          </cell>
        </row>
        <row r="91">
          <cell r="A91" t="str">
            <v>Cost of Borrowings</v>
          </cell>
          <cell r="C91">
            <v>6.928747884611644E-2</v>
          </cell>
          <cell r="D91">
            <v>5.3777603407689729E-2</v>
          </cell>
          <cell r="E91">
            <v>0.19406668925131876</v>
          </cell>
          <cell r="F91">
            <v>0.18958122500120475</v>
          </cell>
          <cell r="G91">
            <v>8.71732210038908E-2</v>
          </cell>
          <cell r="H91">
            <v>8.4193483100586927E-2</v>
          </cell>
          <cell r="I91">
            <v>7.2979984109814572E-2</v>
          </cell>
          <cell r="J91">
            <v>5.8381962196038091E-2</v>
          </cell>
          <cell r="K91">
            <v>5.179652867621725E-2</v>
          </cell>
          <cell r="L91">
            <v>6.6510850421049372E-2</v>
          </cell>
          <cell r="M91">
            <v>7.255973362076891E-2</v>
          </cell>
          <cell r="N91">
            <v>0.08</v>
          </cell>
          <cell r="O91">
            <v>0.08</v>
          </cell>
        </row>
        <row r="92">
          <cell r="A92" t="str">
            <v>Cost of Funds</v>
          </cell>
          <cell r="C92">
            <v>7.6251544552573269E-2</v>
          </cell>
          <cell r="D92">
            <v>8.2230671371996578E-2</v>
          </cell>
          <cell r="E92">
            <v>8.2212952603295808E-2</v>
          </cell>
          <cell r="F92">
            <v>8.578067276102988E-2</v>
          </cell>
          <cell r="G92">
            <v>8.8319260605530012E-2</v>
          </cell>
          <cell r="H92">
            <v>8.2837666433275475E-2</v>
          </cell>
          <cell r="I92">
            <v>7.6588274521790761E-2</v>
          </cell>
          <cell r="J92">
            <v>7.0037016892853091E-2</v>
          </cell>
          <cell r="K92">
            <v>5.510878232332047E-2</v>
          </cell>
          <cell r="L92">
            <v>4.8220326238130655E-2</v>
          </cell>
          <cell r="M92">
            <v>5.0452484141205588E-2</v>
          </cell>
          <cell r="N92">
            <v>5.6609825712134298E-2</v>
          </cell>
          <cell r="O92">
            <v>5.7501860460048224E-2</v>
          </cell>
        </row>
        <row r="93">
          <cell r="A93" t="str">
            <v>Net Interest Spreads</v>
          </cell>
          <cell r="C93">
            <v>3.7230779382247559E-2</v>
          </cell>
          <cell r="D93">
            <v>3.5905789115904183E-2</v>
          </cell>
          <cell r="E93">
            <v>3.2879173827225355E-2</v>
          </cell>
          <cell r="F93">
            <v>7.2578096991848667E-3</v>
          </cell>
          <cell r="G93">
            <v>-8.1008953328924188E-3</v>
          </cell>
          <cell r="H93">
            <v>-8.0869308401038259E-3</v>
          </cell>
          <cell r="I93">
            <v>-3.8178380157300462E-3</v>
          </cell>
          <cell r="J93">
            <v>1.437334028513787E-2</v>
          </cell>
          <cell r="K93">
            <v>3.5246217127801648E-2</v>
          </cell>
          <cell r="L93">
            <v>3.0059384145914851E-2</v>
          </cell>
          <cell r="M93">
            <v>2.6461077763289202E-2</v>
          </cell>
          <cell r="N93">
            <v>2.2321804130737088E-2</v>
          </cell>
          <cell r="O93">
            <v>2.2267409379137348E-2</v>
          </cell>
        </row>
        <row r="95">
          <cell r="A95" t="str">
            <v>Cost of earning assets</v>
          </cell>
          <cell r="C95">
            <v>6.9214317831253744E-2</v>
          </cell>
          <cell r="D95">
            <v>7.5656873919222947E-2</v>
          </cell>
          <cell r="E95">
            <v>7.5664287529818158E-2</v>
          </cell>
          <cell r="F95">
            <v>6.4070203850481497E-2</v>
          </cell>
          <cell r="G95">
            <v>5.6956680868742116E-2</v>
          </cell>
          <cell r="H95">
            <v>5.332769371794354E-2</v>
          </cell>
          <cell r="I95">
            <v>4.9504968267779656E-2</v>
          </cell>
          <cell r="J95">
            <v>5.3544303970160689E-2</v>
          </cell>
          <cell r="K95">
            <v>5.0501263893269414E-2</v>
          </cell>
          <cell r="L95">
            <v>4.4887551398490252E-2</v>
          </cell>
          <cell r="M95">
            <v>4.6941772773977458E-2</v>
          </cell>
          <cell r="N95">
            <v>5.1583432537028524E-2</v>
          </cell>
          <cell r="O95">
            <v>5.2286173304511199E-2</v>
          </cell>
        </row>
        <row r="96">
          <cell r="A96" t="str">
            <v>Net Interest Margin (NIM)</v>
          </cell>
          <cell r="C96">
            <v>4.4268006103567084E-2</v>
          </cell>
          <cell r="D96">
            <v>4.2479586568677813E-2</v>
          </cell>
          <cell r="E96">
            <v>3.9427838900703005E-2</v>
          </cell>
          <cell r="F96">
            <v>2.896827860973325E-2</v>
          </cell>
          <cell r="G96">
            <v>2.3261684403895477E-2</v>
          </cell>
          <cell r="H96">
            <v>2.1423041875228109E-2</v>
          </cell>
          <cell r="I96">
            <v>2.3265468238281059E-2</v>
          </cell>
          <cell r="J96">
            <v>3.0866053207830271E-2</v>
          </cell>
          <cell r="K96">
            <v>3.9853735557852703E-2</v>
          </cell>
          <cell r="L96">
            <v>3.3392158985555254E-2</v>
          </cell>
          <cell r="M96">
            <v>2.9971789130517332E-2</v>
          </cell>
          <cell r="N96">
            <v>2.7348197305842863E-2</v>
          </cell>
          <cell r="O96">
            <v>2.7483096534674373E-2</v>
          </cell>
        </row>
        <row r="98">
          <cell r="A98" t="str">
            <v>Capital Ratios</v>
          </cell>
        </row>
        <row r="99">
          <cell r="A99" t="str">
            <v>Tier 1 Ratio</v>
          </cell>
          <cell r="C99">
            <v>0.1699</v>
          </cell>
          <cell r="D99">
            <v>0.17530000000000001</v>
          </cell>
          <cell r="E99">
            <v>0.15279999999999999</v>
          </cell>
          <cell r="F99">
            <v>0.14050000000000001</v>
          </cell>
          <cell r="G99">
            <v>0.12540000000000001</v>
          </cell>
          <cell r="H99">
            <v>0.1145</v>
          </cell>
          <cell r="I99">
            <v>9.6000000000000002E-2</v>
          </cell>
          <cell r="J99">
            <v>0.1072</v>
          </cell>
          <cell r="K99">
            <v>9.8699999999999996E-2</v>
          </cell>
          <cell r="L99">
            <v>5.4199999999999998E-2</v>
          </cell>
          <cell r="M99">
            <v>0.1171</v>
          </cell>
          <cell r="N99">
            <v>0.10033070955270612</v>
          </cell>
          <cell r="O99">
            <v>9.1273089104299876E-2</v>
          </cell>
        </row>
        <row r="100">
          <cell r="A100" t="str">
            <v>Tier 2 Ratio</v>
          </cell>
          <cell r="C100">
            <v>0</v>
          </cell>
          <cell r="D100">
            <v>0</v>
          </cell>
          <cell r="E100">
            <v>0</v>
          </cell>
          <cell r="F100">
            <v>5.0000000000000044E-4</v>
          </cell>
          <cell r="G100">
            <v>1.799999999999996E-3</v>
          </cell>
          <cell r="H100">
            <v>3.600000000000006E-3</v>
          </cell>
          <cell r="I100">
            <v>1.3899999999999996E-2</v>
          </cell>
          <cell r="J100">
            <v>3.3199999999999993E-2</v>
          </cell>
          <cell r="K100">
            <v>4.5999999999999999E-2</v>
          </cell>
          <cell r="L100">
            <v>3.7900000000000003E-2</v>
          </cell>
          <cell r="M100">
            <v>7.5000000000000067E-3</v>
          </cell>
          <cell r="N100">
            <v>7.5000000000000067E-3</v>
          </cell>
          <cell r="O100">
            <v>7.5000000000000067E-3</v>
          </cell>
        </row>
        <row r="101">
          <cell r="A101" t="str">
            <v>CAR</v>
          </cell>
          <cell r="C101">
            <v>0.1699</v>
          </cell>
          <cell r="D101">
            <v>0.17530000000000001</v>
          </cell>
          <cell r="E101">
            <v>0.15279999999999999</v>
          </cell>
          <cell r="F101">
            <v>0.14100000000000001</v>
          </cell>
          <cell r="G101">
            <v>0.12720000000000001</v>
          </cell>
          <cell r="H101">
            <v>0.11810000000000001</v>
          </cell>
          <cell r="I101">
            <v>0.1099</v>
          </cell>
          <cell r="J101">
            <v>0.1404</v>
          </cell>
          <cell r="K101">
            <v>0.1447</v>
          </cell>
          <cell r="L101">
            <v>9.2100000000000001E-2</v>
          </cell>
          <cell r="M101">
            <v>0.1246</v>
          </cell>
          <cell r="N101">
            <v>0.10783070955270613</v>
          </cell>
          <cell r="O101">
            <v>9.8773089104299883E-2</v>
          </cell>
        </row>
        <row r="103">
          <cell r="A103" t="str">
            <v>RWA (Rs mn)</v>
          </cell>
          <cell r="B103">
            <v>37960.406634563929</v>
          </cell>
          <cell r="C103">
            <v>48504.414361389048</v>
          </cell>
          <cell r="D103">
            <v>53701.654306902448</v>
          </cell>
          <cell r="E103">
            <v>70841.623036649224</v>
          </cell>
          <cell r="F103">
            <v>87649.82206405692</v>
          </cell>
          <cell r="G103">
            <v>113907.49601275916</v>
          </cell>
          <cell r="H103">
            <v>133900.43668122269</v>
          </cell>
          <cell r="I103">
            <v>156169.79166666666</v>
          </cell>
          <cell r="J103">
            <v>174331.15671641793</v>
          </cell>
          <cell r="K103">
            <v>207831.7527862209</v>
          </cell>
          <cell r="L103">
            <v>302913.21033210336</v>
          </cell>
          <cell r="M103">
            <v>378911.90435525193</v>
          </cell>
          <cell r="N103">
            <v>492585.47566182754</v>
          </cell>
          <cell r="O103">
            <v>600954.28030742961</v>
          </cell>
        </row>
        <row r="104">
          <cell r="A104" t="str">
            <v>YoY</v>
          </cell>
          <cell r="C104">
            <v>0.27776329764667285</v>
          </cell>
          <cell r="D104">
            <v>0.10714983396749456</v>
          </cell>
          <cell r="E104">
            <v>0.3191702183287064</v>
          </cell>
          <cell r="F104">
            <v>0.2372644542419946</v>
          </cell>
          <cell r="G104">
            <v>0.29957475474978601</v>
          </cell>
          <cell r="H104">
            <v>0.1755190954792305</v>
          </cell>
          <cell r="I104">
            <v>0.16631278834781327</v>
          </cell>
          <cell r="J104">
            <v>0.11629243310073312</v>
          </cell>
          <cell r="K104">
            <v>0.19216643026293867</v>
          </cell>
          <cell r="L104">
            <v>0.45749244892181995</v>
          </cell>
          <cell r="M104">
            <v>0.25089263667248551</v>
          </cell>
          <cell r="N104">
            <v>0.3</v>
          </cell>
          <cell r="O104">
            <v>0.22</v>
          </cell>
        </row>
        <row r="105">
          <cell r="A105" t="str">
            <v>Tier 1 Capital</v>
          </cell>
          <cell r="B105">
            <v>7094.7999999999993</v>
          </cell>
          <cell r="C105">
            <v>8240.9</v>
          </cell>
          <cell r="D105">
            <v>9413.9</v>
          </cell>
          <cell r="E105">
            <v>10824.6</v>
          </cell>
          <cell r="F105">
            <v>12314.8</v>
          </cell>
          <cell r="G105">
            <v>14284</v>
          </cell>
          <cell r="H105">
            <v>15331.6</v>
          </cell>
          <cell r="I105">
            <v>14992.3</v>
          </cell>
          <cell r="J105">
            <v>18688.300000000003</v>
          </cell>
          <cell r="K105">
            <v>20512.994000000002</v>
          </cell>
          <cell r="L105">
            <v>16417.896000000001</v>
          </cell>
          <cell r="M105">
            <v>44370.584000000003</v>
          </cell>
          <cell r="N105">
            <v>49421.450288508408</v>
          </cell>
          <cell r="O105">
            <v>54850.953574110426</v>
          </cell>
        </row>
        <row r="106">
          <cell r="A106" t="str">
            <v>YoY</v>
          </cell>
          <cell r="C106">
            <v>0.16154084681738734</v>
          </cell>
          <cell r="D106">
            <v>0.14233882221602001</v>
          </cell>
          <cell r="E106">
            <v>0.14985287712850148</v>
          </cell>
          <cell r="F106">
            <v>0.13766790458769829</v>
          </cell>
          <cell r="G106">
            <v>0.15990515477311851</v>
          </cell>
          <cell r="H106">
            <v>7.3340800896107616E-2</v>
          </cell>
          <cell r="I106">
            <v>-2.2130762607947108E-2</v>
          </cell>
          <cell r="J106">
            <v>0.24652655029581871</v>
          </cell>
          <cell r="K106">
            <v>9.763830846037358E-2</v>
          </cell>
          <cell r="L106">
            <v>-0.19963433909257722</v>
          </cell>
          <cell r="M106">
            <v>1.7025743128108499</v>
          </cell>
          <cell r="N106">
            <v>0.11383366710946174</v>
          </cell>
          <cell r="O106">
            <v>0.10986126983134081</v>
          </cell>
        </row>
        <row r="108">
          <cell r="A108" t="str">
            <v>Per share ratios</v>
          </cell>
        </row>
        <row r="109">
          <cell r="A109" t="str">
            <v>EPS</v>
          </cell>
          <cell r="B109">
            <v>5.8876077698140685</v>
          </cell>
          <cell r="C109">
            <v>8.9721616287524757</v>
          </cell>
          <cell r="D109">
            <v>9.3616910771787776</v>
          </cell>
          <cell r="E109">
            <v>10.906824555936423</v>
          </cell>
          <cell r="F109">
            <v>11.951802222914703</v>
          </cell>
          <cell r="G109">
            <v>14.471278695336045</v>
          </cell>
          <cell r="H109">
            <v>10.537031266230393</v>
          </cell>
          <cell r="I109">
            <v>16.649163810117368</v>
          </cell>
          <cell r="J109">
            <v>23.73240885010906</v>
          </cell>
          <cell r="K109">
            <v>35.632253038329672</v>
          </cell>
          <cell r="L109">
            <v>39.514671519691774</v>
          </cell>
          <cell r="M109">
            <v>32.057011323953859</v>
          </cell>
          <cell r="N109">
            <v>25.859943867213065</v>
          </cell>
          <cell r="O109">
            <v>27.941229292611183</v>
          </cell>
        </row>
        <row r="110">
          <cell r="A110" t="str">
            <v>Book Value</v>
          </cell>
          <cell r="B110">
            <v>36.84844707593227</v>
          </cell>
          <cell r="C110">
            <v>42.800976420484048</v>
          </cell>
          <cell r="D110">
            <v>48.893216993871398</v>
          </cell>
          <cell r="E110">
            <v>56.220006232471178</v>
          </cell>
          <cell r="F110">
            <v>63.959696686402822</v>
          </cell>
          <cell r="G110">
            <v>74.187181884283774</v>
          </cell>
          <cell r="H110">
            <v>80.433156746650042</v>
          </cell>
          <cell r="I110">
            <v>84.124337799937678</v>
          </cell>
          <cell r="J110">
            <v>109.55282019320661</v>
          </cell>
          <cell r="K110">
            <v>139.02562584398049</v>
          </cell>
          <cell r="L110">
            <v>121.91197971119722</v>
          </cell>
          <cell r="M110">
            <v>177.10001249303005</v>
          </cell>
          <cell r="N110">
            <v>197.25995636024317</v>
          </cell>
          <cell r="O110">
            <v>218.93118565285434</v>
          </cell>
        </row>
        <row r="111">
          <cell r="A111" t="str">
            <v>PPP per share</v>
          </cell>
          <cell r="B111">
            <v>9.4614106159759039</v>
          </cell>
          <cell r="C111">
            <v>14.26404902877325</v>
          </cell>
          <cell r="D111">
            <v>15.501713929573084</v>
          </cell>
          <cell r="E111">
            <v>16.765866832865896</v>
          </cell>
          <cell r="F111">
            <v>18.831188324503984</v>
          </cell>
          <cell r="G111">
            <v>23.26529552300822</v>
          </cell>
          <cell r="H111">
            <v>22.789711228835571</v>
          </cell>
          <cell r="I111">
            <v>31.501319206398666</v>
          </cell>
          <cell r="J111">
            <v>41.075818011841683</v>
          </cell>
          <cell r="K111">
            <v>53.433120390568178</v>
          </cell>
          <cell r="L111">
            <v>51.732234962451891</v>
          </cell>
          <cell r="M111">
            <v>40.051947854970692</v>
          </cell>
          <cell r="N111">
            <v>39.880452635304245</v>
          </cell>
          <cell r="O111">
            <v>48.808675504175397</v>
          </cell>
        </row>
        <row r="112">
          <cell r="A112" t="str">
            <v>DPS</v>
          </cell>
          <cell r="B112">
            <v>1.7999999999999998</v>
          </cell>
          <cell r="C112">
            <v>2.5</v>
          </cell>
          <cell r="D112">
            <v>2.5</v>
          </cell>
          <cell r="E112">
            <v>3</v>
          </cell>
          <cell r="F112">
            <v>3.5000519372597898</v>
          </cell>
          <cell r="G112">
            <v>3.5000519372597898</v>
          </cell>
          <cell r="H112">
            <v>3.5000519372597898</v>
          </cell>
          <cell r="I112">
            <v>3.5000519372597898</v>
          </cell>
          <cell r="J112">
            <v>4.4999948062740209</v>
          </cell>
          <cell r="K112">
            <v>5</v>
          </cell>
          <cell r="L112">
            <v>3</v>
          </cell>
          <cell r="M112">
            <v>4.5</v>
          </cell>
          <cell r="N112">
            <v>5</v>
          </cell>
          <cell r="O112">
            <v>5.5</v>
          </cell>
        </row>
        <row r="114">
          <cell r="A114" t="str">
            <v>Profitability Ratios</v>
          </cell>
        </row>
        <row r="115">
          <cell r="A115" t="str">
            <v>ROE</v>
          </cell>
          <cell r="C115">
            <v>0.22529131373201119</v>
          </cell>
          <cell r="D115">
            <v>0.20419376033713232</v>
          </cell>
          <cell r="E115">
            <v>0.20752526125948059</v>
          </cell>
          <cell r="F115">
            <v>0.19889884785258019</v>
          </cell>
          <cell r="G115">
            <v>0.20950569198610483</v>
          </cell>
          <cell r="H115">
            <v>0.13629553989506427</v>
          </cell>
          <cell r="I115">
            <v>0.20235072071304341</v>
          </cell>
          <cell r="J115">
            <v>0.24507184116104314</v>
          </cell>
          <cell r="K115">
            <v>0.2866881952669309</v>
          </cell>
          <cell r="L115">
            <v>0.30286656944174351</v>
          </cell>
          <cell r="M115">
            <v>0.1950744369803171</v>
          </cell>
          <cell r="N115">
            <v>0.13815549748241709</v>
          </cell>
          <cell r="O115">
            <v>0.13427113877273186</v>
          </cell>
        </row>
        <row r="116">
          <cell r="A116" t="str">
            <v>ROA</v>
          </cell>
          <cell r="C116">
            <v>1.84158234298312E-2</v>
          </cell>
          <cell r="D116">
            <v>1.6309110345947692E-2</v>
          </cell>
          <cell r="E116">
            <v>1.5856015300299713E-2</v>
          </cell>
          <cell r="F116">
            <v>1.1034900774845475E-2</v>
          </cell>
          <cell r="G116">
            <v>8.8240817656651035E-3</v>
          </cell>
          <cell r="H116">
            <v>5.3472024640145105E-3</v>
          </cell>
          <cell r="I116">
            <v>7.4844815085002162E-3</v>
          </cell>
          <cell r="J116">
            <v>1.1406716994165992E-2</v>
          </cell>
          <cell r="K116">
            <v>1.8296440705601449E-2</v>
          </cell>
          <cell r="L116">
            <v>1.6170972890868232E-2</v>
          </cell>
          <cell r="M116">
            <v>1.4433120158549303E-2</v>
          </cell>
          <cell r="N116">
            <v>1.0334186052444336E-2</v>
          </cell>
          <cell r="O116">
            <v>9.6698109347214695E-3</v>
          </cell>
        </row>
        <row r="118">
          <cell r="A118" t="str">
            <v>Efficiency Ratios</v>
          </cell>
        </row>
        <row r="119">
          <cell r="A119" t="str">
            <v>Operating Cost/Op Income</v>
          </cell>
          <cell r="B119">
            <v>0.51318453347996684</v>
          </cell>
          <cell r="C119">
            <v>0.4488553579625969</v>
          </cell>
          <cell r="D119">
            <v>0.45726919953072814</v>
          </cell>
          <cell r="E119">
            <v>0.47117464497319672</v>
          </cell>
          <cell r="F119">
            <v>0.489810752233441</v>
          </cell>
          <cell r="G119">
            <v>0.458422540035968</v>
          </cell>
          <cell r="H119">
            <v>0.49534652997590589</v>
          </cell>
          <cell r="I119">
            <v>0.36575810365682038</v>
          </cell>
          <cell r="J119">
            <v>0.33377683143463216</v>
          </cell>
          <cell r="K119">
            <v>0.29597269462820214</v>
          </cell>
          <cell r="L119">
            <v>0.4217743652220699</v>
          </cell>
          <cell r="M119">
            <v>0.44760619700391546</v>
          </cell>
          <cell r="N119">
            <v>0.49670873954266986</v>
          </cell>
          <cell r="O119">
            <v>0.48646475411289292</v>
          </cell>
        </row>
        <row r="120">
          <cell r="A120" t="str">
            <v>Operating Cost/ Avg Assets</v>
          </cell>
          <cell r="C120">
            <v>2.3974150686742312E-2</v>
          </cell>
          <cell r="D120">
            <v>2.2923234985552529E-2</v>
          </cell>
          <cell r="E120">
            <v>2.26967533298576E-2</v>
          </cell>
          <cell r="F120">
            <v>1.7772750191991062E-2</v>
          </cell>
          <cell r="G120">
            <v>1.3562160482821018E-2</v>
          </cell>
          <cell r="H120">
            <v>1.3817384127363993E-2</v>
          </cell>
          <cell r="I120">
            <v>1.2348251608000913E-2</v>
          </cell>
          <cell r="J120">
            <v>1.4545058331714185E-2</v>
          </cell>
          <cell r="K120">
            <v>1.7187522841351954E-2</v>
          </cell>
          <cell r="L120">
            <v>1.8188440257021477E-2</v>
          </cell>
          <cell r="M120">
            <v>1.7357022596305234E-2</v>
          </cell>
          <cell r="N120">
            <v>1.730282122853271E-2</v>
          </cell>
          <cell r="O120">
            <v>1.6655383744326638E-2</v>
          </cell>
        </row>
        <row r="122">
          <cell r="A122" t="str">
            <v>Asset Quality</v>
          </cell>
        </row>
        <row r="123">
          <cell r="A123" t="str">
            <v>Annual LLP / Advances (bps)</v>
          </cell>
          <cell r="F123">
            <v>143.86119512163819</v>
          </cell>
          <cell r="G123">
            <v>177.86555463512488</v>
          </cell>
          <cell r="H123">
            <v>252.91712454795962</v>
          </cell>
          <cell r="I123">
            <v>256.0009637683342</v>
          </cell>
          <cell r="J123">
            <v>285.8381093122959</v>
          </cell>
          <cell r="K123">
            <v>193.28039467981034</v>
          </cell>
          <cell r="L123">
            <v>93.997429530462782</v>
          </cell>
          <cell r="M123">
            <v>1.8037776515356119</v>
          </cell>
          <cell r="N123">
            <v>0</v>
          </cell>
          <cell r="O123">
            <v>60</v>
          </cell>
        </row>
        <row r="124">
          <cell r="A124" t="str">
            <v>Gross NPL</v>
          </cell>
          <cell r="F124">
            <v>4980.3999999999996</v>
          </cell>
          <cell r="G124">
            <v>5275.1</v>
          </cell>
          <cell r="H124">
            <v>5857.6</v>
          </cell>
          <cell r="I124">
            <v>9517.9</v>
          </cell>
          <cell r="J124">
            <v>11462</v>
          </cell>
          <cell r="K124">
            <v>12109.1</v>
          </cell>
          <cell r="L124">
            <v>25128.2</v>
          </cell>
          <cell r="M124">
            <v>21163.1</v>
          </cell>
          <cell r="N124">
            <v>19632.579277693003</v>
          </cell>
          <cell r="O124">
            <v>19659.754724967086</v>
          </cell>
        </row>
        <row r="125">
          <cell r="A125" t="str">
            <v>Net NPL</v>
          </cell>
          <cell r="F125">
            <v>3480.5</v>
          </cell>
          <cell r="G125">
            <v>3364.2</v>
          </cell>
          <cell r="H125">
            <v>3971.1</v>
          </cell>
          <cell r="I125">
            <v>4538</v>
          </cell>
          <cell r="J125">
            <v>2252.8000000000002</v>
          </cell>
          <cell r="K125">
            <v>0</v>
          </cell>
          <cell r="L125">
            <v>3271.4</v>
          </cell>
          <cell r="M125">
            <v>1629.8</v>
          </cell>
          <cell r="N125">
            <v>1099.2792776930037</v>
          </cell>
          <cell r="O125">
            <v>-577.18468009291246</v>
          </cell>
        </row>
        <row r="126">
          <cell r="A126" t="str">
            <v>Reserve Coverage</v>
          </cell>
          <cell r="F126">
            <v>1499.8999999999996</v>
          </cell>
          <cell r="G126">
            <v>1910.9000000000005</v>
          </cell>
          <cell r="H126">
            <v>1886.5000000000005</v>
          </cell>
          <cell r="I126">
            <v>4979.8999999999996</v>
          </cell>
          <cell r="J126">
            <v>9164.6</v>
          </cell>
          <cell r="K126">
            <v>12109.1</v>
          </cell>
          <cell r="L126">
            <v>21856.799999999999</v>
          </cell>
          <cell r="M126">
            <v>19533.3</v>
          </cell>
          <cell r="N126">
            <v>18533.3</v>
          </cell>
          <cell r="O126">
            <v>20236.939405059999</v>
          </cell>
        </row>
        <row r="127">
          <cell r="A127" t="str">
            <v>Gross NPL Ratio</v>
          </cell>
          <cell r="F127">
            <v>6.3383624666721816E-2</v>
          </cell>
          <cell r="G127">
            <v>5.5430394404736134E-2</v>
          </cell>
          <cell r="H127">
            <v>5.1997947636319736E-2</v>
          </cell>
          <cell r="I127">
            <v>6.49426236331406E-2</v>
          </cell>
          <cell r="J127">
            <v>6.9056013572621477E-2</v>
          </cell>
          <cell r="K127">
            <v>5.796138552386311E-2</v>
          </cell>
          <cell r="L127">
            <v>9.0999999999999998E-2</v>
          </cell>
          <cell r="M127">
            <v>5.9563074001302618E-2</v>
          </cell>
          <cell r="N127">
            <v>4.5851696626688088E-2</v>
          </cell>
          <cell r="O127">
            <v>3.8412382572566718E-2</v>
          </cell>
        </row>
        <row r="128">
          <cell r="A128" t="str">
            <v>Net NPL Ratio</v>
          </cell>
          <cell r="F128">
            <v>4.5156962774211287E-2</v>
          </cell>
          <cell r="G128">
            <v>3.6075161411737451E-2</v>
          </cell>
          <cell r="H128">
            <v>3.585186897198641E-2</v>
          </cell>
          <cell r="I128">
            <v>3.2052844107199739E-2</v>
          </cell>
          <cell r="J128">
            <v>1.4369912994667416E-2</v>
          </cell>
          <cell r="K128">
            <v>0</v>
          </cell>
          <cell r="L128">
            <v>1.2999999999999999E-2</v>
          </cell>
          <cell r="M128">
            <v>4.8538830938176705E-3</v>
          </cell>
          <cell r="N128">
            <v>2.6835099455923238E-3</v>
          </cell>
          <cell r="O128">
            <v>-1.1741638824207656E-3</v>
          </cell>
        </row>
        <row r="129">
          <cell r="A129" t="str">
            <v>Coverage Ratio</v>
          </cell>
          <cell r="F129">
            <v>0.30116054935346553</v>
          </cell>
          <cell r="G129">
            <v>0.36224905688991688</v>
          </cell>
          <cell r="H129">
            <v>0.32206022944550677</v>
          </cell>
          <cell r="I129">
            <v>0.52321415438279451</v>
          </cell>
          <cell r="J129">
            <v>0.80345489443378126</v>
          </cell>
          <cell r="K129">
            <v>1</v>
          </cell>
          <cell r="L129">
            <v>0.86981160608400121</v>
          </cell>
          <cell r="M129">
            <v>0.92298859807873146</v>
          </cell>
          <cell r="N129">
            <v>0.94400739392698996</v>
          </cell>
          <cell r="O129">
            <v>1.0293586918131745</v>
          </cell>
        </row>
        <row r="131">
          <cell r="A131" t="str">
            <v>Asset Mix</v>
          </cell>
        </row>
        <row r="132">
          <cell r="A132" t="str">
            <v>Cash-Deposit Ratio</v>
          </cell>
          <cell r="B132">
            <v>0.22424349587770062</v>
          </cell>
          <cell r="C132">
            <v>0.21624566059915876</v>
          </cell>
          <cell r="D132">
            <v>0.17267054304430252</v>
          </cell>
          <cell r="E132">
            <v>0.14570815483511282</v>
          </cell>
          <cell r="F132">
            <v>0.14238899652957951</v>
          </cell>
          <cell r="G132">
            <v>0.11916655238850413</v>
          </cell>
          <cell r="H132">
            <v>0.10733808122467883</v>
          </cell>
          <cell r="I132">
            <v>0.11695009791708129</v>
          </cell>
          <cell r="J132">
            <v>8.4678896497308878E-2</v>
          </cell>
          <cell r="K132">
            <v>0.10092555139749891</v>
          </cell>
          <cell r="L132">
            <v>0.15764336452453143</v>
          </cell>
          <cell r="M132">
            <v>0.11007930194014356</v>
          </cell>
          <cell r="N132">
            <v>8.9069217503337267E-2</v>
          </cell>
          <cell r="O132">
            <v>8.7705770454668333E-2</v>
          </cell>
        </row>
        <row r="133">
          <cell r="A133" t="str">
            <v>Invt- Deposit Ratio</v>
          </cell>
          <cell r="B133">
            <v>0.43705064539234517</v>
          </cell>
          <cell r="C133">
            <v>0.41141193541869475</v>
          </cell>
          <cell r="D133">
            <v>0.43646248381250952</v>
          </cell>
          <cell r="E133">
            <v>0.45621388234969773</v>
          </cell>
          <cell r="F133">
            <v>0.46648056992968712</v>
          </cell>
          <cell r="G133">
            <v>0.52317085920432527</v>
          </cell>
          <cell r="H133">
            <v>0.49830857890239355</v>
          </cell>
          <cell r="I133">
            <v>0.48175239106176232</v>
          </cell>
          <cell r="J133">
            <v>0.4958388517861001</v>
          </cell>
          <cell r="K133">
            <v>0.47077285576534816</v>
          </cell>
          <cell r="L133">
            <v>0.38332400622866397</v>
          </cell>
          <cell r="M133">
            <v>0.33502826768503213</v>
          </cell>
          <cell r="N133">
            <v>0.32692732497966825</v>
          </cell>
          <cell r="O133">
            <v>0.3057926616996986</v>
          </cell>
        </row>
        <row r="134">
          <cell r="A134" t="str">
            <v>Credit- Deposit Ratio</v>
          </cell>
          <cell r="B134">
            <v>0.52879315977019414</v>
          </cell>
          <cell r="C134">
            <v>0.5363155042888893</v>
          </cell>
          <cell r="D134">
            <v>0.486014605045126</v>
          </cell>
          <cell r="E134">
            <v>0.48387580965567523</v>
          </cell>
          <cell r="F134">
            <v>0.45865010639766551</v>
          </cell>
          <cell r="G134">
            <v>0.42206116167259783</v>
          </cell>
          <cell r="H134">
            <v>0.44879323415353789</v>
          </cell>
          <cell r="I134">
            <v>0.49696981823121628</v>
          </cell>
          <cell r="J134">
            <v>0.52592029005927055</v>
          </cell>
          <cell r="K134">
            <v>0.55169120708484176</v>
          </cell>
          <cell r="L134">
            <v>0.52871522227724177</v>
          </cell>
          <cell r="M134">
            <v>0.66890317224096074</v>
          </cell>
          <cell r="N134">
            <v>0.70350161218445872</v>
          </cell>
          <cell r="O134">
            <v>0.7277602884666815</v>
          </cell>
        </row>
        <row r="135">
          <cell r="A135" t="str">
            <v>Incremental Credit-Deposit Ratio</v>
          </cell>
          <cell r="C135">
            <v>0.56095454054637739</v>
          </cell>
          <cell r="D135">
            <v>0.1597998779016955</v>
          </cell>
          <cell r="E135">
            <v>0.47671739969906407</v>
          </cell>
          <cell r="F135">
            <v>0.37073709719605247</v>
          </cell>
          <cell r="G135">
            <v>0.3058353637674775</v>
          </cell>
          <cell r="H135">
            <v>0.67726537780150298</v>
          </cell>
          <cell r="I135">
            <v>0.80921543293521936</v>
          </cell>
          <cell r="J135">
            <v>1.1504062270479847</v>
          </cell>
          <cell r="K135">
            <v>0.68268574923934555</v>
          </cell>
          <cell r="L135">
            <v>0.46140424945135733</v>
          </cell>
          <cell r="M135">
            <v>3.5268730468469589</v>
          </cell>
          <cell r="N135">
            <v>0.91974186183132201</v>
          </cell>
          <cell r="O135">
            <v>0.87937701523057388</v>
          </cell>
        </row>
        <row r="139">
          <cell r="A139" t="str">
            <v>Front Page Table</v>
          </cell>
          <cell r="B139">
            <v>269.3</v>
          </cell>
          <cell r="D139" t="str">
            <v>Exchange Rate</v>
          </cell>
          <cell r="E139">
            <v>43.5</v>
          </cell>
        </row>
        <row r="141">
          <cell r="B141" t="str">
            <v>F2004</v>
          </cell>
          <cell r="C141" t="str">
            <v>F2005E</v>
          </cell>
          <cell r="D141" t="str">
            <v>F2006E</v>
          </cell>
          <cell r="E141" t="str">
            <v>F2007E</v>
          </cell>
        </row>
        <row r="142">
          <cell r="A142" t="str">
            <v>Revenues (Rs. mn)</v>
          </cell>
          <cell r="B142">
            <v>21775.055999999997</v>
          </cell>
          <cell r="C142">
            <v>20288.866999999998</v>
          </cell>
          <cell r="D142">
            <v>21578.363000000001</v>
          </cell>
          <cell r="E142">
            <v>21839.514219113335</v>
          </cell>
        </row>
        <row r="143">
          <cell r="A143" t="str">
            <v>Expenses (Rs. mn)</v>
          </cell>
          <cell r="B143">
            <v>6444.8220000000001</v>
          </cell>
          <cell r="C143">
            <v>8557.3240000000005</v>
          </cell>
          <cell r="D143">
            <v>9658.6090000000004</v>
          </cell>
          <cell r="E143">
            <v>10847.87758</v>
          </cell>
        </row>
        <row r="144">
          <cell r="A144" t="str">
            <v>Cost/Income (%)</v>
          </cell>
          <cell r="B144">
            <v>0.29597269462820214</v>
          </cell>
          <cell r="C144">
            <v>0.4217743652220699</v>
          </cell>
          <cell r="D144">
            <v>0.44760619700391546</v>
          </cell>
          <cell r="E144">
            <v>0.49670873954266986</v>
          </cell>
        </row>
        <row r="145">
          <cell r="A145" t="str">
            <v>Core Operating Profit  (Rs. mn)</v>
          </cell>
          <cell r="B145">
            <v>10288.012999999997</v>
          </cell>
          <cell r="C145">
            <v>9960.5089999999982</v>
          </cell>
          <cell r="D145">
            <v>10034.603000000001</v>
          </cell>
          <cell r="E145">
            <v>9991.6366391133342</v>
          </cell>
        </row>
        <row r="146">
          <cell r="A146" t="str">
            <v>Bad Debts (% of advances)</v>
          </cell>
          <cell r="B146">
            <v>1.9328039467981034E-2</v>
          </cell>
          <cell r="C146">
            <v>9.3997429530462782E-3</v>
          </cell>
          <cell r="D146">
            <v>1.8037776515356118E-4</v>
          </cell>
          <cell r="E146">
            <v>0</v>
          </cell>
        </row>
        <row r="147">
          <cell r="A147" t="str">
            <v>Net Earnings (Rs. mn)</v>
          </cell>
          <cell r="B147">
            <v>6860.6339999999955</v>
          </cell>
          <cell r="C147">
            <v>7260.7299999999977</v>
          </cell>
          <cell r="D147">
            <v>5571.5540000000019</v>
          </cell>
          <cell r="E147">
            <v>4018.9425785084013</v>
          </cell>
          <cell r="J147">
            <v>5720</v>
          </cell>
          <cell r="K147" t="e">
            <v>#REF!</v>
          </cell>
          <cell r="L147">
            <v>29.708112599979223</v>
          </cell>
          <cell r="M147">
            <v>5.6213601398601405</v>
          </cell>
        </row>
        <row r="148">
          <cell r="A148" t="str">
            <v>ROE (%)</v>
          </cell>
          <cell r="B148">
            <v>0.2866881952669309</v>
          </cell>
          <cell r="C148">
            <v>0.30286656944174351</v>
          </cell>
          <cell r="D148">
            <v>0.1950744369803171</v>
          </cell>
          <cell r="E148">
            <v>0.13815549748241709</v>
          </cell>
          <cell r="J148">
            <v>33690</v>
          </cell>
          <cell r="K148">
            <v>0.59718962893430594</v>
          </cell>
          <cell r="L148">
            <v>174.9766282330944</v>
          </cell>
          <cell r="M148">
            <v>0.95441317898486211</v>
          </cell>
        </row>
        <row r="149">
          <cell r="A149" t="str">
            <v>EPS (Rs.)</v>
          </cell>
          <cell r="B149">
            <v>35.632253038329672</v>
          </cell>
          <cell r="C149">
            <v>39.514671519691774</v>
          </cell>
          <cell r="D149">
            <v>32.057011323953859</v>
          </cell>
          <cell r="E149">
            <v>25.859943867213065</v>
          </cell>
        </row>
        <row r="150">
          <cell r="A150" t="str">
            <v>Price/Earnings</v>
          </cell>
          <cell r="B150">
            <v>7.5577595306789487</v>
          </cell>
          <cell r="C150">
            <v>6.8151901469254739</v>
          </cell>
          <cell r="D150">
            <v>8.400658354535123</v>
          </cell>
          <cell r="E150">
            <v>10.413789039249858</v>
          </cell>
          <cell r="H150">
            <v>113</v>
          </cell>
        </row>
        <row r="151">
          <cell r="A151" t="str">
            <v xml:space="preserve">Price/Book Value </v>
          </cell>
          <cell r="B151">
            <v>1.937052959590472</v>
          </cell>
          <cell r="C151">
            <v>2.2089707725028904</v>
          </cell>
          <cell r="D151">
            <v>1.5206097176904412</v>
          </cell>
          <cell r="E151">
            <v>1.3652035870280472</v>
          </cell>
          <cell r="H151">
            <v>161</v>
          </cell>
          <cell r="K151">
            <v>241</v>
          </cell>
        </row>
        <row r="152">
          <cell r="A152" t="str">
            <v>Yield (%)</v>
          </cell>
          <cell r="B152">
            <v>1.8566654288897141E-2</v>
          </cell>
          <cell r="C152">
            <v>1.1139992573338284E-2</v>
          </cell>
          <cell r="D152">
            <v>1.6709988860007425E-2</v>
          </cell>
          <cell r="E152">
            <v>1.8566654288897141E-2</v>
          </cell>
          <cell r="K152">
            <v>178.9</v>
          </cell>
        </row>
        <row r="154">
          <cell r="A154" t="str">
            <v>Market Cap (US$ m)</v>
          </cell>
          <cell r="B154">
            <v>1191.9775172413795</v>
          </cell>
          <cell r="C154" t="str">
            <v>ROA (F05)</v>
          </cell>
          <cell r="E154">
            <v>1.6170972890868232E-2</v>
          </cell>
          <cell r="K154">
            <v>0.34712129681386239</v>
          </cell>
        </row>
        <row r="155">
          <cell r="A155" t="str">
            <v>Shares Outstanding (m)</v>
          </cell>
          <cell r="B155">
            <v>192.54000000000002</v>
          </cell>
          <cell r="C155" t="str">
            <v>Free Float (%)</v>
          </cell>
          <cell r="E155">
            <v>33.5</v>
          </cell>
          <cell r="H155">
            <v>2.3831858407079647</v>
          </cell>
        </row>
        <row r="156">
          <cell r="A156" t="str">
            <v>Tier 1 Ratio (’F05)</v>
          </cell>
          <cell r="B156">
            <v>5.4199999999999998E-2</v>
          </cell>
          <cell r="C156" t="str">
            <v>Local Market Index (BSESE30)</v>
          </cell>
          <cell r="E156">
            <v>8189</v>
          </cell>
          <cell r="H156">
            <v>1.6726708074534162</v>
          </cell>
        </row>
        <row r="157">
          <cell r="A157" t="str">
            <v>Loan/Deposit ('F05) (%)</v>
          </cell>
          <cell r="B157">
            <v>0.52871522227724177</v>
          </cell>
          <cell r="C157" t="str">
            <v>MSCI Country Weight (%)</v>
          </cell>
          <cell r="E157" t="str">
            <v>NA</v>
          </cell>
        </row>
        <row r="160">
          <cell r="E160">
            <v>53.433120390568178</v>
          </cell>
          <cell r="F160">
            <v>51.732234962451891</v>
          </cell>
        </row>
        <row r="161">
          <cell r="E161">
            <v>5.039945225574658</v>
          </cell>
          <cell r="F161">
            <v>5.2056517603668659</v>
          </cell>
        </row>
        <row r="162">
          <cell r="D162">
            <v>34.9</v>
          </cell>
          <cell r="E162">
            <v>36.700000000000003</v>
          </cell>
        </row>
        <row r="163">
          <cell r="D163">
            <v>0.13222554497684169</v>
          </cell>
          <cell r="E163">
            <v>-0.12651195302578044</v>
          </cell>
        </row>
        <row r="170">
          <cell r="A170" t="str">
            <v>Dhiren Shah Query</v>
          </cell>
          <cell r="B170" t="str">
            <v>F2000</v>
          </cell>
          <cell r="C170" t="str">
            <v>F2001</v>
          </cell>
          <cell r="D170" t="str">
            <v>F2000</v>
          </cell>
          <cell r="E170" t="str">
            <v>F2001</v>
          </cell>
          <cell r="F170" t="str">
            <v>F2002</v>
          </cell>
          <cell r="G170" t="str">
            <v>F2003</v>
          </cell>
          <cell r="H170" t="str">
            <v>F2004E</v>
          </cell>
          <cell r="I170" t="str">
            <v>F2005E</v>
          </cell>
        </row>
        <row r="172">
          <cell r="A172" t="str">
            <v>Share of Assets</v>
          </cell>
        </row>
        <row r="173">
          <cell r="A173" t="str">
            <v>---Investments</v>
          </cell>
          <cell r="B173">
            <v>0.39959579264820211</v>
          </cell>
          <cell r="C173">
            <v>0.29251127260678189</v>
          </cell>
          <cell r="D173">
            <v>0.31798380863044562</v>
          </cell>
          <cell r="E173">
            <v>0.31111761531820026</v>
          </cell>
          <cell r="F173">
            <v>0.29750986001958779</v>
          </cell>
          <cell r="G173">
            <v>0.43487877666936281</v>
          </cell>
          <cell r="H173">
            <v>0.40954706947219854</v>
          </cell>
          <cell r="I173">
            <v>0.34549389940889236</v>
          </cell>
        </row>
        <row r="174">
          <cell r="A174" t="str">
            <v>---Loans</v>
          </cell>
          <cell r="B174">
            <v>0.42382475672767789</v>
          </cell>
          <cell r="C174">
            <v>0.28760110270796296</v>
          </cell>
          <cell r="D174">
            <v>0.25652922616476909</v>
          </cell>
          <cell r="E174">
            <v>0.28020284356400976</v>
          </cell>
          <cell r="F174">
            <v>0.30690749812381074</v>
          </cell>
          <cell r="G174">
            <v>0.46126190302093534</v>
          </cell>
          <cell r="H174">
            <v>0.47994168386759323</v>
          </cell>
          <cell r="I174">
            <v>0.47653650920166163</v>
          </cell>
        </row>
        <row r="176">
          <cell r="A176" t="str">
            <v>Share of Loans</v>
          </cell>
        </row>
        <row r="177">
          <cell r="A177" t="str">
            <v>Non Retail</v>
          </cell>
          <cell r="B177" t="str">
            <v>NA</v>
          </cell>
          <cell r="C177" t="str">
            <v>NA</v>
          </cell>
          <cell r="D177" t="str">
            <v>NA</v>
          </cell>
          <cell r="E177" t="str">
            <v>NA</v>
          </cell>
          <cell r="F177">
            <v>0.8785127988885334</v>
          </cell>
          <cell r="G177">
            <v>1</v>
          </cell>
          <cell r="H177">
            <v>0.13893230712227889</v>
          </cell>
          <cell r="I177">
            <v>1.000000047133109</v>
          </cell>
        </row>
        <row r="178">
          <cell r="A178" t="str">
            <v>Retail</v>
          </cell>
          <cell r="B178" t="str">
            <v>NA</v>
          </cell>
          <cell r="C178" t="str">
            <v>NA</v>
          </cell>
          <cell r="D178" t="str">
            <v>NA</v>
          </cell>
          <cell r="E178" t="str">
            <v>NA</v>
          </cell>
          <cell r="F178">
            <v>0.12148720111146662</v>
          </cell>
          <cell r="G178">
            <v>0</v>
          </cell>
          <cell r="H178">
            <v>0.86106769287772111</v>
          </cell>
          <cell r="I178">
            <v>-4.7133108915762793E-8</v>
          </cell>
        </row>
        <row r="179">
          <cell r="A179" t="str">
            <v>---Mortgage</v>
          </cell>
          <cell r="B179" t="str">
            <v>NA</v>
          </cell>
          <cell r="C179" t="str">
            <v>NA</v>
          </cell>
          <cell r="D179" t="str">
            <v>NA</v>
          </cell>
          <cell r="E179" t="str">
            <v>NA</v>
          </cell>
          <cell r="F179">
            <v>8.9067070117185704E-2</v>
          </cell>
          <cell r="G179">
            <v>0</v>
          </cell>
          <cell r="H179">
            <v>0.86106769287772111</v>
          </cell>
          <cell r="I179">
            <v>-4.7133108915762793E-8</v>
          </cell>
        </row>
        <row r="180">
          <cell r="A180" t="str">
            <v>---Others</v>
          </cell>
          <cell r="B180" t="str">
            <v>NA</v>
          </cell>
          <cell r="C180" t="str">
            <v>NA</v>
          </cell>
          <cell r="D180" t="str">
            <v>NA</v>
          </cell>
          <cell r="E180" t="str">
            <v>NA</v>
          </cell>
          <cell r="F180">
            <v>3.2420130994280913E-2</v>
          </cell>
          <cell r="G180">
            <v>0</v>
          </cell>
          <cell r="H180">
            <v>0</v>
          </cell>
          <cell r="I180">
            <v>0</v>
          </cell>
        </row>
        <row r="182">
          <cell r="A182" t="str">
            <v>Loan Growth</v>
          </cell>
          <cell r="B182">
            <v>0.2930652706889707</v>
          </cell>
          <cell r="C182">
            <v>0.21984787432380681</v>
          </cell>
          <cell r="D182">
            <v>0.20991987088001896</v>
          </cell>
          <cell r="E182">
            <v>0.18775125917776259</v>
          </cell>
          <cell r="F182">
            <v>0.27820024719200531</v>
          </cell>
          <cell r="G182">
            <v>0.10731345887481658</v>
          </cell>
          <cell r="H182">
            <v>0.25537453116627962</v>
          </cell>
          <cell r="I182">
            <v>0.28547875616332985</v>
          </cell>
        </row>
        <row r="183">
          <cell r="A183" t="str">
            <v>Non Retail</v>
          </cell>
          <cell r="B183" t="str">
            <v>NA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>
            <v>0.2604408954266284</v>
          </cell>
          <cell r="H183">
            <v>-0.84022784680937934</v>
          </cell>
          <cell r="I183">
            <v>7.277412777655254</v>
          </cell>
        </row>
        <row r="184">
          <cell r="A184" t="str">
            <v>Retail</v>
          </cell>
          <cell r="B184" t="str">
            <v>NA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>
            <v>-1</v>
          </cell>
          <cell r="H184" t="e">
            <v>#DIV/0!</v>
          </cell>
          <cell r="I184">
            <v>-1.0000000629486807</v>
          </cell>
        </row>
        <row r="185">
          <cell r="A185" t="str">
            <v>---Mortgage</v>
          </cell>
          <cell r="B185" t="str">
            <v>NA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>
            <v>-1</v>
          </cell>
          <cell r="H185" t="e">
            <v>#DIV/0!</v>
          </cell>
          <cell r="I185">
            <v>-1.0000000629486807</v>
          </cell>
        </row>
        <row r="186">
          <cell r="A186" t="str">
            <v>---Others</v>
          </cell>
          <cell r="B186" t="str">
            <v>NA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>
            <v>-1</v>
          </cell>
          <cell r="H186" t="e">
            <v>#DIV/0!</v>
          </cell>
          <cell r="I186">
            <v>-1.0000000629486807</v>
          </cell>
        </row>
        <row r="188">
          <cell r="A188" t="str">
            <v>Share of Liabilities</v>
          </cell>
        </row>
        <row r="189">
          <cell r="A189" t="str">
            <v>---Borrowings</v>
          </cell>
          <cell r="B189">
            <v>6.7239363746082956E-3</v>
          </cell>
          <cell r="C189">
            <v>5.7559134930707584E-3</v>
          </cell>
          <cell r="D189">
            <v>2.0938666405880723E-2</v>
          </cell>
          <cell r="E189">
            <v>8.3956261037520467E-3</v>
          </cell>
          <cell r="F189">
            <v>1.9135899664382516E-2</v>
          </cell>
          <cell r="G189">
            <v>2.2537904111261366E-2</v>
          </cell>
          <cell r="H189">
            <v>1.7082561787070932E-2</v>
          </cell>
          <cell r="I189">
            <v>1.3714486129686189E-2</v>
          </cell>
        </row>
        <row r="190">
          <cell r="A190" t="str">
            <v>---Deposits</v>
          </cell>
          <cell r="B190">
            <v>0.8834017069963036</v>
          </cell>
          <cell r="C190">
            <v>0.89463036941763707</v>
          </cell>
          <cell r="D190">
            <v>0.90033127964402726</v>
          </cell>
          <cell r="E190">
            <v>0.91164442940659551</v>
          </cell>
          <cell r="F190">
            <v>0.88300717975930265</v>
          </cell>
          <cell r="G190">
            <v>0.87705667900539008</v>
          </cell>
          <cell r="H190">
            <v>0.86994622662852306</v>
          </cell>
          <cell r="I190">
            <v>0.90131036354345928</v>
          </cell>
        </row>
        <row r="192">
          <cell r="A192" t="str">
            <v>Share of Deposits</v>
          </cell>
        </row>
        <row r="193">
          <cell r="A193" t="str">
            <v>---Savings</v>
          </cell>
          <cell r="B193">
            <v>0.18513923637675267</v>
          </cell>
          <cell r="C193">
            <v>0.17740620581640573</v>
          </cell>
          <cell r="D193">
            <v>0.1655277320287972</v>
          </cell>
          <cell r="E193">
            <v>0.17214462806736192</v>
          </cell>
          <cell r="F193">
            <v>0.17017950119329311</v>
          </cell>
          <cell r="G193">
            <v>0.19331191901013475</v>
          </cell>
          <cell r="H193">
            <v>0.19828571416077162</v>
          </cell>
          <cell r="I193">
            <v>0.19244920673591817</v>
          </cell>
        </row>
        <row r="194">
          <cell r="A194" t="str">
            <v>---Current</v>
          </cell>
          <cell r="B194">
            <v>0.10563784221332348</v>
          </cell>
          <cell r="C194">
            <v>9.1432964710250836E-2</v>
          </cell>
          <cell r="D194">
            <v>8.5251961850554947E-2</v>
          </cell>
          <cell r="E194">
            <v>8.3855576143184007E-2</v>
          </cell>
          <cell r="F194">
            <v>8.0971230736450878E-2</v>
          </cell>
          <cell r="G194">
            <v>9.2066740812300346E-2</v>
          </cell>
          <cell r="H194">
            <v>8.7275638514260373E-2</v>
          </cell>
          <cell r="I194">
            <v>9.0100947086335537E-2</v>
          </cell>
        </row>
        <row r="195">
          <cell r="A195" t="str">
            <v>---Time</v>
          </cell>
          <cell r="B195">
            <v>0.70922292140992382</v>
          </cell>
          <cell r="C195">
            <v>0.73116082947334349</v>
          </cell>
          <cell r="D195">
            <v>0.74922030612064794</v>
          </cell>
          <cell r="E195">
            <v>0.74399979578945408</v>
          </cell>
          <cell r="F195">
            <v>0.74884926807025598</v>
          </cell>
          <cell r="G195">
            <v>0.71462134017756507</v>
          </cell>
          <cell r="H195">
            <v>0.71443864732496809</v>
          </cell>
          <cell r="I195">
            <v>0.71744984617774621</v>
          </cell>
        </row>
        <row r="197">
          <cell r="A197" t="str">
            <v>Deposit Growth</v>
          </cell>
          <cell r="B197">
            <v>0.2987797964205503</v>
          </cell>
          <cell r="C197">
            <v>0.28694035308596022</v>
          </cell>
          <cell r="D197">
            <v>0.31480915067527993</v>
          </cell>
          <cell r="E197">
            <v>0.11700273498192604</v>
          </cell>
          <cell r="F197">
            <v>0.15429160212492432</v>
          </cell>
          <cell r="G197">
            <v>4.6358983431495915E-2</v>
          </cell>
          <cell r="H197">
            <v>0.19673264150213976</v>
          </cell>
          <cell r="I197">
            <v>0.34134085191478158</v>
          </cell>
        </row>
        <row r="198">
          <cell r="A198" t="str">
            <v>---Savings</v>
          </cell>
          <cell r="B198">
            <v>0.24967046599984499</v>
          </cell>
          <cell r="C198">
            <v>0.233186490455213</v>
          </cell>
          <cell r="D198">
            <v>0.22677431581630758</v>
          </cell>
          <cell r="E198">
            <v>0.16165441287045068</v>
          </cell>
          <cell r="F198">
            <v>0.141114720143106</v>
          </cell>
          <cell r="G198">
            <v>0.18859005721781963</v>
          </cell>
          <cell r="H198">
            <v>0.2275238262329693</v>
          </cell>
          <cell r="I198">
            <v>0.30185870427447137</v>
          </cell>
        </row>
        <row r="199">
          <cell r="A199" t="str">
            <v>---Current</v>
          </cell>
          <cell r="B199">
            <v>0.13301245194992939</v>
          </cell>
          <cell r="C199">
            <v>0.1138884458685534</v>
          </cell>
          <cell r="D199">
            <v>0.22592611876187729</v>
          </cell>
          <cell r="E199">
            <v>9.8706772984509028E-2</v>
          </cell>
          <cell r="F199">
            <v>0.11458791354809406</v>
          </cell>
          <cell r="G199">
            <v>0.18974184346740408</v>
          </cell>
          <cell r="H199">
            <v>0.13445533638356522</v>
          </cell>
          <cell r="I199">
            <v>0.38476306997589838</v>
          </cell>
        </row>
        <row r="200">
          <cell r="A200" t="str">
            <v>---Time</v>
          </cell>
          <cell r="B200">
            <v>0.34178495312248702</v>
          </cell>
          <cell r="C200">
            <v>0.32674839974776049</v>
          </cell>
          <cell r="D200">
            <v>0.347284584526661</v>
          </cell>
          <cell r="E200">
            <v>0.10921954455007743</v>
          </cell>
          <cell r="F200">
            <v>0.16181540140571227</v>
          </cell>
          <cell r="G200">
            <v>-1.4673300361731645E-3</v>
          </cell>
          <cell r="H200">
            <v>0.19642669695811366</v>
          </cell>
          <cell r="I200">
            <v>0.34699430312377388</v>
          </cell>
        </row>
        <row r="202">
          <cell r="A202" t="str">
            <v>Interest Earned</v>
          </cell>
          <cell r="B202">
            <v>14580.4</v>
          </cell>
          <cell r="C202">
            <v>18728.599999999999</v>
          </cell>
          <cell r="D202">
            <v>24580.7</v>
          </cell>
          <cell r="E202">
            <v>27587.200000000001</v>
          </cell>
          <cell r="F202">
            <v>30404.699999999997</v>
          </cell>
          <cell r="G202">
            <v>32946.947</v>
          </cell>
          <cell r="H202">
            <v>33005.432999999997</v>
          </cell>
          <cell r="I202">
            <v>35718.994000000006</v>
          </cell>
        </row>
        <row r="203">
          <cell r="A203" t="str">
            <v>---Interest on advances/bills</v>
          </cell>
          <cell r="B203">
            <v>7389.5</v>
          </cell>
          <cell r="C203">
            <v>9329.2999999999993</v>
          </cell>
          <cell r="D203">
            <v>10106.5</v>
          </cell>
          <cell r="E203">
            <v>12026.9</v>
          </cell>
          <cell r="F203">
            <v>14158.8</v>
          </cell>
          <cell r="G203">
            <v>15356.115</v>
          </cell>
          <cell r="H203">
            <v>15911.848</v>
          </cell>
          <cell r="I203">
            <v>18134.522000000001</v>
          </cell>
        </row>
        <row r="204">
          <cell r="A204" t="str">
            <v>---Income on Investments</v>
          </cell>
          <cell r="B204">
            <v>6685.4</v>
          </cell>
          <cell r="C204">
            <v>8469.4</v>
          </cell>
          <cell r="D204">
            <v>13665.9</v>
          </cell>
          <cell r="E204">
            <v>14413.5</v>
          </cell>
          <cell r="F204">
            <v>15374.8</v>
          </cell>
          <cell r="G204">
            <v>16030.380999999999</v>
          </cell>
          <cell r="H204">
            <v>16332.222</v>
          </cell>
          <cell r="I204">
            <v>16729.277999999998</v>
          </cell>
        </row>
        <row r="205">
          <cell r="A205" t="str">
            <v>---Others</v>
          </cell>
          <cell r="B205">
            <v>505.5</v>
          </cell>
          <cell r="C205">
            <v>929.90000000000009</v>
          </cell>
          <cell r="D205">
            <v>808.3</v>
          </cell>
          <cell r="E205">
            <v>1146.8</v>
          </cell>
          <cell r="F205">
            <v>871.1</v>
          </cell>
          <cell r="G205">
            <v>1560.451</v>
          </cell>
          <cell r="H205">
            <v>761.36299999999994</v>
          </cell>
          <cell r="I205">
            <v>855.19399999999951</v>
          </cell>
        </row>
        <row r="206">
          <cell r="A206" t="str">
            <v>Interest on Loans / Total Interest Income</v>
          </cell>
          <cell r="B206">
            <v>0.5068105127431346</v>
          </cell>
          <cell r="C206">
            <v>0.49813120041006803</v>
          </cell>
          <cell r="D206">
            <v>0.41115590687002401</v>
          </cell>
          <cell r="E206">
            <v>0.43595943046050339</v>
          </cell>
          <cell r="F206">
            <v>0.46567800372968654</v>
          </cell>
          <cell r="G206">
            <v>0.46608612931571475</v>
          </cell>
          <cell r="H206">
            <v>0.48209784128570593</v>
          </cell>
          <cell r="I206">
            <v>0.50769968493513562</v>
          </cell>
        </row>
        <row r="208">
          <cell r="A208" t="str">
            <v>Interest Expense</v>
          </cell>
          <cell r="B208">
            <v>9585.5</v>
          </cell>
          <cell r="C208">
            <v>12897.300000000001</v>
          </cell>
          <cell r="D208">
            <v>17452.8</v>
          </cell>
          <cell r="E208">
            <v>19680.900000000001</v>
          </cell>
          <cell r="F208">
            <v>20684</v>
          </cell>
          <cell r="G208">
            <v>20899.347000000002</v>
          </cell>
          <cell r="H208">
            <v>18447.414000000001</v>
          </cell>
          <cell r="I208">
            <v>20482.168000000001</v>
          </cell>
        </row>
        <row r="209">
          <cell r="A209" t="str">
            <v>---Interest on deposits</v>
          </cell>
          <cell r="B209">
            <v>9385</v>
          </cell>
          <cell r="C209">
            <v>12700.6</v>
          </cell>
          <cell r="D209">
            <v>17181.7</v>
          </cell>
          <cell r="E209">
            <v>19368.900000000001</v>
          </cell>
          <cell r="F209">
            <v>20302.8</v>
          </cell>
          <cell r="G209">
            <v>20320.376</v>
          </cell>
        </row>
        <row r="210">
          <cell r="A210" t="str">
            <v>---Int on borrowings</v>
          </cell>
          <cell r="D210">
            <v>147.19999999999999</v>
          </cell>
          <cell r="E210">
            <v>115.8</v>
          </cell>
          <cell r="F210">
            <v>95.7</v>
          </cell>
          <cell r="G210">
            <v>32.200000000000003</v>
          </cell>
        </row>
        <row r="211">
          <cell r="A211" t="str">
            <v>---Others</v>
          </cell>
          <cell r="D211">
            <v>123.9</v>
          </cell>
          <cell r="E211">
            <v>196.2</v>
          </cell>
          <cell r="F211">
            <v>285.5</v>
          </cell>
          <cell r="G211">
            <v>546.70000000000005</v>
          </cell>
        </row>
        <row r="212">
          <cell r="A212" t="str">
            <v>Deposit Cost / Total Interest Cost</v>
          </cell>
          <cell r="D212">
            <v>0.98446667583425018</v>
          </cell>
          <cell r="E212">
            <v>0.98414706644513206</v>
          </cell>
          <cell r="F212">
            <v>0.98157029588087408</v>
          </cell>
          <cell r="G212">
            <v>0.9722971727298465</v>
          </cell>
        </row>
        <row r="214">
          <cell r="A214" t="str">
            <v>Fee Income</v>
          </cell>
          <cell r="B214">
            <v>720.1</v>
          </cell>
          <cell r="C214">
            <v>820.8</v>
          </cell>
          <cell r="D214">
            <v>956.4</v>
          </cell>
          <cell r="E214">
            <v>959.9</v>
          </cell>
          <cell r="F214">
            <v>1018.7</v>
          </cell>
          <cell r="G214">
            <v>1062.8</v>
          </cell>
          <cell r="H214">
            <v>1135.973</v>
          </cell>
          <cell r="I214">
            <v>1564.816</v>
          </cell>
        </row>
        <row r="215">
          <cell r="A215" t="str">
            <v>Other Income</v>
          </cell>
          <cell r="B215">
            <v>193.5</v>
          </cell>
          <cell r="C215">
            <v>320.85700000000008</v>
          </cell>
          <cell r="D215">
            <v>338.39999999999975</v>
          </cell>
          <cell r="E215">
            <v>381.33099999999979</v>
          </cell>
          <cell r="F215">
            <v>225.3640000000002</v>
          </cell>
          <cell r="G215">
            <v>154.66999999999933</v>
          </cell>
          <cell r="H215">
            <v>448.40400000000079</v>
          </cell>
          <cell r="I215">
            <v>340.15400000000022</v>
          </cell>
        </row>
        <row r="216">
          <cell r="A216" t="str">
            <v>---FX Income</v>
          </cell>
          <cell r="B216">
            <v>325.60000000000002</v>
          </cell>
          <cell r="C216">
            <v>359.1</v>
          </cell>
          <cell r="D216">
            <v>339.2</v>
          </cell>
          <cell r="E216">
            <v>382.9</v>
          </cell>
          <cell r="F216">
            <v>389.3</v>
          </cell>
          <cell r="G216">
            <v>470.3</v>
          </cell>
          <cell r="H216">
            <v>590.43899999999996</v>
          </cell>
          <cell r="I216">
            <v>776.03700000000003</v>
          </cell>
        </row>
        <row r="217">
          <cell r="A217" t="str">
            <v>Fee Income Growth</v>
          </cell>
          <cell r="B217">
            <v>8.5468797105818561E-2</v>
          </cell>
          <cell r="C217">
            <v>0.13984168865435342</v>
          </cell>
          <cell r="D217">
            <v>0.16520467836257313</v>
          </cell>
          <cell r="E217">
            <v>3.6595566708490512E-3</v>
          </cell>
          <cell r="F217">
            <v>6.1256380873007776E-2</v>
          </cell>
          <cell r="G217">
            <v>4.3290468243840197E-2</v>
          </cell>
          <cell r="H217">
            <v>6.8849266089574757E-2</v>
          </cell>
          <cell r="I217">
            <v>0.37751161339221984</v>
          </cell>
        </row>
        <row r="218">
          <cell r="A218" t="str">
            <v>Fee Income /Total Income</v>
          </cell>
          <cell r="B218">
            <v>0.11287187686134363</v>
          </cell>
          <cell r="C218">
            <v>0.10847385949146274</v>
          </cell>
          <cell r="D218">
            <v>0.10238074847991777</v>
          </cell>
          <cell r="E218">
            <v>9.0697784286861621E-2</v>
          </cell>
          <cell r="F218">
            <v>7.0450344160339379E-2</v>
          </cell>
          <cell r="G218">
            <v>6.0882172831359022E-2</v>
          </cell>
          <cell r="H218">
            <v>5.2168545513729112E-2</v>
          </cell>
          <cell r="I218">
            <v>7.7126830197073115E-2</v>
          </cell>
        </row>
        <row r="220">
          <cell r="A220" t="str">
            <v>Total Income</v>
          </cell>
          <cell r="B220">
            <v>6379.7999999999993</v>
          </cell>
          <cell r="C220">
            <v>7566.7999999999975</v>
          </cell>
          <cell r="D220">
            <v>9341.6000000000022</v>
          </cell>
          <cell r="E220">
            <v>10583.5</v>
          </cell>
          <cell r="F220">
            <v>14459.829999999998</v>
          </cell>
          <cell r="G220">
            <v>17456.669999999998</v>
          </cell>
          <cell r="H220">
            <v>21775.055999999997</v>
          </cell>
          <cell r="I220">
            <v>20288.866999999998</v>
          </cell>
        </row>
        <row r="222">
          <cell r="A222" t="str">
            <v>Capital Gains</v>
          </cell>
          <cell r="B222">
            <v>145.69999999999999</v>
          </cell>
          <cell r="C222">
            <v>234.74299999999999</v>
          </cell>
          <cell r="D222">
            <v>579.70000000000005</v>
          </cell>
          <cell r="E222">
            <v>953.06899999999996</v>
          </cell>
          <cell r="F222">
            <v>3105.7660000000001</v>
          </cell>
          <cell r="G222">
            <v>3721.3</v>
          </cell>
          <cell r="H222">
            <v>5042.2209999999995</v>
          </cell>
          <cell r="I222">
            <v>2371.0340000000001</v>
          </cell>
        </row>
        <row r="223">
          <cell r="A223" t="str">
            <v>---Capital Gains as % of Total Income</v>
          </cell>
          <cell r="B223">
            <v>2.28377065111759E-2</v>
          </cell>
          <cell r="C223">
            <v>3.1022757308241274E-2</v>
          </cell>
          <cell r="D223">
            <v>6.205575062087864E-2</v>
          </cell>
          <cell r="E223">
            <v>9.0052345632352246E-2</v>
          </cell>
          <cell r="F223">
            <v>0.21478578932117462</v>
          </cell>
          <cell r="G223">
            <v>0.21317353195082456</v>
          </cell>
          <cell r="H223">
            <v>0.2315594963337867</v>
          </cell>
          <cell r="I223">
            <v>0.1168637953021231</v>
          </cell>
        </row>
        <row r="225">
          <cell r="A225" t="str">
            <v>Operating Expenses</v>
          </cell>
          <cell r="B225">
            <v>3006</v>
          </cell>
          <cell r="C225">
            <v>3706.3</v>
          </cell>
          <cell r="D225">
            <v>4282.3999999999996</v>
          </cell>
          <cell r="E225">
            <v>5242.5</v>
          </cell>
          <cell r="F225">
            <v>5288.8</v>
          </cell>
          <cell r="G225">
            <v>5826.6319999999996</v>
          </cell>
          <cell r="H225">
            <v>6444.8220000000001</v>
          </cell>
          <cell r="I225">
            <v>8557.3240000000005</v>
          </cell>
        </row>
        <row r="226">
          <cell r="A226" t="str">
            <v>---Depreciation</v>
          </cell>
          <cell r="D226">
            <v>416.9</v>
          </cell>
          <cell r="E226">
            <v>410.1</v>
          </cell>
          <cell r="F226">
            <v>391.1</v>
          </cell>
          <cell r="G226">
            <v>416</v>
          </cell>
        </row>
        <row r="227">
          <cell r="A227" t="str">
            <v>---Depreciation / Operating Expenses</v>
          </cell>
          <cell r="D227">
            <v>9.7351952176349718E-2</v>
          </cell>
          <cell r="E227">
            <v>7.8226037195994289E-2</v>
          </cell>
          <cell r="F227">
            <v>7.3948721827257605E-2</v>
          </cell>
          <cell r="G227">
            <v>7.1396305790377701E-2</v>
          </cell>
        </row>
        <row r="229">
          <cell r="A229" t="str">
            <v>EPS growth</v>
          </cell>
          <cell r="B229">
            <v>0.16504854368931854</v>
          </cell>
          <cell r="C229">
            <v>9.5809523809522901E-2</v>
          </cell>
          <cell r="D229">
            <v>0.21080305927342513</v>
          </cell>
          <cell r="E229">
            <v>-0.2718659153716404</v>
          </cell>
          <cell r="F229">
            <v>0.58006210567823269</v>
          </cell>
          <cell r="G229">
            <v>0.42544148888050115</v>
          </cell>
          <cell r="H229">
            <v>0.50141746096565876</v>
          </cell>
          <cell r="I229">
            <v>0.10895798469958606</v>
          </cell>
        </row>
        <row r="231">
          <cell r="A231" t="str">
            <v>Gross NPL Ratio</v>
          </cell>
          <cell r="B231" t="str">
            <v>NA</v>
          </cell>
          <cell r="C231">
            <v>6.3383624666721816E-2</v>
          </cell>
          <cell r="D231">
            <v>5.5430394404736134E-2</v>
          </cell>
          <cell r="E231">
            <v>5.1997947636319736E-2</v>
          </cell>
          <cell r="F231">
            <v>6.49426236331406E-2</v>
          </cell>
          <cell r="G231">
            <v>6.9056013572621477E-2</v>
          </cell>
          <cell r="H231">
            <v>5.796138552386311E-2</v>
          </cell>
          <cell r="I231">
            <v>9.0999999999999998E-2</v>
          </cell>
        </row>
        <row r="232">
          <cell r="A232" t="str">
            <v>Net NPL Ratio</v>
          </cell>
          <cell r="B232" t="str">
            <v>NA</v>
          </cell>
          <cell r="C232">
            <v>4.5156962774211287E-2</v>
          </cell>
          <cell r="D232">
            <v>3.6075161411737451E-2</v>
          </cell>
          <cell r="E232">
            <v>3.585186897198641E-2</v>
          </cell>
          <cell r="F232">
            <v>3.2052844107199739E-2</v>
          </cell>
          <cell r="G232">
            <v>1.4369912994667416E-2</v>
          </cell>
          <cell r="H232">
            <v>0</v>
          </cell>
          <cell r="I232">
            <v>1.2999999999999999E-2</v>
          </cell>
        </row>
        <row r="233">
          <cell r="A233" t="str">
            <v>Reserve Coverage</v>
          </cell>
          <cell r="B233" t="str">
            <v>NA</v>
          </cell>
          <cell r="C233">
            <v>0.30116054935346553</v>
          </cell>
          <cell r="D233">
            <v>0.36224905688991688</v>
          </cell>
          <cell r="E233">
            <v>0.32206022944550677</v>
          </cell>
          <cell r="F233">
            <v>0.52321415438279451</v>
          </cell>
          <cell r="G233">
            <v>0.80345489443378126</v>
          </cell>
          <cell r="H233">
            <v>1</v>
          </cell>
          <cell r="I233">
            <v>0.86981160608400121</v>
          </cell>
        </row>
        <row r="234">
          <cell r="A234" t="str">
            <v>NPL on new loans</v>
          </cell>
          <cell r="D234">
            <v>1.8214181968763375E-2</v>
          </cell>
          <cell r="E234">
            <v>3.3268984739102614E-2</v>
          </cell>
          <cell r="F234">
            <v>0.11878460210419732</v>
          </cell>
          <cell r="G234">
            <v>0.12795771820473512</v>
          </cell>
          <cell r="H234">
            <v>1.6163124517054539E-2</v>
          </cell>
          <cell r="I234">
            <v>0.23172097897241262</v>
          </cell>
        </row>
        <row r="235">
          <cell r="A235" t="str">
            <v>LLP/Avg Loans</v>
          </cell>
          <cell r="B235" t="str">
            <v>NA</v>
          </cell>
          <cell r="C235">
            <v>143.86119512163819</v>
          </cell>
          <cell r="D235">
            <v>177.86555463512488</v>
          </cell>
          <cell r="E235">
            <v>252.91712454795962</v>
          </cell>
          <cell r="F235">
            <v>256.0009637683342</v>
          </cell>
          <cell r="G235">
            <v>285.8381093122959</v>
          </cell>
          <cell r="H235">
            <v>193.28039467981034</v>
          </cell>
          <cell r="I235">
            <v>93.997429530462782</v>
          </cell>
        </row>
        <row r="237">
          <cell r="A237" t="str">
            <v>Cost Income Ratio</v>
          </cell>
          <cell r="B237">
            <v>0.47117464497319672</v>
          </cell>
          <cell r="C237">
            <v>0.489810752233441</v>
          </cell>
          <cell r="D237">
            <v>0.458422540035968</v>
          </cell>
          <cell r="E237">
            <v>0.49534652997590589</v>
          </cell>
          <cell r="F237">
            <v>0.36575810365682038</v>
          </cell>
          <cell r="G237">
            <v>0.33377683143463216</v>
          </cell>
          <cell r="H237">
            <v>0.29597269462820214</v>
          </cell>
          <cell r="I237">
            <v>0.4217743652220699</v>
          </cell>
        </row>
        <row r="238">
          <cell r="A238" t="str">
            <v>Cost / Assets</v>
          </cell>
          <cell r="B238">
            <v>2.26967533298576E-2</v>
          </cell>
          <cell r="C238">
            <v>1.7772750191991062E-2</v>
          </cell>
          <cell r="D238">
            <v>1.3562160482821018E-2</v>
          </cell>
          <cell r="E238">
            <v>1.3817384127363993E-2</v>
          </cell>
          <cell r="F238">
            <v>1.2348251608000913E-2</v>
          </cell>
          <cell r="G238">
            <v>1.4545058331714185E-2</v>
          </cell>
          <cell r="H238">
            <v>1.7187522841351954E-2</v>
          </cell>
          <cell r="I238">
            <v>1.8188440257021477E-2</v>
          </cell>
        </row>
        <row r="240">
          <cell r="A240" t="str">
            <v>Asset Liability Maturity (years)</v>
          </cell>
        </row>
        <row r="241">
          <cell r="A241" t="str">
            <v>---Loans and Advance</v>
          </cell>
          <cell r="B241" t="str">
            <v>NM</v>
          </cell>
          <cell r="C241" t="str">
            <v>NM</v>
          </cell>
          <cell r="D241" t="str">
            <v>NM</v>
          </cell>
          <cell r="E241" t="str">
            <v>NM</v>
          </cell>
          <cell r="F241" t="str">
            <v>NM</v>
          </cell>
          <cell r="G241" t="str">
            <v>NM</v>
          </cell>
          <cell r="H241" t="str">
            <v>NM</v>
          </cell>
          <cell r="I241" t="str">
            <v>NM</v>
          </cell>
        </row>
        <row r="242">
          <cell r="A242" t="str">
            <v>---Investments</v>
          </cell>
          <cell r="B242" t="str">
            <v>NM</v>
          </cell>
          <cell r="C242" t="str">
            <v>NM</v>
          </cell>
          <cell r="D242" t="str">
            <v>NM</v>
          </cell>
          <cell r="E242" t="str">
            <v>NM</v>
          </cell>
          <cell r="F242" t="str">
            <v>NM</v>
          </cell>
          <cell r="G242" t="str">
            <v>NM</v>
          </cell>
          <cell r="H242" t="str">
            <v>NM</v>
          </cell>
          <cell r="I242" t="str">
            <v>NM</v>
          </cell>
        </row>
        <row r="243">
          <cell r="A243" t="str">
            <v>---Deposits</v>
          </cell>
          <cell r="B243" t="str">
            <v>NM</v>
          </cell>
          <cell r="C243" t="str">
            <v>NM</v>
          </cell>
          <cell r="D243" t="str">
            <v>NM</v>
          </cell>
          <cell r="E243" t="str">
            <v>NM</v>
          </cell>
          <cell r="F243" t="str">
            <v>NM</v>
          </cell>
          <cell r="G243" t="str">
            <v>NM</v>
          </cell>
          <cell r="H243" t="str">
            <v>NM</v>
          </cell>
          <cell r="I243" t="str">
            <v>NM</v>
          </cell>
        </row>
        <row r="244">
          <cell r="A244" t="str">
            <v>---Borrowings</v>
          </cell>
          <cell r="B244" t="str">
            <v>NM</v>
          </cell>
          <cell r="C244" t="str">
            <v>NM</v>
          </cell>
          <cell r="D244" t="str">
            <v>NM</v>
          </cell>
          <cell r="E244" t="str">
            <v>NM</v>
          </cell>
          <cell r="F244" t="str">
            <v>NM</v>
          </cell>
          <cell r="G244" t="str">
            <v>NM</v>
          </cell>
          <cell r="H244" t="str">
            <v>NM</v>
          </cell>
          <cell r="I244" t="str">
            <v>NM</v>
          </cell>
        </row>
        <row r="246">
          <cell r="A246" t="str">
            <v>ROE</v>
          </cell>
          <cell r="B246">
            <v>0.20752526125948059</v>
          </cell>
          <cell r="C246">
            <v>0.19889884785258019</v>
          </cell>
          <cell r="D246">
            <v>0.20950569198610483</v>
          </cell>
          <cell r="E246">
            <v>0.13629553989506427</v>
          </cell>
          <cell r="F246">
            <v>0.20235072071304341</v>
          </cell>
          <cell r="G246">
            <v>0.24507184116104314</v>
          </cell>
          <cell r="H246">
            <v>0.2866881952669309</v>
          </cell>
          <cell r="I246">
            <v>0.30286656944174351</v>
          </cell>
        </row>
        <row r="247">
          <cell r="A247" t="str">
            <v>Core ROE</v>
          </cell>
          <cell r="B247" t="str">
            <v>NM</v>
          </cell>
          <cell r="C247" t="str">
            <v>NM</v>
          </cell>
          <cell r="D247" t="str">
            <v>NM</v>
          </cell>
          <cell r="E247" t="str">
            <v>NM</v>
          </cell>
          <cell r="F247" t="str">
            <v>NM</v>
          </cell>
          <cell r="G247" t="str">
            <v>NM</v>
          </cell>
          <cell r="H247" t="str">
            <v>NM</v>
          </cell>
          <cell r="I247" t="str">
            <v>NM</v>
          </cell>
        </row>
        <row r="248">
          <cell r="A248" t="str">
            <v>ROA</v>
          </cell>
          <cell r="B248">
            <v>1.5856015300299713E-2</v>
          </cell>
          <cell r="C248">
            <v>1.1034900774845475E-2</v>
          </cell>
          <cell r="D248">
            <v>8.8240817656651035E-3</v>
          </cell>
          <cell r="E248">
            <v>5.3472024640145105E-3</v>
          </cell>
          <cell r="F248">
            <v>7.4844815085002162E-3</v>
          </cell>
          <cell r="G248">
            <v>1.1406716994165992E-2</v>
          </cell>
          <cell r="H248">
            <v>1.8296440705601449E-2</v>
          </cell>
          <cell r="I248">
            <v>1.6170972890868232E-2</v>
          </cell>
        </row>
        <row r="250">
          <cell r="A250" t="str">
            <v>Loan Deposit Ratio</v>
          </cell>
          <cell r="B250">
            <v>0.48387580965567523</v>
          </cell>
          <cell r="C250">
            <v>0.45865010639766551</v>
          </cell>
          <cell r="D250">
            <v>0.42206116167259783</v>
          </cell>
          <cell r="E250">
            <v>0.44879323415353789</v>
          </cell>
          <cell r="F250">
            <v>0.49696981823121628</v>
          </cell>
          <cell r="G250">
            <v>0.52592029005927055</v>
          </cell>
          <cell r="H250">
            <v>0.55169120708484176</v>
          </cell>
          <cell r="I250">
            <v>0.52871522227724177</v>
          </cell>
        </row>
        <row r="252">
          <cell r="A252" t="str">
            <v>Branches</v>
          </cell>
          <cell r="D252">
            <v>915</v>
          </cell>
          <cell r="E252">
            <v>932</v>
          </cell>
          <cell r="F252">
            <v>967</v>
          </cell>
          <cell r="G252">
            <v>989</v>
          </cell>
          <cell r="H252">
            <v>1019</v>
          </cell>
          <cell r="I252">
            <v>1049</v>
          </cell>
        </row>
        <row r="254">
          <cell r="A254" t="str">
            <v>% of branches computerised (measured by business levels)</v>
          </cell>
        </row>
        <row r="256">
          <cell r="A256" t="str">
            <v xml:space="preserve">Tier 1 </v>
          </cell>
          <cell r="B256">
            <v>0.15279999999999999</v>
          </cell>
          <cell r="C256">
            <v>0.14050000000000001</v>
          </cell>
          <cell r="D256">
            <v>0.12540000000000001</v>
          </cell>
          <cell r="E256">
            <v>0.1145</v>
          </cell>
          <cell r="F256">
            <v>9.6000000000000002E-2</v>
          </cell>
          <cell r="G256">
            <v>0.1072</v>
          </cell>
          <cell r="H256">
            <v>9.8699999999999996E-2</v>
          </cell>
          <cell r="I256">
            <v>5.4199999999999998E-2</v>
          </cell>
        </row>
        <row r="257">
          <cell r="A257" t="str">
            <v>Tier 2</v>
          </cell>
          <cell r="B257">
            <v>0</v>
          </cell>
          <cell r="C257">
            <v>5.0000000000000044E-4</v>
          </cell>
          <cell r="D257">
            <v>1.799999999999996E-3</v>
          </cell>
          <cell r="E257">
            <v>3.600000000000006E-3</v>
          </cell>
          <cell r="F257">
            <v>1.3899999999999996E-2</v>
          </cell>
          <cell r="G257">
            <v>3.3199999999999993E-2</v>
          </cell>
          <cell r="H257">
            <v>4.5999999999999999E-2</v>
          </cell>
          <cell r="I257">
            <v>3.7900000000000003E-2</v>
          </cell>
        </row>
        <row r="258">
          <cell r="A258" t="str">
            <v>CAR</v>
          </cell>
          <cell r="B258">
            <v>0.15279999999999999</v>
          </cell>
          <cell r="C258">
            <v>0.14100000000000001</v>
          </cell>
          <cell r="D258">
            <v>0.12720000000000001</v>
          </cell>
          <cell r="E258">
            <v>0.11810000000000001</v>
          </cell>
          <cell r="F258">
            <v>0.1099</v>
          </cell>
          <cell r="G258">
            <v>0.1404</v>
          </cell>
          <cell r="H258">
            <v>0.1447</v>
          </cell>
          <cell r="I258">
            <v>9.2100000000000001E-2</v>
          </cell>
        </row>
        <row r="260">
          <cell r="A260" t="str">
            <v>Unrealised Bond Gains</v>
          </cell>
          <cell r="B260" t="str">
            <v>NM</v>
          </cell>
          <cell r="C260" t="str">
            <v>NM</v>
          </cell>
          <cell r="D260" t="str">
            <v>NM</v>
          </cell>
          <cell r="E260" t="str">
            <v>NM</v>
          </cell>
          <cell r="F260" t="str">
            <v>NM</v>
          </cell>
          <cell r="G260" t="str">
            <v>NM</v>
          </cell>
          <cell r="H260" t="str">
            <v>NM</v>
          </cell>
          <cell r="I260" t="str">
            <v>NM</v>
          </cell>
        </row>
        <row r="262">
          <cell r="A262" t="str">
            <v>Equity/Assets</v>
          </cell>
          <cell r="B262">
            <v>7.3230628514523555E-2</v>
          </cell>
          <cell r="C262">
            <v>6.5559492678938E-2</v>
          </cell>
          <cell r="D262">
            <v>5.8204162795625312E-2</v>
          </cell>
          <cell r="E262">
            <v>5.7204321887617773E-2</v>
          </cell>
          <cell r="F262">
            <v>5.0204073282889457E-2</v>
          </cell>
          <cell r="G262">
            <v>6.2061692770338427E-2</v>
          </cell>
          <cell r="H262">
            <v>6.5277345391000774E-2</v>
          </cell>
          <cell r="I262">
            <v>4.4213626429554911E-2</v>
          </cell>
        </row>
        <row r="264">
          <cell r="A264" t="str">
            <v>Equity/Loans</v>
          </cell>
          <cell r="B264">
            <v>0.1713170614358562</v>
          </cell>
          <cell r="C264">
            <v>0.15977559694637472</v>
          </cell>
          <cell r="D264">
            <v>0.15317091897189758</v>
          </cell>
          <cell r="E264">
            <v>0.13981605953553541</v>
          </cell>
          <cell r="F264">
            <v>0.11440492107923013</v>
          </cell>
          <cell r="G264">
            <v>0.13454762330007911</v>
          </cell>
          <cell r="H264">
            <v>0.1360109938044255</v>
          </cell>
          <cell r="I264">
            <v>9.2781194254403926E-2</v>
          </cell>
        </row>
        <row r="266">
          <cell r="A266" t="str">
            <v>Loan Charges / Pre prov profit</v>
          </cell>
          <cell r="B266">
            <v>0.2412116900823997</v>
          </cell>
          <cell r="C266">
            <v>0.26817769718948342</v>
          </cell>
          <cell r="D266">
            <v>0.33054633143579998</v>
          </cell>
          <cell r="E266">
            <v>0.472945141359296</v>
          </cell>
          <cell r="F266">
            <v>0.3790850100806562</v>
          </cell>
          <cell r="G266">
            <v>0.36758263386585671</v>
          </cell>
          <cell r="H266">
            <v>0.2527293451619852</v>
          </cell>
          <cell r="I266">
            <v>0.28994480947646872</v>
          </cell>
        </row>
        <row r="268">
          <cell r="A268" t="str">
            <v>Tax Rate</v>
          </cell>
          <cell r="B268">
            <v>0.17968750000000006</v>
          </cell>
          <cell r="C268">
            <v>0.18547359478974959</v>
          </cell>
          <cell r="D268">
            <v>0.17733030204611874</v>
          </cell>
          <cell r="E268">
            <v>0.27928952042628774</v>
          </cell>
          <cell r="F268">
            <v>0.43705866961223527</v>
          </cell>
          <cell r="G268">
            <v>0.37873359729752593</v>
          </cell>
          <cell r="H268">
            <v>0.40112313079955608</v>
          </cell>
          <cell r="I268">
            <v>8.6662217710040651E-2</v>
          </cell>
        </row>
        <row r="270">
          <cell r="A270" t="str">
            <v>Interest Expense /Interest Income</v>
          </cell>
          <cell r="B270">
            <v>0.6574236646456888</v>
          </cell>
          <cell r="C270">
            <v>0.6886419700351335</v>
          </cell>
          <cell r="D270">
            <v>0.7100204632089403</v>
          </cell>
          <cell r="E270">
            <v>0.7134069423500754</v>
          </cell>
          <cell r="F270">
            <v>0.68028956049558131</v>
          </cell>
          <cell r="G270">
            <v>0.63433334202407288</v>
          </cell>
          <cell r="H270">
            <v>0.55892052681144955</v>
          </cell>
          <cell r="I270">
            <v>0.57342510822113291</v>
          </cell>
        </row>
        <row r="272">
          <cell r="A272" t="str">
            <v>Dividend Per Share (Rs)</v>
          </cell>
          <cell r="B272">
            <v>3</v>
          </cell>
          <cell r="C272">
            <v>3.5000519372597898</v>
          </cell>
          <cell r="D272">
            <v>3.5000519372597898</v>
          </cell>
          <cell r="E272">
            <v>3.5000519372597898</v>
          </cell>
          <cell r="F272">
            <v>3.5000519372597898</v>
          </cell>
          <cell r="G272">
            <v>4.4999948062740209</v>
          </cell>
          <cell r="H272">
            <v>5</v>
          </cell>
          <cell r="I272">
            <v>3</v>
          </cell>
        </row>
        <row r="274">
          <cell r="A274" t="str">
            <v>Payout Ratio</v>
          </cell>
          <cell r="B274">
            <v>0.275057142857143</v>
          </cell>
          <cell r="C274">
            <v>0.29284721015122583</v>
          </cell>
          <cell r="D274">
            <v>0.2418619674837596</v>
          </cell>
          <cell r="E274">
            <v>0.33216679810725552</v>
          </cell>
          <cell r="F274">
            <v>0.21022388734819686</v>
          </cell>
          <cell r="G274">
            <v>0.18961390875639417</v>
          </cell>
          <cell r="H274">
            <v>0.14032230840473353</v>
          </cell>
          <cell r="I274">
            <v>7.9553860286775593E-2</v>
          </cell>
        </row>
        <row r="276">
          <cell r="A276" t="str">
            <v>Net Interest Spread</v>
          </cell>
          <cell r="B276">
            <v>3.2879173827225355E-2</v>
          </cell>
          <cell r="C276">
            <v>7.2578096991848667E-3</v>
          </cell>
          <cell r="D276">
            <v>-8.1008953328924188E-3</v>
          </cell>
          <cell r="E276">
            <v>-8.0869308401038259E-3</v>
          </cell>
          <cell r="F276">
            <v>-3.8178380157300462E-3</v>
          </cell>
          <cell r="G276">
            <v>1.437334028513787E-2</v>
          </cell>
          <cell r="H276">
            <v>3.5246217127801648E-2</v>
          </cell>
          <cell r="I276">
            <v>3.0059384145914851E-2</v>
          </cell>
        </row>
        <row r="278">
          <cell r="A278" t="str">
            <v>Net Interest Margin</v>
          </cell>
          <cell r="B278">
            <v>3.9427838900703005E-2</v>
          </cell>
          <cell r="C278">
            <v>2.896827860973325E-2</v>
          </cell>
          <cell r="D278">
            <v>2.3261684403895477E-2</v>
          </cell>
          <cell r="E278">
            <v>2.1423041875228109E-2</v>
          </cell>
          <cell r="F278">
            <v>2.3265468238281059E-2</v>
          </cell>
          <cell r="G278">
            <v>3.0866053207830271E-2</v>
          </cell>
          <cell r="H278">
            <v>3.9853735557852703E-2</v>
          </cell>
          <cell r="I278">
            <v>3.3392158985555254E-2</v>
          </cell>
        </row>
        <row r="285">
          <cell r="A285" t="str">
            <v>Whats Changed</v>
          </cell>
          <cell r="B285" t="str">
            <v>F2004E</v>
          </cell>
          <cell r="E285" t="str">
            <v>F2005E</v>
          </cell>
        </row>
        <row r="286">
          <cell r="B286" t="str">
            <v>Old</v>
          </cell>
          <cell r="C286" t="str">
            <v>New</v>
          </cell>
          <cell r="D286" t="str">
            <v>Changed</v>
          </cell>
          <cell r="E286" t="str">
            <v>Old</v>
          </cell>
          <cell r="F286" t="str">
            <v>New</v>
          </cell>
          <cell r="G286" t="str">
            <v>Changed</v>
          </cell>
        </row>
        <row r="287">
          <cell r="A287" t="str">
            <v>Net Interest Income</v>
          </cell>
          <cell r="B287">
            <v>14075.100352630885</v>
          </cell>
          <cell r="C287">
            <v>14558.018999999997</v>
          </cell>
          <cell r="D287">
            <v>3.4310138845926375E-2</v>
          </cell>
          <cell r="E287">
            <v>16566.470657113146</v>
          </cell>
          <cell r="I287">
            <v>12047.599999999999</v>
          </cell>
          <cell r="J287">
            <v>14558.018999999997</v>
          </cell>
          <cell r="K287">
            <v>15236.825999999997</v>
          </cell>
          <cell r="L287">
            <v>16050.668000000001</v>
          </cell>
          <cell r="M287">
            <v>16560.403969113337</v>
          </cell>
          <cell r="O287" t="str">
            <v>Net Interest Income</v>
          </cell>
          <cell r="P287">
            <v>0.20837502905142924</v>
          </cell>
          <cell r="Q287">
            <v>4.6627703947906607E-2</v>
          </cell>
          <cell r="R287">
            <v>5.3412830204926154E-2</v>
          </cell>
        </row>
        <row r="288">
          <cell r="A288" t="str">
            <v>Capital Gains</v>
          </cell>
          <cell r="B288">
            <v>3000</v>
          </cell>
          <cell r="C288">
            <v>5042.2209999999995</v>
          </cell>
          <cell r="D288">
            <v>0.68074033333333328</v>
          </cell>
          <cell r="E288">
            <v>2500</v>
          </cell>
          <cell r="I288">
            <v>3721.3</v>
          </cell>
          <cell r="J288">
            <v>5042.2209999999995</v>
          </cell>
          <cell r="K288">
            <v>2371.0340000000001</v>
          </cell>
          <cell r="L288">
            <v>1885.1510000000001</v>
          </cell>
          <cell r="M288">
            <v>1000</v>
          </cell>
          <cell r="O288" t="str">
            <v>Capital Gains</v>
          </cell>
          <cell r="P288">
            <v>0.35496224437696489</v>
          </cell>
          <cell r="Q288">
            <v>-0.52976396710893869</v>
          </cell>
          <cell r="R288">
            <v>-0.2049245181638053</v>
          </cell>
        </row>
        <row r="289">
          <cell r="A289" t="str">
            <v>Other Non Interest Income</v>
          </cell>
          <cell r="B289">
            <v>1759.7550000000001</v>
          </cell>
          <cell r="C289">
            <v>2174.8160000000007</v>
          </cell>
          <cell r="D289">
            <v>0.235862946830667</v>
          </cell>
          <cell r="E289">
            <v>1840.2427500000003</v>
          </cell>
          <cell r="I289">
            <v>1687.7699999999995</v>
          </cell>
          <cell r="J289">
            <v>2174.8160000000007</v>
          </cell>
          <cell r="K289">
            <v>2681.0070000000001</v>
          </cell>
          <cell r="L289">
            <v>3642.5439999999999</v>
          </cell>
          <cell r="M289">
            <v>4279.1102499999997</v>
          </cell>
          <cell r="O289" t="str">
            <v>Other Non Interest Income</v>
          </cell>
          <cell r="P289">
            <v>0.28857368006304251</v>
          </cell>
          <cell r="Q289">
            <v>0.23275118446801901</v>
          </cell>
          <cell r="R289">
            <v>0.35864770215072173</v>
          </cell>
        </row>
        <row r="290">
          <cell r="A290" t="str">
            <v>Operating Income</v>
          </cell>
          <cell r="B290">
            <v>18834.855352630886</v>
          </cell>
          <cell r="C290">
            <v>21775.055999999997</v>
          </cell>
          <cell r="D290">
            <v>0.15610423294057418</v>
          </cell>
          <cell r="E290">
            <v>20906.713407113148</v>
          </cell>
          <cell r="I290">
            <v>17456.669999999998</v>
          </cell>
          <cell r="J290">
            <v>21775.055999999997</v>
          </cell>
          <cell r="K290">
            <v>20288.866999999998</v>
          </cell>
          <cell r="L290">
            <v>21578.363000000005</v>
          </cell>
          <cell r="M290">
            <v>21839.514219113335</v>
          </cell>
          <cell r="O290" t="str">
            <v>Operating Income</v>
          </cell>
          <cell r="P290">
            <v>0.24737742077956448</v>
          </cell>
          <cell r="Q290">
            <v>-6.8251902543901566E-2</v>
          </cell>
          <cell r="R290">
            <v>6.3556826509829634E-2</v>
          </cell>
        </row>
        <row r="291">
          <cell r="A291" t="str">
            <v>Operating Expenses</v>
          </cell>
          <cell r="B291">
            <v>5949.2740826364616</v>
          </cell>
          <cell r="C291">
            <v>6444.8220000000001</v>
          </cell>
          <cell r="D291">
            <v>8.3295526560096311E-2</v>
          </cell>
          <cell r="E291">
            <v>6297.0439651682846</v>
          </cell>
          <cell r="I291">
            <v>5826.6319999999996</v>
          </cell>
          <cell r="J291">
            <v>6444.8220000000001</v>
          </cell>
          <cell r="K291">
            <v>8557.3240000000005</v>
          </cell>
          <cell r="L291">
            <v>9658.6090000000004</v>
          </cell>
          <cell r="M291">
            <v>10847.87758</v>
          </cell>
          <cell r="O291" t="str">
            <v>Operating Expenses</v>
          </cell>
          <cell r="P291">
            <v>0.10609731316479243</v>
          </cell>
          <cell r="Q291">
            <v>0.3277828309300086</v>
          </cell>
          <cell r="R291">
            <v>0.12869502194845017</v>
          </cell>
        </row>
        <row r="292">
          <cell r="A292" t="str">
            <v>Pre-Provision Earnings</v>
          </cell>
          <cell r="B292">
            <v>12885.581269994425</v>
          </cell>
          <cell r="C292">
            <v>15330.233999999997</v>
          </cell>
          <cell r="D292">
            <v>0.18972001951500861</v>
          </cell>
          <cell r="E292">
            <v>14609.669441944863</v>
          </cell>
          <cell r="I292">
            <v>11630.037999999999</v>
          </cell>
          <cell r="J292">
            <v>15330.233999999997</v>
          </cell>
          <cell r="K292">
            <v>11731.542999999998</v>
          </cell>
          <cell r="L292">
            <v>11919.754000000004</v>
          </cell>
          <cell r="M292">
            <v>10991.636639113334</v>
          </cell>
          <cell r="O292" t="str">
            <v>Pre-Provision Earnings</v>
          </cell>
          <cell r="P292">
            <v>0.31815854771927654</v>
          </cell>
          <cell r="Q292">
            <v>-0.23474468817631877</v>
          </cell>
          <cell r="R292">
            <v>1.6043158176209715E-2</v>
          </cell>
        </row>
        <row r="293">
          <cell r="A293" t="str">
            <v>Loan Loss Provisions</v>
          </cell>
          <cell r="B293">
            <v>3117.8031500000002</v>
          </cell>
          <cell r="C293">
            <v>3417</v>
          </cell>
          <cell r="D293">
            <v>9.5963996315803213E-2</v>
          </cell>
          <cell r="E293">
            <v>1938.0938499999997</v>
          </cell>
          <cell r="I293">
            <v>4264</v>
          </cell>
          <cell r="J293">
            <v>3417</v>
          </cell>
          <cell r="K293">
            <v>2114</v>
          </cell>
          <cell r="L293">
            <v>53.100000000000023</v>
          </cell>
          <cell r="M293">
            <v>0</v>
          </cell>
          <cell r="O293" t="str">
            <v>Loan Loss Provisions</v>
          </cell>
          <cell r="P293">
            <v>-0.19863977485928708</v>
          </cell>
          <cell r="Q293">
            <v>-0.38132865086333045</v>
          </cell>
          <cell r="R293">
            <v>-0.97488174077578049</v>
          </cell>
        </row>
        <row r="294">
          <cell r="A294" t="str">
            <v>Other Provisions</v>
          </cell>
          <cell r="B294">
            <v>3532.1067888380103</v>
          </cell>
          <cell r="C294">
            <v>5052.6000000000004</v>
          </cell>
          <cell r="D294">
            <v>0.43047770128779161</v>
          </cell>
          <cell r="E294">
            <v>4588.0524863243172</v>
          </cell>
          <cell r="I294">
            <v>2796.6</v>
          </cell>
          <cell r="J294">
            <v>5052.6000000000004</v>
          </cell>
          <cell r="K294">
            <v>2009.3999999999996</v>
          </cell>
          <cell r="L294">
            <v>3835.1000000000004</v>
          </cell>
          <cell r="M294">
            <v>4512.6940606049338</v>
          </cell>
          <cell r="O294" t="str">
            <v>Other Provisions</v>
          </cell>
          <cell r="P294">
            <v>0.80669384252306386</v>
          </cell>
          <cell r="Q294">
            <v>-0.60230376439852762</v>
          </cell>
          <cell r="R294">
            <v>0.90857967552503283</v>
          </cell>
        </row>
        <row r="295">
          <cell r="A295" t="str">
            <v>Net Profits</v>
          </cell>
          <cell r="B295">
            <v>6235.6713311564154</v>
          </cell>
          <cell r="C295">
            <v>6860.6339999999955</v>
          </cell>
          <cell r="D295">
            <v>0.1002237987946808</v>
          </cell>
          <cell r="E295">
            <v>8083.5231056205466</v>
          </cell>
          <cell r="I295">
            <v>4569.4379999999983</v>
          </cell>
          <cell r="J295">
            <v>6860.6339999999955</v>
          </cell>
          <cell r="K295">
            <v>7608.1429999999982</v>
          </cell>
          <cell r="L295">
            <v>8031.5540000000019</v>
          </cell>
          <cell r="M295">
            <v>6478.9425785084013</v>
          </cell>
          <cell r="O295" t="str">
            <v>Net Profits</v>
          </cell>
          <cell r="P295">
            <v>0.50141746096565876</v>
          </cell>
          <cell r="Q295">
            <v>0.10895625681241761</v>
          </cell>
          <cell r="R295">
            <v>5.5652345125479785E-2</v>
          </cell>
        </row>
        <row r="296">
          <cell r="A296" t="str">
            <v>Extraordinaries</v>
          </cell>
          <cell r="B296">
            <v>102.98737275946667</v>
          </cell>
          <cell r="C296">
            <v>0</v>
          </cell>
          <cell r="D296">
            <v>-1</v>
          </cell>
          <cell r="E296">
            <v>102.98737275946667</v>
          </cell>
          <cell r="I296">
            <v>0</v>
          </cell>
          <cell r="J296">
            <v>0</v>
          </cell>
          <cell r="K296">
            <v>347.41300000000001</v>
          </cell>
          <cell r="L296">
            <v>2460</v>
          </cell>
          <cell r="M296">
            <v>2460</v>
          </cell>
          <cell r="O296" t="str">
            <v>Extraordinaries</v>
          </cell>
          <cell r="P296" t="e">
            <v>#DIV/0!</v>
          </cell>
          <cell r="Q296" t="e">
            <v>#DIV/0!</v>
          </cell>
          <cell r="R296">
            <v>6.0809094651034936</v>
          </cell>
        </row>
        <row r="297">
          <cell r="A297" t="str">
            <v>Reported Net Profit</v>
          </cell>
          <cell r="B297">
            <v>6132.6839583969486</v>
          </cell>
          <cell r="C297">
            <v>6860.6339999999955</v>
          </cell>
          <cell r="D297">
            <v>0.11870007431351959</v>
          </cell>
          <cell r="E297">
            <v>7980.5357328610799</v>
          </cell>
          <cell r="I297">
            <v>4569.4379999999983</v>
          </cell>
          <cell r="J297">
            <v>6860.6339999999955</v>
          </cell>
          <cell r="K297">
            <v>7260.7299999999977</v>
          </cell>
          <cell r="L297">
            <v>5571.5540000000019</v>
          </cell>
          <cell r="M297">
            <v>4018.9425785084013</v>
          </cell>
          <cell r="O297" t="str">
            <v>Reported Net Profit</v>
          </cell>
          <cell r="P297">
            <v>0.50141746096565876</v>
          </cell>
          <cell r="Q297">
            <v>5.8317642363665323E-2</v>
          </cell>
          <cell r="R297">
            <v>-0.23264547779630929</v>
          </cell>
        </row>
        <row r="298">
          <cell r="A298" t="str">
            <v>Pre-Provision, Pre-Market Profits</v>
          </cell>
          <cell r="B298">
            <v>9885.5812699944254</v>
          </cell>
          <cell r="C298">
            <v>10288.012999999997</v>
          </cell>
          <cell r="D298">
            <v>4.070895974797839E-2</v>
          </cell>
          <cell r="E298">
            <v>12109.669441944863</v>
          </cell>
          <cell r="I298">
            <v>7908.7379999999985</v>
          </cell>
          <cell r="J298">
            <v>10288.012999999997</v>
          </cell>
          <cell r="K298">
            <v>9360.5089999999982</v>
          </cell>
          <cell r="L298">
            <v>10034.603000000005</v>
          </cell>
          <cell r="M298">
            <v>9991.6366391133342</v>
          </cell>
          <cell r="O298" t="str">
            <v>Pre-Provision, Pre-Market Profits</v>
          </cell>
          <cell r="P298">
            <v>0.30084129730938103</v>
          </cell>
          <cell r="Q298">
            <v>-9.0153851866244694E-2</v>
          </cell>
          <cell r="R298">
            <v>7.2014673561021869E-2</v>
          </cell>
        </row>
        <row r="300">
          <cell r="A300" t="str">
            <v>Balance Sheet</v>
          </cell>
          <cell r="O300" t="str">
            <v>Balance Sheet</v>
          </cell>
        </row>
        <row r="301">
          <cell r="A301" t="str">
            <v>Loans</v>
          </cell>
          <cell r="B301">
            <v>180287.8</v>
          </cell>
          <cell r="C301">
            <v>196807.576</v>
          </cell>
          <cell r="D301">
            <v>9.1630027101112788E-2</v>
          </cell>
          <cell r="E301">
            <v>207330.97</v>
          </cell>
          <cell r="I301">
            <v>156772</v>
          </cell>
          <cell r="J301">
            <v>196807.576</v>
          </cell>
          <cell r="K301">
            <v>252991.95800000001</v>
          </cell>
          <cell r="L301">
            <v>335772.40500000003</v>
          </cell>
          <cell r="M301">
            <v>409642.33410000004</v>
          </cell>
          <cell r="O301" t="str">
            <v>Loans</v>
          </cell>
          <cell r="P301">
            <v>0.25537453116627962</v>
          </cell>
          <cell r="Q301">
            <v>0.28547875616332985</v>
          </cell>
          <cell r="R301">
            <v>0.32720584343633563</v>
          </cell>
        </row>
        <row r="302">
          <cell r="A302" t="str">
            <v>Deposits</v>
          </cell>
          <cell r="B302">
            <v>333861.696</v>
          </cell>
          <cell r="C302">
            <v>356735.02399999998</v>
          </cell>
          <cell r="D302">
            <v>6.8511387421934078E-2</v>
          </cell>
          <cell r="E302">
            <v>383940.95039999997</v>
          </cell>
          <cell r="I302">
            <v>298090.8</v>
          </cell>
          <cell r="J302">
            <v>356735.02399999998</v>
          </cell>
          <cell r="K302">
            <v>478503.261</v>
          </cell>
          <cell r="L302">
            <v>501974.60399999999</v>
          </cell>
          <cell r="M302">
            <v>582290.5406399999</v>
          </cell>
          <cell r="O302" t="str">
            <v>Deposits</v>
          </cell>
          <cell r="P302">
            <v>0.19673275391256628</v>
          </cell>
          <cell r="Q302">
            <v>0.34134085191478158</v>
          </cell>
          <cell r="R302">
            <v>4.9051584206444954E-2</v>
          </cell>
        </row>
        <row r="303">
          <cell r="A303" t="str">
            <v>Assets</v>
          </cell>
          <cell r="B303">
            <v>380814.02785839693</v>
          </cell>
          <cell r="C303">
            <v>410065.603</v>
          </cell>
          <cell r="D303">
            <v>7.6813281554008572E-2</v>
          </cell>
          <cell r="E303">
            <v>437887.89054125804</v>
          </cell>
          <cell r="I303">
            <v>339876.32400000002</v>
          </cell>
          <cell r="J303">
            <v>410065.603</v>
          </cell>
          <cell r="K303">
            <v>530897.32499999995</v>
          </cell>
          <cell r="L303">
            <v>582036.52599999995</v>
          </cell>
          <cell r="M303">
            <v>671848.8880285084</v>
          </cell>
          <cell r="O303" t="str">
            <v>Assets</v>
          </cell>
          <cell r="P303">
            <v>0.2065141760212752</v>
          </cell>
          <cell r="Q303">
            <v>0.29466436861811096</v>
          </cell>
          <cell r="R303">
            <v>9.6325972258383574E-2</v>
          </cell>
        </row>
        <row r="305">
          <cell r="A305" t="str">
            <v>Ratios</v>
          </cell>
          <cell r="O305" t="str">
            <v>Ratios</v>
          </cell>
        </row>
        <row r="306">
          <cell r="A306" t="str">
            <v>Loan-Deposit Ratio</v>
          </cell>
          <cell r="B306">
            <v>0.54000744068585815</v>
          </cell>
          <cell r="C306">
            <v>0.55169120708484176</v>
          </cell>
          <cell r="D306">
            <v>1.1683766398983608E-2</v>
          </cell>
          <cell r="E306">
            <v>0.54000744068585815</v>
          </cell>
          <cell r="I306">
            <v>0.52592029005927055</v>
          </cell>
          <cell r="J306">
            <v>0.55169120708484176</v>
          </cell>
          <cell r="K306">
            <v>0.52871522227724177</v>
          </cell>
          <cell r="L306">
            <v>0.66890317224096074</v>
          </cell>
          <cell r="M306">
            <v>0.70350161218445872</v>
          </cell>
          <cell r="O306" t="str">
            <v>Loan-Deposit Ratio</v>
          </cell>
          <cell r="P306">
            <v>0.55169120708484176</v>
          </cell>
          <cell r="Q306">
            <v>0.52871522227724177</v>
          </cell>
          <cell r="R306">
            <v>0.66890317224096074</v>
          </cell>
        </row>
        <row r="307">
          <cell r="A307" t="str">
            <v>Tier 1 Ratio</v>
          </cell>
          <cell r="B307">
            <v>0.11469085795510808</v>
          </cell>
          <cell r="C307">
            <v>9.8699999999999996E-2</v>
          </cell>
          <cell r="D307">
            <v>-1.5990857955108087E-2</v>
          </cell>
          <cell r="E307">
            <v>0.12468905192340701</v>
          </cell>
          <cell r="I307">
            <v>0.1072</v>
          </cell>
          <cell r="J307">
            <v>9.8699999999999996E-2</v>
          </cell>
          <cell r="K307">
            <v>5.4199999999999998E-2</v>
          </cell>
          <cell r="L307">
            <v>0.1171</v>
          </cell>
          <cell r="M307">
            <v>0.10033070955270612</v>
          </cell>
          <cell r="O307" t="str">
            <v>Tier 1 Ratio</v>
          </cell>
          <cell r="P307">
            <v>9.8699999999999996E-2</v>
          </cell>
          <cell r="Q307">
            <v>5.4199999999999998E-2</v>
          </cell>
          <cell r="R307">
            <v>0.1171</v>
          </cell>
        </row>
        <row r="308">
          <cell r="A308" t="str">
            <v>Net Interest Margin</v>
          </cell>
          <cell r="B308">
            <v>4.0183809648373085E-2</v>
          </cell>
          <cell r="C308">
            <v>3.9853735557852703E-2</v>
          </cell>
          <cell r="D308">
            <v>-3.300740905203825E-4</v>
          </cell>
          <cell r="E308">
            <v>4.1501985289531862E-2</v>
          </cell>
          <cell r="I308">
            <v>3.0866053207830271E-2</v>
          </cell>
          <cell r="J308">
            <v>3.9853735557852703E-2</v>
          </cell>
          <cell r="K308">
            <v>3.3392158985555254E-2</v>
          </cell>
          <cell r="L308">
            <v>2.9971789130517332E-2</v>
          </cell>
          <cell r="M308">
            <v>2.7348197305842863E-2</v>
          </cell>
          <cell r="O308" t="str">
            <v>Net Interest Margin</v>
          </cell>
          <cell r="P308">
            <v>3.9853735557852703E-2</v>
          </cell>
          <cell r="Q308">
            <v>3.3392158985555254E-2</v>
          </cell>
          <cell r="R308">
            <v>2.9971789130517332E-2</v>
          </cell>
        </row>
        <row r="309">
          <cell r="A309" t="str">
            <v>Cost Income Ratio</v>
          </cell>
          <cell r="B309">
            <v>0.31586513255624532</v>
          </cell>
          <cell r="C309">
            <v>0.29597269462820214</v>
          </cell>
          <cell r="D309">
            <v>-1.9892437928043183E-2</v>
          </cell>
          <cell r="E309">
            <v>0.30119722036395374</v>
          </cell>
          <cell r="I309">
            <v>0.33377683143463216</v>
          </cell>
          <cell r="J309">
            <v>0.29597269462820214</v>
          </cell>
          <cell r="K309">
            <v>0.4217743652220699</v>
          </cell>
          <cell r="L309">
            <v>0.44760619700391535</v>
          </cell>
          <cell r="M309">
            <v>0.49670873954266986</v>
          </cell>
          <cell r="O309" t="str">
            <v>Cost Income Ratio</v>
          </cell>
          <cell r="P309">
            <v>0.29597269462820214</v>
          </cell>
          <cell r="Q309">
            <v>0.4217743652220699</v>
          </cell>
          <cell r="R309">
            <v>0.44760619700391535</v>
          </cell>
        </row>
        <row r="310">
          <cell r="A310" t="str">
            <v>Gross NPL Ratio</v>
          </cell>
          <cell r="B310">
            <v>6.3921058185142432E-2</v>
          </cell>
          <cell r="C310">
            <v>5.796138552386311E-2</v>
          </cell>
          <cell r="D310">
            <v>-5.9596726612793222E-3</v>
          </cell>
          <cell r="E310">
            <v>5.8264672936020709E-2</v>
          </cell>
          <cell r="I310">
            <v>6.9056013572621477E-2</v>
          </cell>
          <cell r="J310">
            <v>5.796138552386311E-2</v>
          </cell>
          <cell r="K310">
            <v>9.0999999999999998E-2</v>
          </cell>
          <cell r="L310">
            <v>5.9563074001302618E-2</v>
          </cell>
          <cell r="M310">
            <v>4.5851696626688088E-2</v>
          </cell>
          <cell r="O310" t="str">
            <v>Gross NPL Ratio</v>
          </cell>
          <cell r="P310">
            <v>5.796138552386311E-2</v>
          </cell>
          <cell r="Q310">
            <v>9.0999999999999998E-2</v>
          </cell>
          <cell r="R310">
            <v>5.9563074001302618E-2</v>
          </cell>
        </row>
        <row r="311">
          <cell r="A311" t="str">
            <v>Net NPL Ratio</v>
          </cell>
          <cell r="B311">
            <v>-8.5025997322067223E-5</v>
          </cell>
          <cell r="C311">
            <v>0</v>
          </cell>
          <cell r="D311">
            <v>8.5025997322067223E-5</v>
          </cell>
          <cell r="E311">
            <v>-6.5322874821836865E-3</v>
          </cell>
          <cell r="I311">
            <v>1.4369912994667416E-2</v>
          </cell>
          <cell r="J311">
            <v>0</v>
          </cell>
          <cell r="K311">
            <v>1.2999999999999999E-2</v>
          </cell>
          <cell r="L311">
            <v>4.8538830938176705E-3</v>
          </cell>
          <cell r="M311">
            <v>2.6835099455923238E-3</v>
          </cell>
          <cell r="O311" t="str">
            <v>Net NPL Ratio</v>
          </cell>
          <cell r="P311">
            <v>0</v>
          </cell>
          <cell r="Q311">
            <v>1.2999999999999999E-2</v>
          </cell>
          <cell r="R311">
            <v>4.8538830938176705E-3</v>
          </cell>
        </row>
        <row r="312">
          <cell r="A312" t="str">
            <v>Coverage Ratio</v>
          </cell>
          <cell r="B312">
            <v>1.001245040071721</v>
          </cell>
          <cell r="C312">
            <v>1</v>
          </cell>
          <cell r="D312">
            <v>-1.2450400717209931E-3</v>
          </cell>
          <cell r="E312">
            <v>1.1048965315252361</v>
          </cell>
          <cell r="I312">
            <v>0.80345489443378126</v>
          </cell>
          <cell r="J312">
            <v>1</v>
          </cell>
          <cell r="K312">
            <v>0.86981160608400121</v>
          </cell>
          <cell r="L312">
            <v>0.92298859807873146</v>
          </cell>
          <cell r="M312">
            <v>0.94400739392698996</v>
          </cell>
          <cell r="O312" t="str">
            <v>Coverage Ratio</v>
          </cell>
          <cell r="P312">
            <v>1</v>
          </cell>
          <cell r="Q312">
            <v>0.86981160608400121</v>
          </cell>
          <cell r="R312">
            <v>0.92298859807873146</v>
          </cell>
        </row>
        <row r="313">
          <cell r="A313" t="str">
            <v>ROA</v>
          </cell>
          <cell r="B313">
            <v>1.7018915107113612E-2</v>
          </cell>
          <cell r="C313">
            <v>1.8296440705601449E-2</v>
          </cell>
          <cell r="D313">
            <v>1.2775255984878373E-3</v>
          </cell>
          <cell r="E313">
            <v>1.9495583321609677E-2</v>
          </cell>
          <cell r="I313">
            <v>1.1406716994165992E-2</v>
          </cell>
          <cell r="J313">
            <v>1.8296440705601449E-2</v>
          </cell>
          <cell r="K313">
            <v>1.6170972890868232E-2</v>
          </cell>
          <cell r="L313">
            <v>1.4433120158549303E-2</v>
          </cell>
          <cell r="M313">
            <v>1.0334186052444336E-2</v>
          </cell>
          <cell r="O313" t="str">
            <v>ROA</v>
          </cell>
          <cell r="P313">
            <v>1.8296440705601449E-2</v>
          </cell>
          <cell r="Q313">
            <v>1.6170972890868232E-2</v>
          </cell>
          <cell r="R313">
            <v>1.4433120158549303E-2</v>
          </cell>
        </row>
        <row r="314">
          <cell r="A314" t="str">
            <v>ROE</v>
          </cell>
          <cell r="B314">
            <v>0.26071215184677576</v>
          </cell>
          <cell r="C314">
            <v>0.2866881952669309</v>
          </cell>
          <cell r="D314">
            <v>2.5976043420155137E-2</v>
          </cell>
          <cell r="E314">
            <v>0.27330942525818569</v>
          </cell>
          <cell r="I314">
            <v>0.24507184116104314</v>
          </cell>
          <cell r="J314">
            <v>0.2866881952669309</v>
          </cell>
          <cell r="K314">
            <v>0.30286656944174351</v>
          </cell>
          <cell r="L314">
            <v>0.1950744369803171</v>
          </cell>
          <cell r="M314">
            <v>0.13815549748241709</v>
          </cell>
          <cell r="O314" t="str">
            <v>ROE</v>
          </cell>
          <cell r="P314">
            <v>0.2866881952669309</v>
          </cell>
          <cell r="Q314">
            <v>0.30286656944174351</v>
          </cell>
          <cell r="R314">
            <v>0.1950744369803171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>
        <row r="1">
          <cell r="A1" t="str">
            <v>Oriental Bank of Commerce</v>
          </cell>
        </row>
        <row r="3">
          <cell r="A3" t="str">
            <v>Tax rate reconciliation</v>
          </cell>
        </row>
        <row r="5">
          <cell r="A5" t="str">
            <v>(Rs mn)</v>
          </cell>
          <cell r="C5" t="str">
            <v>F2003</v>
          </cell>
          <cell r="F5" t="str">
            <v>F2003</v>
          </cell>
          <cell r="G5" t="str">
            <v>Comments</v>
          </cell>
          <cell r="I5" t="str">
            <v>F2004E</v>
          </cell>
          <cell r="J5" t="str">
            <v>F2005E</v>
          </cell>
        </row>
        <row r="6">
          <cell r="A6" t="str">
            <v>Per Reported Accounts</v>
          </cell>
          <cell r="E6" t="str">
            <v>Per I.Tax</v>
          </cell>
        </row>
        <row r="7">
          <cell r="A7" t="str">
            <v>Pre provision profit</v>
          </cell>
          <cell r="C7">
            <v>11630</v>
          </cell>
          <cell r="E7" t="str">
            <v>Pre provision profit</v>
          </cell>
          <cell r="F7">
            <v>11630</v>
          </cell>
          <cell r="I7">
            <v>15167.233999999997</v>
          </cell>
          <cell r="J7">
            <v>11568.542999999998</v>
          </cell>
        </row>
        <row r="8">
          <cell r="A8" t="str">
            <v>Provision of Dimunition in value of invest</v>
          </cell>
          <cell r="C8">
            <v>-56.3</v>
          </cell>
          <cell r="I8">
            <v>0.30414737747205467</v>
          </cell>
          <cell r="J8">
            <v>-0.23726745430313789</v>
          </cell>
        </row>
        <row r="9">
          <cell r="A9" t="str">
            <v>Prov for NPA's and contingencies</v>
          </cell>
          <cell r="C9">
            <v>4264</v>
          </cell>
        </row>
        <row r="10">
          <cell r="A10" t="str">
            <v>Other Provisions &amp; Write Offs</v>
          </cell>
          <cell r="C10">
            <v>67.3</v>
          </cell>
        </row>
        <row r="11">
          <cell r="C11">
            <v>7354.9999999999991</v>
          </cell>
        </row>
        <row r="12">
          <cell r="E12" t="str">
            <v>+ dep on books &amp; others</v>
          </cell>
          <cell r="F12">
            <v>740</v>
          </cell>
          <cell r="I12">
            <v>747.4</v>
          </cell>
          <cell r="J12">
            <v>754.87400000000002</v>
          </cell>
        </row>
        <row r="13">
          <cell r="F13">
            <v>12370</v>
          </cell>
          <cell r="I13">
            <v>15914.633999999996</v>
          </cell>
          <cell r="J13">
            <v>12323.416999999998</v>
          </cell>
        </row>
        <row r="14">
          <cell r="E14" t="str">
            <v>less:</v>
          </cell>
        </row>
        <row r="15">
          <cell r="E15" t="str">
            <v>Depn per IT Act</v>
          </cell>
          <cell r="F15">
            <v>370</v>
          </cell>
          <cell r="I15">
            <v>437.69577957048728</v>
          </cell>
          <cell r="J15">
            <v>627.79415643307971</v>
          </cell>
        </row>
        <row r="16">
          <cell r="E16" t="str">
            <v>Provn for rural branches</v>
          </cell>
          <cell r="F16">
            <v>750</v>
          </cell>
          <cell r="G16" t="str">
            <v>s. 36 (1) viia</v>
          </cell>
          <cell r="I16">
            <v>750</v>
          </cell>
          <cell r="J16">
            <v>750</v>
          </cell>
        </row>
        <row r="17">
          <cell r="F17">
            <v>11250</v>
          </cell>
          <cell r="I17">
            <v>14726.938220429509</v>
          </cell>
          <cell r="J17">
            <v>10945.622843566918</v>
          </cell>
        </row>
        <row r="18">
          <cell r="E18" t="str">
            <v>Provn @ 7.5% of taxable income</v>
          </cell>
          <cell r="F18">
            <v>843.8</v>
          </cell>
          <cell r="I18">
            <v>1104.5</v>
          </cell>
          <cell r="J18">
            <v>820.9</v>
          </cell>
        </row>
        <row r="19">
          <cell r="E19" t="str">
            <v>Tax free interest on tax free bonds</v>
          </cell>
          <cell r="F19">
            <v>840</v>
          </cell>
          <cell r="I19">
            <v>840</v>
          </cell>
          <cell r="J19">
            <v>840</v>
          </cell>
        </row>
        <row r="20">
          <cell r="E20" t="str">
            <v>Others</v>
          </cell>
          <cell r="F20">
            <v>420</v>
          </cell>
          <cell r="I20">
            <v>420</v>
          </cell>
          <cell r="J20">
            <v>420</v>
          </cell>
        </row>
        <row r="21">
          <cell r="E21" t="str">
            <v>Taxable Income</v>
          </cell>
          <cell r="F21">
            <v>9146.2000000000007</v>
          </cell>
          <cell r="I21">
            <v>12362.438220429509</v>
          </cell>
          <cell r="J21">
            <v>8864.7228435669185</v>
          </cell>
        </row>
        <row r="22">
          <cell r="E22" t="str">
            <v>Tax rate at 36.75% on 9040</v>
          </cell>
          <cell r="F22">
            <v>3322.2</v>
          </cell>
          <cell r="I22">
            <v>4413.3904446933348</v>
          </cell>
          <cell r="J22">
            <v>3164.7060551533905</v>
          </cell>
        </row>
        <row r="23">
          <cell r="E23" t="str">
            <v>Tax rate @10.5% on 140</v>
          </cell>
          <cell r="F23">
            <v>51.449999999999996</v>
          </cell>
        </row>
        <row r="24">
          <cell r="E24" t="str">
            <v>Total tax</v>
          </cell>
          <cell r="F24">
            <v>3373.6499999999996</v>
          </cell>
          <cell r="I24">
            <v>4413.3904446933348</v>
          </cell>
          <cell r="J24">
            <v>3164.7060551533905</v>
          </cell>
        </row>
        <row r="25">
          <cell r="E25" t="str">
            <v>less: deferred tax asset deduction</v>
          </cell>
          <cell r="F25">
            <v>588.04999999999973</v>
          </cell>
          <cell r="I25">
            <v>600</v>
          </cell>
          <cell r="J25">
            <v>600</v>
          </cell>
        </row>
        <row r="26">
          <cell r="E26" t="str">
            <v>Total tax on books</v>
          </cell>
          <cell r="F26">
            <v>2785.6</v>
          </cell>
          <cell r="I26">
            <v>3813.3904446933348</v>
          </cell>
          <cell r="J26">
            <v>2564.7060551533905</v>
          </cell>
        </row>
        <row r="28">
          <cell r="E28" t="str">
            <v>Pre tax profits on books</v>
          </cell>
          <cell r="F28">
            <v>7191.0379999999986</v>
          </cell>
          <cell r="I28">
            <v>11291.833999999995</v>
          </cell>
          <cell r="J28">
            <v>8166.0429999999978</v>
          </cell>
        </row>
        <row r="29">
          <cell r="E29" t="str">
            <v>Effective tax rate</v>
          </cell>
          <cell r="F29">
            <v>0.38737105825334261</v>
          </cell>
          <cell r="I29">
            <v>0.33771223033329539</v>
          </cell>
          <cell r="J29">
            <v>0.314069624070482</v>
          </cell>
        </row>
        <row r="32">
          <cell r="E32" t="str">
            <v>OBC has not written off any loans.</v>
          </cell>
        </row>
        <row r="33">
          <cell r="E33" t="str">
            <v xml:space="preserve">Tax break on write offs will be computed after taking into account tax break already </v>
          </cell>
        </row>
        <row r="34">
          <cell r="E34" t="str">
            <v>availed for rural advances &amp; 7.5% of taxable income</v>
          </cell>
        </row>
        <row r="36">
          <cell r="A36" t="str">
            <v>Earnings Outlook: PNB vs. OBC</v>
          </cell>
        </row>
        <row r="37">
          <cell r="B37" t="str">
            <v>F2004E</v>
          </cell>
          <cell r="C37" t="str">
            <v>F2004E</v>
          </cell>
          <cell r="D37" t="str">
            <v>F2005E</v>
          </cell>
          <cell r="E37" t="str">
            <v>F2005E</v>
          </cell>
        </row>
        <row r="38">
          <cell r="B38" t="str">
            <v>OBC</v>
          </cell>
          <cell r="C38" t="str">
            <v>PNB</v>
          </cell>
          <cell r="D38" t="str">
            <v>OBC</v>
          </cell>
          <cell r="E38" t="str">
            <v>PNB</v>
          </cell>
        </row>
        <row r="39">
          <cell r="A39" t="str">
            <v>% Low cost deposits</v>
          </cell>
          <cell r="B39">
            <v>0.28556135267503202</v>
          </cell>
          <cell r="C39">
            <v>0.28255015382225368</v>
          </cell>
          <cell r="D39">
            <v>0.28255015382225368</v>
          </cell>
          <cell r="E39">
            <v>0.31001641437621413</v>
          </cell>
        </row>
        <row r="40">
          <cell r="A40" t="str">
            <v>Change in low-cost mix</v>
          </cell>
          <cell r="B40">
            <v>1.8269285259692181E-4</v>
          </cell>
          <cell r="C40">
            <v>-3.0111988527783407E-3</v>
          </cell>
          <cell r="D40">
            <v>-3.0111988527783407E-3</v>
          </cell>
          <cell r="E40">
            <v>2.7466260553960453E-2</v>
          </cell>
        </row>
        <row r="42">
          <cell r="A42" t="str">
            <v>Loans</v>
          </cell>
          <cell r="B42">
            <v>0.25537453116627962</v>
          </cell>
          <cell r="C42">
            <v>0.20991987088001896</v>
          </cell>
          <cell r="D42">
            <v>0.28547875616332985</v>
          </cell>
          <cell r="E42">
            <v>0.18775125917776259</v>
          </cell>
        </row>
        <row r="43">
          <cell r="A43" t="str">
            <v>Retail loans</v>
          </cell>
          <cell r="B43">
            <v>0.56904069767441867</v>
          </cell>
          <cell r="C43">
            <v>0.56904069767441867</v>
          </cell>
          <cell r="D43">
            <v>0.52334203520148237</v>
          </cell>
          <cell r="E43">
            <v>0.52334203520148237</v>
          </cell>
        </row>
        <row r="44">
          <cell r="A44" t="str">
            <v>% of Retail Loans</v>
          </cell>
          <cell r="B44">
            <v>0.21940212301583351</v>
          </cell>
          <cell r="C44">
            <v>0.21940212301583351</v>
          </cell>
          <cell r="D44">
            <v>0.26</v>
          </cell>
          <cell r="E44">
            <v>0.26</v>
          </cell>
        </row>
        <row r="46">
          <cell r="A46" t="str">
            <v>Net Interest Margins</v>
          </cell>
          <cell r="B46">
            <v>3.9853735557852703E-2</v>
          </cell>
          <cell r="C46">
            <v>2.3265468238281059E-2</v>
          </cell>
          <cell r="D46">
            <v>3.3392158985555254E-2</v>
          </cell>
          <cell r="E46">
            <v>3.0866053207830271E-2</v>
          </cell>
        </row>
        <row r="47">
          <cell r="A47" t="str">
            <v>Margin Change</v>
          </cell>
          <cell r="B47">
            <v>8.9876823500224315E-3</v>
          </cell>
          <cell r="C47">
            <v>-5.7065942058377728E-3</v>
          </cell>
          <cell r="D47">
            <v>-6.4615765722974491E-3</v>
          </cell>
          <cell r="E47">
            <v>-1.8386425286673683E-3</v>
          </cell>
        </row>
        <row r="48">
          <cell r="A48" t="str">
            <v>Net Interest Income</v>
          </cell>
          <cell r="B48">
            <v>0.20837502905142924</v>
          </cell>
          <cell r="C48">
            <v>0.22235179119578907</v>
          </cell>
          <cell r="D48">
            <v>4.6627703947906607E-2</v>
          </cell>
          <cell r="E48">
            <v>0.10920467458858818</v>
          </cell>
        </row>
        <row r="50">
          <cell r="A50" t="str">
            <v>Core Fees</v>
          </cell>
          <cell r="B50">
            <v>0.12609223142652137</v>
          </cell>
          <cell r="C50">
            <v>4.8555257670539254E-2</v>
          </cell>
          <cell r="D50">
            <v>0.35590635375565061</v>
          </cell>
          <cell r="E50">
            <v>8.8849431818181834E-2</v>
          </cell>
        </row>
        <row r="51">
          <cell r="A51" t="str">
            <v>Treasury Gains</v>
          </cell>
          <cell r="B51">
            <v>0.35496224437696489</v>
          </cell>
          <cell r="C51">
            <v>1.4695092079423029</v>
          </cell>
          <cell r="D51">
            <v>-0.52976396710893869</v>
          </cell>
          <cell r="E51">
            <v>0.64407279627393454</v>
          </cell>
        </row>
        <row r="53">
          <cell r="A53" t="str">
            <v>Topline</v>
          </cell>
          <cell r="B53">
            <v>0.24737742077956448</v>
          </cell>
          <cell r="C53">
            <v>0.2345509330232074</v>
          </cell>
          <cell r="D53">
            <v>-6.8251902543901566E-2</v>
          </cell>
          <cell r="E53">
            <v>0.13294296480260304</v>
          </cell>
        </row>
        <row r="54">
          <cell r="A54" t="str">
            <v>Core Topline</v>
          </cell>
          <cell r="B54">
            <v>0.21822965089400581</v>
          </cell>
          <cell r="C54">
            <v>0.19501253195385759</v>
          </cell>
          <cell r="D54">
            <v>7.0818722589447658E-2</v>
          </cell>
          <cell r="E54">
            <v>9.9125874524931712E-2</v>
          </cell>
        </row>
        <row r="56">
          <cell r="A56" t="str">
            <v>Expenses</v>
          </cell>
          <cell r="B56">
            <v>0.10609731316479243</v>
          </cell>
          <cell r="C56">
            <v>0.15543803793540723</v>
          </cell>
          <cell r="D56">
            <v>0.3277828309300086</v>
          </cell>
          <cell r="E56">
            <v>0.22419671212404269</v>
          </cell>
        </row>
        <row r="57">
          <cell r="A57" t="str">
            <v>Cost Income Ratio</v>
          </cell>
          <cell r="B57">
            <v>0.29597269462820214</v>
          </cell>
          <cell r="C57">
            <v>0.36575810365682038</v>
          </cell>
          <cell r="D57">
            <v>0.4217743652220699</v>
          </cell>
          <cell r="E57">
            <v>0.33377683143463216</v>
          </cell>
        </row>
        <row r="59">
          <cell r="A59" t="str">
            <v>Operating Profits</v>
          </cell>
          <cell r="B59">
            <v>0.31815854771927654</v>
          </cell>
          <cell r="C59">
            <v>0.31050382074860927</v>
          </cell>
          <cell r="D59">
            <v>-0.23474468817631877</v>
          </cell>
          <cell r="E59">
            <v>5.5700506008854678E-2</v>
          </cell>
        </row>
        <row r="60">
          <cell r="A60" t="str">
            <v>Core Operating Profits</v>
          </cell>
          <cell r="B60">
            <v>0.30084129730938103</v>
          </cell>
          <cell r="C60">
            <v>0.23546613851948872</v>
          </cell>
          <cell r="D60">
            <v>-3.183355230985796E-2</v>
          </cell>
          <cell r="E60">
            <v>-2.0441790378390889E-2</v>
          </cell>
        </row>
        <row r="62">
          <cell r="A62" t="str">
            <v>NPL Provisioning</v>
          </cell>
          <cell r="B62">
            <v>-0.19863977485928708</v>
          </cell>
          <cell r="C62">
            <v>0.50143720884131238</v>
          </cell>
          <cell r="D62">
            <v>-0.38132865086333045</v>
          </cell>
          <cell r="E62">
            <v>0.70319514127277527</v>
          </cell>
        </row>
        <row r="63">
          <cell r="A63" t="str">
            <v>Annual LLP/Avg Loans (bps)</v>
          </cell>
          <cell r="B63">
            <v>193.28039467981034</v>
          </cell>
          <cell r="C63">
            <v>256.0009637683342</v>
          </cell>
          <cell r="D63">
            <v>93.997429530462782</v>
          </cell>
          <cell r="E63">
            <v>285.8381093122959</v>
          </cell>
        </row>
        <row r="64">
          <cell r="A64" t="str">
            <v>Gross NPL Ratio</v>
          </cell>
          <cell r="B64">
            <v>5.796138552386311E-2</v>
          </cell>
          <cell r="C64">
            <v>6.49426236331406E-2</v>
          </cell>
          <cell r="D64">
            <v>9.0999999999999998E-2</v>
          </cell>
          <cell r="E64">
            <v>6.9056013572621477E-2</v>
          </cell>
        </row>
        <row r="65">
          <cell r="A65" t="str">
            <v>Coverage Ratio</v>
          </cell>
          <cell r="B65">
            <v>1</v>
          </cell>
          <cell r="C65">
            <v>0.52321415438279451</v>
          </cell>
          <cell r="D65">
            <v>0.86981160608400121</v>
          </cell>
          <cell r="E65">
            <v>0.80345489443378126</v>
          </cell>
        </row>
        <row r="67">
          <cell r="A67" t="str">
            <v>Net Profit</v>
          </cell>
          <cell r="B67">
            <v>0.50141746096565876</v>
          </cell>
          <cell r="C67">
            <v>0.21080305927342513</v>
          </cell>
          <cell r="D67">
            <v>5.8317642363665323E-2</v>
          </cell>
          <cell r="E67">
            <v>-0.27186591537164051</v>
          </cell>
        </row>
        <row r="69">
          <cell r="A69" t="str">
            <v>ROE</v>
          </cell>
          <cell r="B69">
            <v>0.2866881952669309</v>
          </cell>
          <cell r="C69">
            <v>0.20235072071304341</v>
          </cell>
          <cell r="D69">
            <v>0.30286656944174351</v>
          </cell>
          <cell r="E69">
            <v>0.24507184116104314</v>
          </cell>
        </row>
        <row r="70">
          <cell r="A70" t="str">
            <v>Core ROE</v>
          </cell>
          <cell r="B70">
            <v>0.2041711678997159</v>
          </cell>
          <cell r="C70">
            <v>0.16512126095986249</v>
          </cell>
          <cell r="D70">
            <v>0.21052853017843617</v>
          </cell>
          <cell r="E70">
            <v>0.14037920001093609</v>
          </cell>
        </row>
        <row r="72">
          <cell r="A72" t="str">
            <v>Valuations</v>
          </cell>
        </row>
        <row r="73">
          <cell r="A73" t="str">
            <v>EPS</v>
          </cell>
          <cell r="B73">
            <v>0.50141746096565876</v>
          </cell>
          <cell r="C73">
            <v>0.21080305927342513</v>
          </cell>
          <cell r="D73">
            <v>0.10895798469958606</v>
          </cell>
          <cell r="E73">
            <v>-0.2718659153716404</v>
          </cell>
        </row>
        <row r="74">
          <cell r="A74" t="str">
            <v>P/E</v>
          </cell>
          <cell r="B74">
            <v>6.3285361090534824</v>
          </cell>
          <cell r="C74">
            <v>13.544223756328718</v>
          </cell>
          <cell r="D74">
            <v>5.7067410996349581</v>
          </cell>
          <cell r="E74">
            <v>9.5017746164845693</v>
          </cell>
        </row>
        <row r="75">
          <cell r="A75" t="str">
            <v>BV</v>
          </cell>
          <cell r="B75">
            <v>0.26902826964012272</v>
          </cell>
          <cell r="C75">
            <v>0.15990515477311851</v>
          </cell>
          <cell r="D75">
            <v>-0.12309706235013695</v>
          </cell>
          <cell r="E75">
            <v>8.4192103052366463E-2</v>
          </cell>
        </row>
        <row r="76">
          <cell r="A76" t="str">
            <v>P/BV</v>
          </cell>
          <cell r="B76">
            <v>1.6220031280640601</v>
          </cell>
          <cell r="C76">
            <v>2.6805560185956918</v>
          </cell>
          <cell r="D76">
            <v>1.8496951696969988</v>
          </cell>
          <cell r="E76">
            <v>2.0583678229580009</v>
          </cell>
        </row>
        <row r="77">
          <cell r="A77" t="str">
            <v>PPP</v>
          </cell>
          <cell r="B77">
            <v>0.30084129730938103</v>
          </cell>
          <cell r="C77">
            <v>0.23546613851948894</v>
          </cell>
          <cell r="D77">
            <v>-3.1832043790138043E-2</v>
          </cell>
          <cell r="E77">
            <v>-2.0441790378390778E-2</v>
          </cell>
        </row>
        <row r="78">
          <cell r="A78" t="str">
            <v>P/PPP</v>
          </cell>
          <cell r="B78">
            <v>4.2202289207838302</v>
          </cell>
          <cell r="C78">
            <v>7.1584303667573259</v>
          </cell>
          <cell r="D78">
            <v>4.3589842998987312</v>
          </cell>
          <cell r="E78">
            <v>5.4898480642550069</v>
          </cell>
        </row>
        <row r="80">
          <cell r="A80" t="str">
            <v>ABV</v>
          </cell>
          <cell r="B80">
            <v>192.61513897823039</v>
          </cell>
          <cell r="C80">
            <v>201.00681835167612</v>
          </cell>
          <cell r="D80">
            <v>216.7228159713089</v>
          </cell>
          <cell r="E80">
            <v>215.51810645983568</v>
          </cell>
        </row>
        <row r="81">
          <cell r="A81" t="str">
            <v>P/ABV</v>
          </cell>
          <cell r="B81">
            <v>1.2005806045501759</v>
          </cell>
          <cell r="C81">
            <v>0.90021821888357412</v>
          </cell>
          <cell r="D81">
            <v>1.0670311705003606</v>
          </cell>
          <cell r="E81">
            <v>0.83960462984914974</v>
          </cell>
        </row>
        <row r="82">
          <cell r="A82" t="str">
            <v>Core ROE/CoE</v>
          </cell>
          <cell r="B82">
            <v>1.6939420594277339</v>
          </cell>
          <cell r="C82">
            <v>0.94073513381512275</v>
          </cell>
          <cell r="D82">
            <v>1.3618782436783707</v>
          </cell>
          <cell r="E82">
            <v>0.76188162545764249</v>
          </cell>
        </row>
        <row r="83">
          <cell r="A83" t="str">
            <v>Upside</v>
          </cell>
          <cell r="B83">
            <v>0.41093571977402288</v>
          </cell>
          <cell r="C83">
            <v>4.5007881513214221E-2</v>
          </cell>
          <cell r="D83">
            <v>0.27632470477853821</v>
          </cell>
          <cell r="E83">
            <v>-9.2570957362957396E-2</v>
          </cell>
        </row>
        <row r="84">
          <cell r="A84" t="str">
            <v>Target (Rs)</v>
          </cell>
          <cell r="B84">
            <v>271.40412615839466</v>
          </cell>
          <cell r="C84">
            <v>208.41757807069882</v>
          </cell>
        </row>
        <row r="87">
          <cell r="A87" t="str">
            <v>NIM Progression</v>
          </cell>
        </row>
        <row r="89">
          <cell r="A89" t="str">
            <v>(Rs million)</v>
          </cell>
          <cell r="B89" t="str">
            <v>F2001</v>
          </cell>
          <cell r="C89" t="str">
            <v>F2002</v>
          </cell>
          <cell r="D89" t="str">
            <v>F2003</v>
          </cell>
          <cell r="E89" t="str">
            <v>F2004</v>
          </cell>
          <cell r="F89" t="str">
            <v>F2005</v>
          </cell>
          <cell r="G89" t="str">
            <v>F1Q06</v>
          </cell>
          <cell r="H89" t="str">
            <v>F2006</v>
          </cell>
          <cell r="I89" t="str">
            <v>F2007E</v>
          </cell>
        </row>
        <row r="90">
          <cell r="A90" t="str">
            <v>Net Interest Margin (NIM)</v>
          </cell>
          <cell r="B90">
            <v>2.1423041875228109E-2</v>
          </cell>
          <cell r="C90">
            <v>2.3265468238281059E-2</v>
          </cell>
          <cell r="D90">
            <v>3.0866053207830271E-2</v>
          </cell>
          <cell r="E90">
            <v>3.9853735557852703E-2</v>
          </cell>
          <cell r="F90">
            <v>3.3392158985555254E-2</v>
          </cell>
          <cell r="G90">
            <v>2.9000000000000001E-2</v>
          </cell>
          <cell r="H90">
            <v>2.9971789130517332E-2</v>
          </cell>
          <cell r="I90">
            <v>2.7348197305842863E-2</v>
          </cell>
        </row>
        <row r="108">
          <cell r="A108" t="str">
            <v>Cost Income Ratio</v>
          </cell>
        </row>
        <row r="109">
          <cell r="A109" t="str">
            <v>(Rs million)</v>
          </cell>
          <cell r="B109" t="str">
            <v>F2002</v>
          </cell>
          <cell r="C109" t="str">
            <v>F2003</v>
          </cell>
          <cell r="D109" t="str">
            <v>F2004</v>
          </cell>
          <cell r="E109" t="str">
            <v>F2005</v>
          </cell>
          <cell r="F109" t="str">
            <v>F1Q06</v>
          </cell>
          <cell r="G109" t="str">
            <v>F2006</v>
          </cell>
          <cell r="H109" t="str">
            <v>F2007E</v>
          </cell>
        </row>
        <row r="110">
          <cell r="A110" t="str">
            <v>Operating Cost/Op Income</v>
          </cell>
          <cell r="B110">
            <v>0.36575810365682038</v>
          </cell>
          <cell r="C110">
            <v>0.33377683143463216</v>
          </cell>
          <cell r="D110">
            <v>0.29597269462820214</v>
          </cell>
          <cell r="E110">
            <v>0.4217743652220699</v>
          </cell>
          <cell r="F110">
            <v>0.4283823086952161</v>
          </cell>
          <cell r="G110">
            <v>0.44760619700391546</v>
          </cell>
          <cell r="H110">
            <v>0.49670873954266986</v>
          </cell>
        </row>
        <row r="128">
          <cell r="A128" t="str">
            <v>(Rs million)</v>
          </cell>
          <cell r="B128" t="str">
            <v>F2001</v>
          </cell>
          <cell r="C128" t="str">
            <v>F2002</v>
          </cell>
          <cell r="D128" t="str">
            <v>F2003</v>
          </cell>
          <cell r="E128" t="str">
            <v>F2004</v>
          </cell>
          <cell r="F128" t="str">
            <v>F2005</v>
          </cell>
          <cell r="G128" t="str">
            <v>F1Q06 (Ann.)</v>
          </cell>
          <cell r="H128" t="str">
            <v>F2006</v>
          </cell>
          <cell r="I128" t="str">
            <v>F2007E</v>
          </cell>
        </row>
        <row r="129">
          <cell r="A129" t="str">
            <v>Annual LLP / Advances (bps)</v>
          </cell>
          <cell r="B129">
            <v>2.5291712454795962E-2</v>
          </cell>
          <cell r="C129">
            <v>2.5600096376833421E-2</v>
          </cell>
          <cell r="D129">
            <v>2.8583810931229591E-2</v>
          </cell>
          <cell r="E129">
            <v>1.9328039467981034E-2</v>
          </cell>
          <cell r="F129">
            <v>9.3997429530462782E-3</v>
          </cell>
          <cell r="G129">
            <v>-7.9485706268664687E-3</v>
          </cell>
          <cell r="H129">
            <v>1.8037776515356118E-4</v>
          </cell>
          <cell r="I129">
            <v>0</v>
          </cell>
        </row>
        <row r="147">
          <cell r="A147" t="str">
            <v>(Rs million)</v>
          </cell>
          <cell r="B147" t="str">
            <v>F2001</v>
          </cell>
          <cell r="C147" t="str">
            <v>F2002</v>
          </cell>
          <cell r="D147" t="str">
            <v>F2003</v>
          </cell>
          <cell r="E147" t="str">
            <v>F2004</v>
          </cell>
          <cell r="F147" t="str">
            <v>F2005</v>
          </cell>
          <cell r="G147" t="str">
            <v>F2006</v>
          </cell>
          <cell r="H147" t="str">
            <v>F2007E</v>
          </cell>
        </row>
        <row r="148">
          <cell r="A148" t="str">
            <v>CAR</v>
          </cell>
          <cell r="B148">
            <v>0.11810000000000001</v>
          </cell>
          <cell r="C148">
            <v>0.1099</v>
          </cell>
          <cell r="D148">
            <v>0.1404</v>
          </cell>
          <cell r="E148">
            <v>0.1447</v>
          </cell>
          <cell r="F148">
            <v>9.2100000000000001E-2</v>
          </cell>
          <cell r="G148">
            <v>0.1246</v>
          </cell>
          <cell r="H148">
            <v>0.10783070955270613</v>
          </cell>
        </row>
        <row r="165">
          <cell r="A165" t="str">
            <v>EPS GROWTH</v>
          </cell>
          <cell r="B165" t="str">
            <v>F1Q02</v>
          </cell>
          <cell r="C165" t="str">
            <v>F2Q02</v>
          </cell>
          <cell r="D165" t="str">
            <v>F3Q02</v>
          </cell>
          <cell r="E165" t="str">
            <v>F4Q02</v>
          </cell>
          <cell r="F165" t="str">
            <v>F1Q03</v>
          </cell>
          <cell r="G165" t="str">
            <v>F2Q03</v>
          </cell>
          <cell r="H165" t="str">
            <v>F3Q03</v>
          </cell>
          <cell r="I165" t="str">
            <v>F4Q03</v>
          </cell>
          <cell r="J165" t="str">
            <v>F1Q04</v>
          </cell>
          <cell r="K165" t="str">
            <v>F2Q04</v>
          </cell>
          <cell r="L165" t="str">
            <v>F3Q04</v>
          </cell>
          <cell r="M165" t="str">
            <v>F4Q04</v>
          </cell>
          <cell r="N165" t="str">
            <v>F1Q05</v>
          </cell>
          <cell r="O165" t="str">
            <v>F2Q05</v>
          </cell>
          <cell r="P165" t="str">
            <v>F3Q05</v>
          </cell>
          <cell r="Q165" t="str">
            <v>F4Q05</v>
          </cell>
          <cell r="R165" t="str">
            <v>F1Q06</v>
          </cell>
        </row>
        <row r="166">
          <cell r="A166" t="str">
            <v>OBC</v>
          </cell>
          <cell r="B166">
            <v>4.433364495689208</v>
          </cell>
          <cell r="C166">
            <v>4.4484263010283582</v>
          </cell>
          <cell r="D166">
            <v>4.4531006544094689</v>
          </cell>
          <cell r="E166">
            <v>3.3135971746130721</v>
          </cell>
          <cell r="F166">
            <v>5.3360340708424232</v>
          </cell>
          <cell r="G166">
            <v>5.8694297288875035</v>
          </cell>
          <cell r="H166">
            <v>6.3140126726913897</v>
          </cell>
          <cell r="I166">
            <v>6.2059831723278291</v>
          </cell>
          <cell r="J166">
            <v>7.3834008517710608</v>
          </cell>
          <cell r="K166">
            <v>8.451230913057028</v>
          </cell>
          <cell r="L166">
            <v>7.9058896852602061</v>
          </cell>
          <cell r="M166">
            <v>11.877012568816872</v>
          </cell>
          <cell r="N166">
            <v>9.3757141373221149</v>
          </cell>
          <cell r="O166">
            <v>11.160797756310378</v>
          </cell>
          <cell r="P166">
            <v>6.6557598421107302</v>
          </cell>
          <cell r="Q166">
            <v>10.122052560506908</v>
          </cell>
          <cell r="R166">
            <v>4.1824351297405196</v>
          </cell>
        </row>
        <row r="167">
          <cell r="F167">
            <v>0.20360824742268036</v>
          </cell>
          <cell r="G167">
            <v>0.31943957968476333</v>
          </cell>
          <cell r="H167">
            <v>0.41789129927688529</v>
          </cell>
          <cell r="I167">
            <v>0.87288401253918257</v>
          </cell>
          <cell r="J167">
            <v>0.38368697683472819</v>
          </cell>
          <cell r="K167">
            <v>0.43987257764799592</v>
          </cell>
          <cell r="L167">
            <v>0.25211812124701805</v>
          </cell>
          <cell r="M167">
            <v>0.91380031801824413</v>
          </cell>
          <cell r="N167">
            <v>0.26983680360157569</v>
          </cell>
          <cell r="O167">
            <v>0.32061209439528016</v>
          </cell>
          <cell r="P167">
            <v>-0.15812639600578116</v>
          </cell>
          <cell r="Q167">
            <v>-0.5067324727916982</v>
          </cell>
          <cell r="R167">
            <v>-0.55390756709492595</v>
          </cell>
        </row>
        <row r="189">
          <cell r="A189" t="str">
            <v>Equity Capital</v>
          </cell>
        </row>
        <row r="191">
          <cell r="A191" t="str">
            <v>Coverage Ratio</v>
          </cell>
          <cell r="B191" t="str">
            <v>F2003</v>
          </cell>
          <cell r="C191" t="str">
            <v>F2004</v>
          </cell>
          <cell r="D191" t="str">
            <v>F2005</v>
          </cell>
          <cell r="E191" t="str">
            <v>F2006</v>
          </cell>
          <cell r="F191" t="str">
            <v>F2007E</v>
          </cell>
          <cell r="G191" t="str">
            <v>F2008E</v>
          </cell>
        </row>
        <row r="192">
          <cell r="B192">
            <v>0.80345489443378126</v>
          </cell>
          <cell r="C192">
            <v>1</v>
          </cell>
          <cell r="D192">
            <v>0.86981160608400121</v>
          </cell>
          <cell r="E192">
            <v>0.92298859807873146</v>
          </cell>
          <cell r="F192">
            <v>0.94400739392698996</v>
          </cell>
          <cell r="G192">
            <v>1.0293586918131745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x Shelter"/>
      <sheetName val="Consol"/>
      <sheetName val="Charts"/>
      <sheetName val="RESIDUAL INCOME"/>
      <sheetName val="Financial Summary"/>
      <sheetName val="Modelware"/>
      <sheetName val="CHarts &amp; Tables"/>
      <sheetName val="F1Q08"/>
      <sheetName val="Sheet2"/>
      <sheetName val="F2Q08"/>
      <sheetName val="Qtrly"/>
      <sheetName val="Earnings Model"/>
      <sheetName val="Support Data"/>
      <sheetName val="mwareDates"/>
      <sheetName val="mwareSettings"/>
      <sheetName val="Support-Data"/>
      <sheetName val="GE3"/>
      <sheetName val="a-BoB"/>
      <sheetName val="BOB"/>
      <sheetName val="AQ Sheet"/>
      <sheetName val="MW-Cache"/>
      <sheetName val="MWA RR"/>
      <sheetName val="chartss"/>
      <sheetName val="__FDSCACHE_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 t="str">
            <v>Rs. Mln</v>
          </cell>
          <cell r="B3" t="str">
            <v>F4Q06</v>
          </cell>
          <cell r="C3" t="str">
            <v>F3Q07</v>
          </cell>
          <cell r="D3" t="str">
            <v>F4Q07</v>
          </cell>
          <cell r="E3" t="str">
            <v>YoY</v>
          </cell>
          <cell r="F3" t="str">
            <v>QoQ</v>
          </cell>
        </row>
        <row r="4">
          <cell r="A4" t="str">
            <v>Interest Income</v>
          </cell>
          <cell r="B4">
            <v>19573.3</v>
          </cell>
          <cell r="C4">
            <v>23870</v>
          </cell>
          <cell r="D4">
            <v>26720</v>
          </cell>
          <cell r="E4">
            <v>0.36512494060786893</v>
          </cell>
          <cell r="F4">
            <v>0.11939673229995806</v>
          </cell>
        </row>
        <row r="5">
          <cell r="A5" t="str">
            <v>---Int on Advances</v>
          </cell>
          <cell r="B5">
            <v>10812.5</v>
          </cell>
          <cell r="C5">
            <v>15629.9</v>
          </cell>
          <cell r="D5">
            <v>17904.8</v>
          </cell>
          <cell r="E5">
            <v>0.65593526011560677</v>
          </cell>
          <cell r="F5">
            <v>0.14554795616094784</v>
          </cell>
        </row>
        <row r="6">
          <cell r="A6" t="str">
            <v>---Int on Investment</v>
          </cell>
          <cell r="B6">
            <v>7492.9</v>
          </cell>
          <cell r="C6">
            <v>7220.8</v>
          </cell>
          <cell r="D6">
            <v>7205</v>
          </cell>
          <cell r="E6">
            <v>-3.8423040478319459E-2</v>
          </cell>
          <cell r="F6">
            <v>-2.1881231996454531E-3</v>
          </cell>
        </row>
        <row r="7">
          <cell r="A7" t="str">
            <v>---Int on Others</v>
          </cell>
          <cell r="B7">
            <v>1267.8999999999996</v>
          </cell>
          <cell r="C7">
            <v>1019.3000000000011</v>
          </cell>
          <cell r="D7">
            <v>1610.2000000000007</v>
          </cell>
          <cell r="E7">
            <v>0.26997397271078261</v>
          </cell>
          <cell r="F7">
            <v>0.57971156676150204</v>
          </cell>
        </row>
        <row r="8">
          <cell r="A8" t="str">
            <v>Interest Expense</v>
          </cell>
          <cell r="B8">
            <v>10883.3</v>
          </cell>
          <cell r="C8">
            <v>14262.3</v>
          </cell>
          <cell r="D8">
            <v>15674.1</v>
          </cell>
          <cell r="E8">
            <v>0.44019736660755493</v>
          </cell>
          <cell r="F8">
            <v>9.898824172819265E-2</v>
          </cell>
        </row>
        <row r="9">
          <cell r="A9" t="str">
            <v>Net interest Income</v>
          </cell>
          <cell r="B9">
            <v>8690</v>
          </cell>
          <cell r="C9">
            <v>9607.7000000000007</v>
          </cell>
          <cell r="D9">
            <v>11045.9</v>
          </cell>
          <cell r="E9">
            <v>0.27110471806674341</v>
          </cell>
          <cell r="F9">
            <v>0.14969243419340716</v>
          </cell>
        </row>
        <row r="10">
          <cell r="A10" t="str">
            <v>Less: One-time income on CRR</v>
          </cell>
          <cell r="B10">
            <v>0</v>
          </cell>
          <cell r="C10">
            <v>0</v>
          </cell>
          <cell r="D10">
            <v>474</v>
          </cell>
          <cell r="E10" t="str">
            <v>NA</v>
          </cell>
          <cell r="F10" t="str">
            <v>NA</v>
          </cell>
        </row>
        <row r="11">
          <cell r="A11" t="str">
            <v>Adjusted NII</v>
          </cell>
          <cell r="B11">
            <v>8690</v>
          </cell>
          <cell r="C11">
            <v>9607.7000000000007</v>
          </cell>
          <cell r="D11">
            <v>10571.9</v>
          </cell>
          <cell r="E11">
            <v>0.21655926352128874</v>
          </cell>
          <cell r="F11">
            <v>0.10035700531865044</v>
          </cell>
        </row>
        <row r="12">
          <cell r="A12" t="str">
            <v>Non-Interest income*</v>
          </cell>
          <cell r="B12">
            <v>4011.2</v>
          </cell>
          <cell r="C12">
            <v>3336.7</v>
          </cell>
          <cell r="D12">
            <v>4483.1000000000004</v>
          </cell>
          <cell r="E12">
            <v>0.11764559234144412</v>
          </cell>
          <cell r="F12">
            <v>0.34357299127880858</v>
          </cell>
        </row>
        <row r="13">
          <cell r="A13" t="str">
            <v>--Capital Gains</v>
          </cell>
          <cell r="B13">
            <v>1191.548</v>
          </cell>
          <cell r="C13">
            <v>312</v>
          </cell>
          <cell r="D13">
            <v>1181.5999999999999</v>
          </cell>
          <cell r="E13">
            <v>-8.3488034053181837E-3</v>
          </cell>
          <cell r="F13">
            <v>2.787179487179487</v>
          </cell>
        </row>
        <row r="14">
          <cell r="A14" t="str">
            <v>--Recovery in w/o a/cs</v>
          </cell>
          <cell r="B14">
            <v>762.47</v>
          </cell>
          <cell r="C14">
            <v>559.20000000000005</v>
          </cell>
          <cell r="D14">
            <v>884.3</v>
          </cell>
          <cell r="E14">
            <v>0.15978333573779935</v>
          </cell>
          <cell r="F14">
            <v>0.58136623748211713</v>
          </cell>
        </row>
        <row r="15">
          <cell r="A15" t="str">
            <v>--Core Fee Income</v>
          </cell>
          <cell r="B15">
            <v>2057.1819999999998</v>
          </cell>
          <cell r="C15">
            <v>2465.5</v>
          </cell>
          <cell r="D15">
            <v>2417.2000000000007</v>
          </cell>
          <cell r="E15">
            <v>0.17500542003575803</v>
          </cell>
          <cell r="F15">
            <v>-1.9590346785641533E-2</v>
          </cell>
        </row>
        <row r="16">
          <cell r="A16" t="str">
            <v>------CEB Income</v>
          </cell>
          <cell r="B16">
            <v>1052.5448866492266</v>
          </cell>
          <cell r="C16">
            <v>1259.5999999999999</v>
          </cell>
          <cell r="D16">
            <v>1435.5</v>
          </cell>
          <cell r="E16">
            <v>0.3638373224821887</v>
          </cell>
          <cell r="F16">
            <v>0.13964750714512553</v>
          </cell>
        </row>
        <row r="17">
          <cell r="A17" t="str">
            <v>------Exchange transactions</v>
          </cell>
          <cell r="B17">
            <v>588.56461682607141</v>
          </cell>
          <cell r="C17">
            <v>498.2</v>
          </cell>
          <cell r="D17">
            <v>841</v>
          </cell>
          <cell r="E17">
            <v>0.42890003231119578</v>
          </cell>
          <cell r="F17">
            <v>0.68807707747892422</v>
          </cell>
        </row>
        <row r="18">
          <cell r="A18" t="str">
            <v>------Others</v>
          </cell>
          <cell r="B18">
            <v>416.07249652470182</v>
          </cell>
          <cell r="C18">
            <v>707.7</v>
          </cell>
          <cell r="D18">
            <v>140.70000000000073</v>
          </cell>
          <cell r="E18">
            <v>-0.66183777785069842</v>
          </cell>
          <cell r="F18">
            <v>-0.80118694362017706</v>
          </cell>
        </row>
        <row r="19">
          <cell r="A19" t="str">
            <v>Total Income</v>
          </cell>
          <cell r="B19">
            <v>12701.2</v>
          </cell>
          <cell r="C19">
            <v>12944.400000000001</v>
          </cell>
          <cell r="D19">
            <v>15055</v>
          </cell>
          <cell r="E19">
            <v>0.1853210720246905</v>
          </cell>
          <cell r="F19">
            <v>0.1630512036092826</v>
          </cell>
        </row>
        <row r="20">
          <cell r="A20" t="str">
            <v>Operating Expenses</v>
          </cell>
          <cell r="B20">
            <v>6666.6</v>
          </cell>
          <cell r="C20">
            <v>6375.3</v>
          </cell>
          <cell r="D20">
            <v>7584</v>
          </cell>
          <cell r="E20">
            <v>0.13761137611376117</v>
          </cell>
          <cell r="F20">
            <v>0.18959107806691455</v>
          </cell>
        </row>
        <row r="21">
          <cell r="A21" t="str">
            <v>--Employee</v>
          </cell>
          <cell r="B21">
            <v>3819.2</v>
          </cell>
          <cell r="C21">
            <v>4324.5</v>
          </cell>
          <cell r="D21">
            <v>4417.7</v>
          </cell>
          <cell r="E21">
            <v>0.15670821114369504</v>
          </cell>
          <cell r="F21">
            <v>2.1551624465256047E-2</v>
          </cell>
        </row>
        <row r="22">
          <cell r="A22" t="str">
            <v>--Other</v>
          </cell>
          <cell r="B22">
            <v>2847.4</v>
          </cell>
          <cell r="C22">
            <v>2050.8000000000002</v>
          </cell>
          <cell r="D22">
            <v>3166.3</v>
          </cell>
          <cell r="E22">
            <v>0.11199690946126295</v>
          </cell>
          <cell r="F22">
            <v>0.54393407450750919</v>
          </cell>
        </row>
        <row r="23">
          <cell r="A23" t="str">
            <v>Operating Profit</v>
          </cell>
          <cell r="B23">
            <v>6034.6</v>
          </cell>
          <cell r="C23">
            <v>6569.1000000000013</v>
          </cell>
          <cell r="D23">
            <v>7471</v>
          </cell>
          <cell r="E23">
            <v>0.23802737546813368</v>
          </cell>
          <cell r="F23">
            <v>0.13729430211140015</v>
          </cell>
        </row>
        <row r="24">
          <cell r="A24" t="str">
            <v>Provisions &amp; Contingencies*</v>
          </cell>
          <cell r="B24">
            <v>3411</v>
          </cell>
          <cell r="C24">
            <v>1416.9</v>
          </cell>
          <cell r="D24">
            <v>3623.1</v>
          </cell>
          <cell r="E24">
            <v>6.2181178540017479E-2</v>
          </cell>
          <cell r="F24">
            <v>1.5570611899216598</v>
          </cell>
        </row>
        <row r="25">
          <cell r="A25" t="str">
            <v>--Provisions - Loan Loss</v>
          </cell>
          <cell r="B25">
            <v>1734.6</v>
          </cell>
          <cell r="C25">
            <v>1.5</v>
          </cell>
          <cell r="D25">
            <v>500</v>
          </cell>
          <cell r="E25">
            <v>-0.71174910642222988</v>
          </cell>
          <cell r="F25" t="str">
            <v>NA</v>
          </cell>
        </row>
        <row r="26">
          <cell r="A26" t="str">
            <v>--Others</v>
          </cell>
          <cell r="B26">
            <v>1676.4</v>
          </cell>
          <cell r="C26">
            <v>1415.4</v>
          </cell>
          <cell r="D26">
            <v>3123.1</v>
          </cell>
          <cell r="E26">
            <v>0.86298019565736084</v>
          </cell>
          <cell r="F26">
            <v>1.2065140596297863</v>
          </cell>
        </row>
        <row r="27">
          <cell r="A27" t="str">
            <v>------Provision on standard assets</v>
          </cell>
          <cell r="B27" t="str">
            <v>NA</v>
          </cell>
          <cell r="C27" t="str">
            <v>NA</v>
          </cell>
          <cell r="D27">
            <v>1005</v>
          </cell>
          <cell r="E27" t="str">
            <v>NA</v>
          </cell>
          <cell r="F27" t="str">
            <v>NA</v>
          </cell>
        </row>
        <row r="28">
          <cell r="A28" t="str">
            <v>------Provision on investment Depreciation</v>
          </cell>
          <cell r="B28" t="str">
            <v>NA</v>
          </cell>
          <cell r="C28" t="str">
            <v>NA</v>
          </cell>
          <cell r="D28">
            <v>1635</v>
          </cell>
          <cell r="E28" t="str">
            <v>NA</v>
          </cell>
          <cell r="F28" t="str">
            <v>NA</v>
          </cell>
        </row>
        <row r="29">
          <cell r="A29" t="str">
            <v>------Others</v>
          </cell>
          <cell r="B29" t="str">
            <v>NA</v>
          </cell>
          <cell r="C29" t="str">
            <v>NA</v>
          </cell>
          <cell r="D29">
            <v>483.09999999999991</v>
          </cell>
          <cell r="E29" t="str">
            <v>NA</v>
          </cell>
          <cell r="F29" t="str">
            <v>NA</v>
          </cell>
        </row>
        <row r="30">
          <cell r="A30" t="str">
            <v>Profit Before Tax</v>
          </cell>
          <cell r="B30">
            <v>2623.6000000000004</v>
          </cell>
          <cell r="C30">
            <v>5152.2000000000007</v>
          </cell>
          <cell r="D30">
            <v>3847.9</v>
          </cell>
          <cell r="E30">
            <v>0.46664887940234778</v>
          </cell>
          <cell r="F30">
            <v>-0.25315399246923653</v>
          </cell>
        </row>
        <row r="31">
          <cell r="A31" t="str">
            <v>Add: One-time income on CRR</v>
          </cell>
          <cell r="B31">
            <v>0</v>
          </cell>
          <cell r="C31">
            <v>0</v>
          </cell>
          <cell r="D31">
            <v>474</v>
          </cell>
          <cell r="E31" t="str">
            <v>NA</v>
          </cell>
          <cell r="F31" t="str">
            <v>NA</v>
          </cell>
        </row>
        <row r="32">
          <cell r="A32" t="str">
            <v>Reported PBT</v>
          </cell>
          <cell r="B32">
            <v>2623.6000000000004</v>
          </cell>
          <cell r="C32">
            <v>5152.2000000000007</v>
          </cell>
          <cell r="D32">
            <v>4321.8999999999996</v>
          </cell>
          <cell r="E32">
            <v>0.64731666412562849</v>
          </cell>
          <cell r="F32">
            <v>-0.16115445828966291</v>
          </cell>
        </row>
        <row r="33">
          <cell r="A33" t="str">
            <v>Total Tax</v>
          </cell>
          <cell r="B33">
            <v>535.6</v>
          </cell>
          <cell r="C33">
            <v>1860.9</v>
          </cell>
          <cell r="D33">
            <v>1865.8</v>
          </cell>
          <cell r="E33">
            <v>2.483569828230022</v>
          </cell>
          <cell r="F33">
            <v>2.6331345048093979E-3</v>
          </cell>
        </row>
        <row r="34">
          <cell r="A34" t="str">
            <v>Profit After Tax (PAT)</v>
          </cell>
          <cell r="B34">
            <v>2088.0000000000005</v>
          </cell>
          <cell r="C34">
            <v>3291.3000000000006</v>
          </cell>
          <cell r="D34">
            <v>2456.0999999999995</v>
          </cell>
          <cell r="E34">
            <v>0.17629310344827531</v>
          </cell>
          <cell r="F34">
            <v>-0.25375991249658225</v>
          </cell>
        </row>
        <row r="35">
          <cell r="A35" t="str">
            <v>Core Operating Profit</v>
          </cell>
          <cell r="B35">
            <v>4080.5820000000003</v>
          </cell>
          <cell r="C35">
            <v>5697.9000000000015</v>
          </cell>
          <cell r="D35">
            <v>5405.1</v>
          </cell>
          <cell r="E35">
            <v>0.32459046283103721</v>
          </cell>
          <cell r="F35">
            <v>-5.1387353235402666E-2</v>
          </cell>
        </row>
        <row r="36">
          <cell r="A36" t="str">
            <v>EPS</v>
          </cell>
          <cell r="B36">
            <v>6.84</v>
          </cell>
          <cell r="C36">
            <v>9.0399999999999991</v>
          </cell>
          <cell r="D36">
            <v>6.74</v>
          </cell>
          <cell r="E36">
            <v>-1.4619883040935644E-2</v>
          </cell>
          <cell r="F36">
            <v>-0.25442477876106184</v>
          </cell>
        </row>
        <row r="39">
          <cell r="A39" t="str">
            <v>Extraordinary</v>
          </cell>
          <cell r="B39">
            <v>0</v>
          </cell>
          <cell r="C39">
            <v>0</v>
          </cell>
          <cell r="D39">
            <v>0</v>
          </cell>
        </row>
        <row r="40">
          <cell r="A40" t="str">
            <v>---VRS</v>
          </cell>
          <cell r="B40">
            <v>0</v>
          </cell>
          <cell r="C40">
            <v>0</v>
          </cell>
          <cell r="D40">
            <v>0</v>
          </cell>
        </row>
        <row r="41">
          <cell r="A41" t="str">
            <v>---Wage Revision</v>
          </cell>
          <cell r="B41">
            <v>0</v>
          </cell>
          <cell r="C41">
            <v>0</v>
          </cell>
          <cell r="D41">
            <v>0</v>
          </cell>
        </row>
        <row r="42">
          <cell r="A42" t="str">
            <v>Tax rate</v>
          </cell>
          <cell r="B42">
            <v>0.20414697362402803</v>
          </cell>
          <cell r="C42">
            <v>0.36118551298474433</v>
          </cell>
          <cell r="D42">
            <v>0.43170827645248622</v>
          </cell>
        </row>
        <row r="43">
          <cell r="A43" t="str">
            <v>Other Information</v>
          </cell>
          <cell r="B43">
            <v>0</v>
          </cell>
          <cell r="C43">
            <v>0</v>
          </cell>
          <cell r="D43">
            <v>0</v>
          </cell>
        </row>
        <row r="44">
          <cell r="A44" t="str">
            <v>Deposits (Rs Bn)</v>
          </cell>
          <cell r="B44">
            <v>936.61990000000003</v>
          </cell>
          <cell r="C44">
            <v>1122.98</v>
          </cell>
          <cell r="D44">
            <v>1249.1598000000001</v>
          </cell>
          <cell r="E44">
            <v>0.33368915181067593</v>
          </cell>
          <cell r="F44">
            <v>0.1123615736700565</v>
          </cell>
        </row>
        <row r="45">
          <cell r="A45" t="str">
            <v>---Demand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---Savings</v>
          </cell>
          <cell r="B46">
            <v>0</v>
          </cell>
          <cell r="C46">
            <v>0</v>
          </cell>
          <cell r="D46">
            <v>0</v>
          </cell>
          <cell r="E46" t="e">
            <v>#DIV/0!</v>
          </cell>
          <cell r="F46" t="e">
            <v>#DIV/0!</v>
          </cell>
        </row>
        <row r="47">
          <cell r="A47" t="str">
            <v>---Term</v>
          </cell>
          <cell r="B47">
            <v>0</v>
          </cell>
          <cell r="C47">
            <v>0</v>
          </cell>
          <cell r="D47">
            <v>0</v>
          </cell>
          <cell r="E47" t="e">
            <v>#DIV/0!</v>
          </cell>
          <cell r="F47" t="e">
            <v>#DIV/0!</v>
          </cell>
        </row>
        <row r="48">
          <cell r="A48" t="str">
            <v>Low Cost Deposits %</v>
          </cell>
          <cell r="B48">
            <v>0</v>
          </cell>
          <cell r="C48">
            <v>0</v>
          </cell>
          <cell r="D48">
            <v>0</v>
          </cell>
          <cell r="E48" t="e">
            <v>#DIV/0!</v>
          </cell>
          <cell r="F48" t="e">
            <v>#DIV/0!</v>
          </cell>
        </row>
        <row r="49">
          <cell r="A49" t="str">
            <v>Investments</v>
          </cell>
          <cell r="B49">
            <v>351.14218699999998</v>
          </cell>
          <cell r="C49">
            <v>4.9201818077659551E-4</v>
          </cell>
          <cell r="D49">
            <v>4.6420726918734956E-4</v>
          </cell>
          <cell r="E49">
            <v>-0.99999867800769493</v>
          </cell>
          <cell r="F49">
            <v>-5.6524154341917932E-2</v>
          </cell>
        </row>
        <row r="50">
          <cell r="A50" t="str">
            <v>Advances (Rs Bn)</v>
          </cell>
          <cell r="B50">
            <v>599.1178000000001</v>
          </cell>
          <cell r="C50">
            <v>776.61</v>
          </cell>
          <cell r="D50">
            <v>836.20869999999991</v>
          </cell>
          <cell r="E50">
            <v>0.39573335995024639</v>
          </cell>
          <cell r="F50">
            <v>7.6742122815827596E-2</v>
          </cell>
        </row>
        <row r="51">
          <cell r="A51" t="str">
            <v>---Retail (Rs Bn)</v>
          </cell>
          <cell r="B51">
            <v>97.793600000000012</v>
          </cell>
          <cell r="C51">
            <v>122.4092</v>
          </cell>
          <cell r="D51">
            <v>143.1901</v>
          </cell>
          <cell r="E51">
            <v>0.46420726918734956</v>
          </cell>
          <cell r="F51">
            <v>0.16976583459413175</v>
          </cell>
        </row>
        <row r="52">
          <cell r="A52" t="str">
            <v>------Home loans</v>
          </cell>
          <cell r="B52">
            <v>0</v>
          </cell>
          <cell r="C52">
            <v>0</v>
          </cell>
          <cell r="D52">
            <v>0</v>
          </cell>
          <cell r="E52" t="e">
            <v>#DIV/0!</v>
          </cell>
          <cell r="F52" t="e">
            <v>#DIV/0!</v>
          </cell>
        </row>
        <row r="53">
          <cell r="A53" t="str">
            <v>---Non-Retail (Rs Bn)</v>
          </cell>
          <cell r="B53">
            <v>501.32420000000008</v>
          </cell>
          <cell r="C53">
            <v>654.20080000000007</v>
          </cell>
          <cell r="D53">
            <v>693.01859999999999</v>
          </cell>
          <cell r="E53">
            <v>0.38237611509677749</v>
          </cell>
          <cell r="F53">
            <v>5.9336216036421696E-2</v>
          </cell>
        </row>
        <row r="54">
          <cell r="A54" t="str">
            <v>Loan Deposit Ratio</v>
          </cell>
          <cell r="B54">
            <v>0.63965948193071709</v>
          </cell>
          <cell r="C54">
            <v>0.69156173751981331</v>
          </cell>
          <cell r="D54">
            <v>0.66941691527377023</v>
          </cell>
        </row>
        <row r="56">
          <cell r="A56" t="str">
            <v>Gross NPA</v>
          </cell>
          <cell r="B56">
            <v>23901.4</v>
          </cell>
          <cell r="C56">
            <v>23886</v>
          </cell>
          <cell r="D56">
            <v>20921.400000000001</v>
          </cell>
          <cell r="E56">
            <v>-0.12467888910273039</v>
          </cell>
          <cell r="F56">
            <v>-0.12411454408440081</v>
          </cell>
        </row>
        <row r="57">
          <cell r="A57" t="str">
            <v xml:space="preserve">Net NPA </v>
          </cell>
          <cell r="B57">
            <v>5180.3999999999996</v>
          </cell>
          <cell r="C57">
            <v>5146.8</v>
          </cell>
          <cell r="D57">
            <v>5016.7</v>
          </cell>
          <cell r="E57">
            <v>-3.1599876457416354E-2</v>
          </cell>
          <cell r="F57">
            <v>-2.527784254293941E-2</v>
          </cell>
        </row>
        <row r="58">
          <cell r="A58" t="str">
            <v>Gross NPA Ratio</v>
          </cell>
          <cell r="B58">
            <v>3.9E-2</v>
          </cell>
          <cell r="C58">
            <v>3.0200000000000001E-2</v>
          </cell>
          <cell r="D58">
            <v>2.47E-2</v>
          </cell>
        </row>
        <row r="59">
          <cell r="A59" t="str">
            <v>Net NPA Ratio</v>
          </cell>
          <cell r="B59">
            <v>8.6999999999999994E-3</v>
          </cell>
          <cell r="C59">
            <v>6.7000000000000002E-3</v>
          </cell>
          <cell r="D59">
            <v>6.0000000000000001E-3</v>
          </cell>
        </row>
        <row r="60">
          <cell r="A60" t="str">
            <v>Coverage Ratio</v>
          </cell>
          <cell r="B60">
            <v>0.7832595580175219</v>
          </cell>
          <cell r="C60">
            <v>0.78452650087917608</v>
          </cell>
          <cell r="D60">
            <v>0.76021203169959939</v>
          </cell>
        </row>
        <row r="62">
          <cell r="A62" t="str">
            <v>CAR</v>
          </cell>
          <cell r="B62">
            <v>0.13650000000000001</v>
          </cell>
          <cell r="C62">
            <v>0.12239999999999999</v>
          </cell>
          <cell r="D62">
            <v>0.11799999999999999</v>
          </cell>
        </row>
        <row r="63">
          <cell r="A63" t="str">
            <v>Tier 1</v>
          </cell>
          <cell r="B63">
            <v>0.10979999999999999</v>
          </cell>
          <cell r="C63">
            <v>9.1300000000000006E-2</v>
          </cell>
          <cell r="D63">
            <v>8.7400000000000005E-2</v>
          </cell>
        </row>
        <row r="65">
          <cell r="A65" t="str">
            <v>LLP / Advances (annualized)</v>
          </cell>
          <cell r="B65">
            <v>1.230139192008513E-2</v>
          </cell>
          <cell r="C65">
            <v>8.0744110810526202E-6</v>
          </cell>
          <cell r="D65">
            <v>2.4801299736914011E-3</v>
          </cell>
        </row>
        <row r="66">
          <cell r="A66" t="str">
            <v>Cost Income</v>
          </cell>
          <cell r="B66">
            <v>0.52487953894120243</v>
          </cell>
          <cell r="C66">
            <v>0.49251413738759614</v>
          </cell>
          <cell r="D66">
            <v>0.50375290601129197</v>
          </cell>
        </row>
        <row r="67">
          <cell r="A67" t="str">
            <v>Core Cost Income</v>
          </cell>
          <cell r="B67">
            <v>0.62031144536307281</v>
          </cell>
          <cell r="C67">
            <v>0.52805387138455417</v>
          </cell>
          <cell r="D67">
            <v>0.58387417142065268</v>
          </cell>
        </row>
        <row r="69">
          <cell r="A69" t="str">
            <v>Reported - Cumulative</v>
          </cell>
          <cell r="B69" t="str">
            <v>F2006</v>
          </cell>
          <cell r="C69" t="str">
            <v>F9M07</v>
          </cell>
          <cell r="D69" t="str">
            <v>F2007</v>
          </cell>
        </row>
        <row r="70">
          <cell r="A70" t="str">
            <v>Yield on advances</v>
          </cell>
          <cell r="B70">
            <v>7.4300000000000005E-2</v>
          </cell>
          <cell r="C70">
            <v>8.1600000000000006E-2</v>
          </cell>
          <cell r="D70">
            <v>8.3699999999999997E-2</v>
          </cell>
        </row>
        <row r="71">
          <cell r="A71" t="str">
            <v>Yield on Investments</v>
          </cell>
          <cell r="B71">
            <v>7.7799999999999994E-2</v>
          </cell>
          <cell r="C71">
            <v>0</v>
          </cell>
          <cell r="D71">
            <v>8.3199999999999996E-2</v>
          </cell>
        </row>
        <row r="72">
          <cell r="A72" t="str">
            <v>Cost of Deposits</v>
          </cell>
          <cell r="B72">
            <v>4.1500000000000002E-2</v>
          </cell>
          <cell r="C72">
            <v>4.6699999999999998E-2</v>
          </cell>
          <cell r="D72">
            <v>4.7699999999999999E-2</v>
          </cell>
        </row>
        <row r="73">
          <cell r="A73" t="str">
            <v>Net Interest Margin</v>
          </cell>
          <cell r="B73">
            <v>3.3099999999999997E-2</v>
          </cell>
          <cell r="C73">
            <v>3.2099999999999997E-2</v>
          </cell>
          <cell r="D73">
            <v>3.2300000000000002E-2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A3" t="str">
            <v>Rs. Mln</v>
          </cell>
        </row>
      </sheetData>
      <sheetData sheetId="16"/>
      <sheetData sheetId="17" refreshError="1"/>
      <sheetData sheetId="18" refreshError="1"/>
      <sheetData sheetId="19"/>
      <sheetData sheetId="20">
        <row r="3">
          <cell r="A3" t="str">
            <v>Rs. Mln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_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_Assum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Input"/>
      <sheetName val="Capital"/>
      <sheetName val="Debt"/>
      <sheetName val="Format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CV Financials"/>
      <sheetName val="Charts"/>
      <sheetName val="Black-Scholes"/>
      <sheetName val="EVA"/>
      <sheetName val="Financials"/>
      <sheetName val="Invested capital_VDF"/>
      <sheetName val="NOPAT_VDF"/>
      <sheetName val="PV of Op Leases_VDF"/>
      <sheetName val="Sun"/>
      <sheetName val="Figures"/>
    </sheetNames>
    <sheetDataSet>
      <sheetData sheetId="0" refreshError="1"/>
      <sheetData sheetId="1" refreshError="1"/>
      <sheetData sheetId="2" refreshError="1"/>
      <sheetData sheetId="3" refreshError="1">
        <row r="149">
          <cell r="N149">
            <v>83307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Black-Scholes"/>
      <sheetName val="CV Financials"/>
      <sheetName val="Charts"/>
      <sheetName val="EVA"/>
      <sheetName val="Financials"/>
      <sheetName val="Invested capital_VDF"/>
      <sheetName val="NOPAT_VDF"/>
      <sheetName val="PV of Op Leases_VDF"/>
    </sheetNames>
    <sheetDataSet>
      <sheetData sheetId="0"/>
      <sheetData sheetId="1"/>
      <sheetData sheetId="2"/>
      <sheetData sheetId="3" refreshError="1">
        <row r="149">
          <cell r="N149">
            <v>83307</v>
          </cell>
          <cell r="O149">
            <v>73759</v>
          </cell>
          <cell r="P149">
            <v>78294</v>
          </cell>
          <cell r="R149">
            <v>81396</v>
          </cell>
          <cell r="T149">
            <v>78232</v>
          </cell>
          <cell r="V149">
            <v>72493</v>
          </cell>
        </row>
        <row r="152">
          <cell r="N152">
            <v>37653</v>
          </cell>
          <cell r="O152">
            <v>42251</v>
          </cell>
          <cell r="P152">
            <v>46094</v>
          </cell>
          <cell r="Q152">
            <v>0</v>
          </cell>
          <cell r="R152">
            <v>51445</v>
          </cell>
          <cell r="S152">
            <v>0</v>
          </cell>
          <cell r="T152">
            <v>52127</v>
          </cell>
          <cell r="U152">
            <v>0</v>
          </cell>
          <cell r="V152">
            <v>56365</v>
          </cell>
          <cell r="W152">
            <v>0</v>
          </cell>
        </row>
        <row r="153">
          <cell r="L153">
            <v>0</v>
          </cell>
          <cell r="M153">
            <v>0</v>
          </cell>
          <cell r="N153">
            <v>45.19788253087976</v>
          </cell>
          <cell r="O153">
            <v>57.282501118507575</v>
          </cell>
          <cell r="P153">
            <v>58.87296599994891</v>
          </cell>
          <cell r="Q153">
            <v>0</v>
          </cell>
          <cell r="R153">
            <v>63.203351516045018</v>
          </cell>
          <cell r="S153">
            <v>0</v>
          </cell>
          <cell r="T153">
            <v>66.63130176909705</v>
          </cell>
          <cell r="U153">
            <v>0</v>
          </cell>
          <cell r="V153">
            <v>77.752334708178722</v>
          </cell>
          <cell r="W153">
            <v>0</v>
          </cell>
          <cell r="X153">
            <v>0</v>
          </cell>
          <cell r="Y153" t="e">
            <v>#NAME?</v>
          </cell>
        </row>
        <row r="156">
          <cell r="N156">
            <v>50609</v>
          </cell>
          <cell r="O156">
            <v>60972</v>
          </cell>
          <cell r="P156">
            <v>68126</v>
          </cell>
          <cell r="Q156">
            <v>0</v>
          </cell>
          <cell r="R156">
            <v>68137</v>
          </cell>
          <cell r="S156">
            <v>0</v>
          </cell>
          <cell r="T156">
            <v>67753</v>
          </cell>
          <cell r="U156">
            <v>0</v>
          </cell>
          <cell r="V156">
            <v>66145</v>
          </cell>
          <cell r="W156">
            <v>0</v>
          </cell>
        </row>
        <row r="159">
          <cell r="N159">
            <v>33357.199999999997</v>
          </cell>
          <cell r="O159">
            <v>41059.800000000003</v>
          </cell>
          <cell r="P159">
            <v>49270.7</v>
          </cell>
          <cell r="Q159">
            <v>0</v>
          </cell>
          <cell r="R159">
            <v>57778.8</v>
          </cell>
          <cell r="S159">
            <v>0</v>
          </cell>
          <cell r="T159">
            <v>65360.6</v>
          </cell>
          <cell r="U159">
            <v>0</v>
          </cell>
          <cell r="V159">
            <v>69398.7</v>
          </cell>
          <cell r="W159">
            <v>0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70">
          <cell r="Q170">
            <v>0</v>
          </cell>
          <cell r="S170">
            <v>0</v>
          </cell>
          <cell r="U170">
            <v>0</v>
          </cell>
          <cell r="W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e">
            <v>#NAME?</v>
          </cell>
        </row>
        <row r="174">
          <cell r="N174">
            <v>435469</v>
          </cell>
          <cell r="O174">
            <v>361207</v>
          </cell>
          <cell r="P174">
            <v>263161</v>
          </cell>
          <cell r="Q174">
            <v>0</v>
          </cell>
          <cell r="R174">
            <v>279675</v>
          </cell>
          <cell r="S174">
            <v>0</v>
          </cell>
          <cell r="T174">
            <v>370149</v>
          </cell>
          <cell r="U174">
            <v>0</v>
          </cell>
          <cell r="V174">
            <v>392191</v>
          </cell>
          <cell r="W174">
            <v>0</v>
          </cell>
        </row>
        <row r="177">
          <cell r="N177">
            <v>4939.3999999999996</v>
          </cell>
          <cell r="O177">
            <v>4053</v>
          </cell>
          <cell r="P177">
            <v>2945.4</v>
          </cell>
          <cell r="Q177">
            <v>0</v>
          </cell>
          <cell r="R177">
            <v>3395</v>
          </cell>
          <cell r="S177">
            <v>0</v>
          </cell>
          <cell r="T177">
            <v>4278.6000000000004</v>
          </cell>
          <cell r="U177">
            <v>0</v>
          </cell>
          <cell r="V177">
            <v>4139.7</v>
          </cell>
          <cell r="W177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W188">
            <v>0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e">
            <v>#NAME?</v>
          </cell>
        </row>
        <row r="192">
          <cell r="N192">
            <v>15872</v>
          </cell>
          <cell r="O192">
            <v>3776</v>
          </cell>
          <cell r="P192">
            <v>2219</v>
          </cell>
          <cell r="Q192">
            <v>0</v>
          </cell>
          <cell r="R192">
            <v>1230</v>
          </cell>
          <cell r="S192">
            <v>0</v>
          </cell>
          <cell r="T192">
            <v>1370</v>
          </cell>
          <cell r="U192">
            <v>0</v>
          </cell>
          <cell r="V192">
            <v>1702</v>
          </cell>
          <cell r="W192">
            <v>0</v>
          </cell>
        </row>
        <row r="195">
          <cell r="N195">
            <v>2562.3000000000002</v>
          </cell>
          <cell r="O195">
            <v>1045.2</v>
          </cell>
          <cell r="P195">
            <v>824.1</v>
          </cell>
          <cell r="Q195">
            <v>0</v>
          </cell>
          <cell r="R195">
            <v>631.29999999999995</v>
          </cell>
          <cell r="S195">
            <v>0</v>
          </cell>
          <cell r="T195">
            <v>701</v>
          </cell>
          <cell r="U195">
            <v>0</v>
          </cell>
          <cell r="V195">
            <v>821</v>
          </cell>
          <cell r="W195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03">
          <cell r="N203">
            <v>33000</v>
          </cell>
          <cell r="O203">
            <v>33000</v>
          </cell>
          <cell r="P203">
            <v>33000</v>
          </cell>
          <cell r="R203">
            <v>33000</v>
          </cell>
          <cell r="T203">
            <v>33000</v>
          </cell>
          <cell r="V203">
            <v>33000</v>
          </cell>
        </row>
        <row r="206">
          <cell r="N206">
            <v>18680</v>
          </cell>
          <cell r="O206">
            <v>22575</v>
          </cell>
          <cell r="P206">
            <v>16159</v>
          </cell>
          <cell r="Q206">
            <v>0</v>
          </cell>
          <cell r="R206">
            <v>17701</v>
          </cell>
          <cell r="S206">
            <v>0</v>
          </cell>
          <cell r="T206">
            <v>17347</v>
          </cell>
          <cell r="U206">
            <v>0</v>
          </cell>
          <cell r="V206">
            <v>18841</v>
          </cell>
          <cell r="W206">
            <v>0</v>
          </cell>
        </row>
        <row r="207">
          <cell r="L207">
            <v>0</v>
          </cell>
          <cell r="M207">
            <v>0</v>
          </cell>
          <cell r="N207">
            <v>56.606060606060609</v>
          </cell>
          <cell r="O207">
            <v>68.409090909090907</v>
          </cell>
          <cell r="P207">
            <v>48.966666666666669</v>
          </cell>
          <cell r="Q207">
            <v>0</v>
          </cell>
          <cell r="R207">
            <v>53.639393939393941</v>
          </cell>
          <cell r="S207">
            <v>0</v>
          </cell>
          <cell r="T207">
            <v>52.56666666666667</v>
          </cell>
          <cell r="U207">
            <v>0</v>
          </cell>
          <cell r="V207">
            <v>57.093939393939394</v>
          </cell>
          <cell r="W207">
            <v>0</v>
          </cell>
          <cell r="X207">
            <v>0</v>
          </cell>
          <cell r="Y207" t="e">
            <v>#NAME?</v>
          </cell>
        </row>
        <row r="210">
          <cell r="N210">
            <v>16238</v>
          </cell>
          <cell r="O210">
            <v>19432</v>
          </cell>
          <cell r="P210">
            <v>13342</v>
          </cell>
          <cell r="Q210">
            <v>0</v>
          </cell>
          <cell r="R210">
            <v>14905</v>
          </cell>
          <cell r="S210">
            <v>0</v>
          </cell>
          <cell r="T210">
            <v>15116</v>
          </cell>
          <cell r="U210">
            <v>0</v>
          </cell>
          <cell r="V210">
            <v>16355</v>
          </cell>
          <cell r="W210">
            <v>0</v>
          </cell>
        </row>
        <row r="213">
          <cell r="N213">
            <v>825.5</v>
          </cell>
          <cell r="O213">
            <v>1169</v>
          </cell>
          <cell r="P213">
            <v>877</v>
          </cell>
          <cell r="Q213">
            <v>0</v>
          </cell>
          <cell r="R213">
            <v>920.2</v>
          </cell>
          <cell r="S213">
            <v>0</v>
          </cell>
          <cell r="T213">
            <v>880.5</v>
          </cell>
          <cell r="U213">
            <v>0</v>
          </cell>
          <cell r="V213">
            <v>1002.7</v>
          </cell>
          <cell r="W213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24">
          <cell r="Q224">
            <v>0</v>
          </cell>
          <cell r="S224">
            <v>0</v>
          </cell>
          <cell r="U224">
            <v>0</v>
          </cell>
          <cell r="W224">
            <v>0</v>
          </cell>
        </row>
        <row r="225"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e">
            <v>#NAME?</v>
          </cell>
        </row>
        <row r="228">
          <cell r="N228">
            <v>4753</v>
          </cell>
          <cell r="O228">
            <v>3986</v>
          </cell>
          <cell r="P228">
            <v>3388</v>
          </cell>
          <cell r="Q228">
            <v>0</v>
          </cell>
          <cell r="R228">
            <v>4670</v>
          </cell>
          <cell r="S228">
            <v>0</v>
          </cell>
          <cell r="T228">
            <v>6275</v>
          </cell>
          <cell r="U228">
            <v>0</v>
          </cell>
          <cell r="V228">
            <v>6757</v>
          </cell>
          <cell r="W228">
            <v>0</v>
          </cell>
        </row>
        <row r="231">
          <cell r="N231">
            <v>463.8</v>
          </cell>
          <cell r="O231">
            <v>451.1</v>
          </cell>
          <cell r="P231">
            <v>416.5</v>
          </cell>
          <cell r="Q231">
            <v>0</v>
          </cell>
          <cell r="R231">
            <v>434.1</v>
          </cell>
          <cell r="S231">
            <v>0</v>
          </cell>
          <cell r="T231">
            <v>642.1</v>
          </cell>
          <cell r="U231">
            <v>0</v>
          </cell>
          <cell r="V231">
            <v>613.70000000000005</v>
          </cell>
          <cell r="W231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42">
          <cell r="Q242">
            <v>0</v>
          </cell>
          <cell r="S242">
            <v>0</v>
          </cell>
          <cell r="U242">
            <v>0</v>
          </cell>
          <cell r="W242">
            <v>0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e">
            <v>#NAME?</v>
          </cell>
        </row>
        <row r="246">
          <cell r="N246">
            <v>39865</v>
          </cell>
          <cell r="O246">
            <v>34261</v>
          </cell>
          <cell r="P246">
            <v>35619</v>
          </cell>
          <cell r="Q246">
            <v>0</v>
          </cell>
          <cell r="R246">
            <v>38774</v>
          </cell>
          <cell r="S246">
            <v>0</v>
          </cell>
          <cell r="T246">
            <v>23943</v>
          </cell>
          <cell r="U246">
            <v>0</v>
          </cell>
          <cell r="V246">
            <v>24135</v>
          </cell>
          <cell r="W246">
            <v>0</v>
          </cell>
        </row>
        <row r="249">
          <cell r="N249">
            <v>2007.4</v>
          </cell>
          <cell r="O249">
            <v>1922.2</v>
          </cell>
          <cell r="P249">
            <v>2691.8999999999996</v>
          </cell>
          <cell r="Q249">
            <v>0</v>
          </cell>
          <cell r="R249">
            <v>3351.8999999999996</v>
          </cell>
          <cell r="S249">
            <v>0</v>
          </cell>
          <cell r="T249">
            <v>2460.1</v>
          </cell>
          <cell r="U249">
            <v>0</v>
          </cell>
          <cell r="V249">
            <v>2321.4</v>
          </cell>
          <cell r="W249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60">
          <cell r="Q260">
            <v>0</v>
          </cell>
          <cell r="S260">
            <v>0</v>
          </cell>
          <cell r="U260">
            <v>0</v>
          </cell>
          <cell r="W260">
            <v>0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e">
            <v>#NAME?</v>
          </cell>
        </row>
        <row r="264">
          <cell r="Q264">
            <v>0</v>
          </cell>
          <cell r="S264">
            <v>0</v>
          </cell>
          <cell r="U264">
            <v>0</v>
          </cell>
          <cell r="W264">
            <v>0</v>
          </cell>
        </row>
        <row r="267">
          <cell r="N267">
            <v>1138.2</v>
          </cell>
          <cell r="O267">
            <v>1311.4</v>
          </cell>
          <cell r="P267">
            <v>1520</v>
          </cell>
          <cell r="Q267">
            <v>0</v>
          </cell>
          <cell r="R267">
            <v>1748.7</v>
          </cell>
          <cell r="S267">
            <v>0</v>
          </cell>
          <cell r="T267">
            <v>1437.5</v>
          </cell>
          <cell r="U267">
            <v>0</v>
          </cell>
          <cell r="V267">
            <v>1209</v>
          </cell>
          <cell r="W267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8">
          <cell r="Q278">
            <v>0</v>
          </cell>
          <cell r="S278">
            <v>0</v>
          </cell>
          <cell r="U278">
            <v>0</v>
          </cell>
          <cell r="W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e">
            <v>#NAME?</v>
          </cell>
        </row>
        <row r="282">
          <cell r="Q282">
            <v>0</v>
          </cell>
          <cell r="S282">
            <v>0</v>
          </cell>
          <cell r="U282">
            <v>0</v>
          </cell>
          <cell r="W282">
            <v>0</v>
          </cell>
        </row>
        <row r="285">
          <cell r="Q285">
            <v>0</v>
          </cell>
          <cell r="S285">
            <v>0</v>
          </cell>
          <cell r="U285">
            <v>0</v>
          </cell>
          <cell r="W285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>
        <row r="46">
          <cell r="D46">
            <v>31</v>
          </cell>
          <cell r="F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 t="str">
            <v>S</v>
          </cell>
          <cell r="AA46" t="str">
            <v>F</v>
          </cell>
          <cell r="AD46" t="str">
            <v>D</v>
          </cell>
        </row>
        <row r="57">
          <cell r="D57">
            <v>8</v>
          </cell>
          <cell r="F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 t="str">
            <v>S</v>
          </cell>
          <cell r="AA57" t="str">
            <v>F</v>
          </cell>
          <cell r="AD57" t="str">
            <v>D</v>
          </cell>
        </row>
        <row r="92">
          <cell r="D92">
            <v>31</v>
          </cell>
          <cell r="F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 t="str">
            <v>F</v>
          </cell>
          <cell r="AA92" t="str">
            <v>E</v>
          </cell>
          <cell r="AD92" t="str">
            <v>D</v>
          </cell>
        </row>
        <row r="103">
          <cell r="D103">
            <v>8</v>
          </cell>
          <cell r="F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 t="str">
            <v>F</v>
          </cell>
          <cell r="AA103" t="str">
            <v>E</v>
          </cell>
          <cell r="AD103" t="str">
            <v>D</v>
          </cell>
        </row>
        <row r="138">
          <cell r="D138">
            <v>31</v>
          </cell>
          <cell r="F138">
            <v>0</v>
          </cell>
          <cell r="Q138">
            <v>0</v>
          </cell>
          <cell r="S138">
            <v>0</v>
          </cell>
          <cell r="U138">
            <v>0</v>
          </cell>
          <cell r="W138">
            <v>0</v>
          </cell>
          <cell r="Z138" t="str">
            <v>E</v>
          </cell>
          <cell r="AA138" t="str">
            <v>F</v>
          </cell>
          <cell r="AD138" t="str">
            <v>D</v>
          </cell>
        </row>
        <row r="149">
          <cell r="D149">
            <v>8</v>
          </cell>
          <cell r="F149">
            <v>0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Z149" t="str">
            <v>E</v>
          </cell>
          <cell r="AA149" t="str">
            <v>F</v>
          </cell>
          <cell r="AD149" t="str">
            <v>D</v>
          </cell>
        </row>
        <row r="187">
          <cell r="D187">
            <v>31</v>
          </cell>
          <cell r="F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Z187" t="str">
            <v>E</v>
          </cell>
          <cell r="AA187" t="str">
            <v>E</v>
          </cell>
          <cell r="AD187" t="str">
            <v>D</v>
          </cell>
        </row>
        <row r="197">
          <cell r="D197">
            <v>8</v>
          </cell>
          <cell r="F197">
            <v>0</v>
          </cell>
          <cell r="Z197" t="str">
            <v>E</v>
          </cell>
          <cell r="AA197" t="str">
            <v>E</v>
          </cell>
          <cell r="AD197" t="str">
            <v>D</v>
          </cell>
        </row>
        <row r="231">
          <cell r="D231">
            <v>31</v>
          </cell>
          <cell r="F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 t="str">
            <v>F</v>
          </cell>
          <cell r="AA231" t="str">
            <v>F</v>
          </cell>
          <cell r="AD231" t="str">
            <v>D</v>
          </cell>
        </row>
        <row r="242">
          <cell r="D242">
            <v>8</v>
          </cell>
          <cell r="F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Z242" t="str">
            <v>F</v>
          </cell>
          <cell r="AA242" t="str">
            <v>F</v>
          </cell>
          <cell r="AD242" t="str">
            <v>D</v>
          </cell>
        </row>
      </sheetData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 refreshError="1"/>
      <sheetData sheetId="1" refreshError="1"/>
      <sheetData sheetId="2" refreshError="1">
        <row r="1">
          <cell r="B1" t="str">
            <v>Volt in Equity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Mar 02 meeting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Sums"/>
      <sheetName val="Interface"/>
      <sheetName val="Please complete"/>
      <sheetName val="Page One"/>
      <sheetName val="PageTwo"/>
      <sheetName val="peband"/>
      <sheetName val="PER rel"/>
      <sheetName val="relperf"/>
      <sheetName val="market"/>
      <sheetName val="P&amp;L"/>
      <sheetName val="BS"/>
      <sheetName val="Cashflow"/>
      <sheetName val="Rev Anal"/>
      <sheetName val="Int, Depr,Tax"/>
      <sheetName val="Invt"/>
      <sheetName val="Costs"/>
      <sheetName val="Tables"/>
      <sheetName val="Stats"/>
      <sheetName val="WANS"/>
      <sheetName val="Ratings &amp; Forecast"/>
      <sheetName val="Sep-96"/>
      <sheetName val="HY Results"/>
      <sheetName val="Scatter"/>
      <sheetName val="Charts"/>
      <sheetName val="Ratios"/>
      <sheetName val="Ponder"/>
      <sheetName val="Dynamics"/>
      <sheetName val="Valuations"/>
      <sheetName val="Sensitivity"/>
      <sheetName val="Tariffs"/>
      <sheetName val="Internet"/>
      <sheetName val="eva"/>
      <sheetName val="NOPAT_VDF"/>
      <sheetName val="Invested capital_VDF"/>
      <sheetName val="#REF"/>
      <sheetName val="Input"/>
      <sheetName val="FY 11 Annual Report Analysis"/>
      <sheetName val="wsts129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remental analysis"/>
      <sheetName val="Raw Materials "/>
      <sheetName val="Invsetments"/>
      <sheetName val="Financials"/>
      <sheetName val="Productwise break up"/>
      <sheetName val="Monthly (1)"/>
      <sheetName val="Forecast"/>
      <sheetName val="InQuart"/>
      <sheetName val="InqUpdate"/>
      <sheetName val="Header"/>
      <sheetName val="Monthly"/>
      <sheetName val="Chart"/>
      <sheetName val="fins"/>
      <sheetName val="Sheet1"/>
      <sheetName val="RM"/>
      <sheetName val="Dubai"/>
      <sheetName val="bajaj_copeland"/>
      <sheetName val="segment wise"/>
      <sheetName val="BA-HH-TVS"/>
      <sheetName val="graphs"/>
      <sheetName val="Sheet2"/>
      <sheetName val="quarterly"/>
      <sheetName val="Q1FY04"/>
      <sheetName val="Q4FY03"/>
      <sheetName val="Q3FY02"/>
      <sheetName val="share price info"/>
      <sheetName val="WACC"/>
      <sheetName val="formatted"/>
      <sheetName val="Chart3"/>
      <sheetName val="Chart4"/>
      <sheetName val="Chart5"/>
      <sheetName val="Chart6"/>
      <sheetName val="Chart7"/>
      <sheetName val="Chart8"/>
      <sheetName val="Chart9"/>
      <sheetName val="Chart10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1991</v>
          </cell>
          <cell r="D20" t="str">
            <v>1992</v>
          </cell>
          <cell r="E20" t="str">
            <v>1993</v>
          </cell>
          <cell r="F20" t="str">
            <v>1994</v>
          </cell>
          <cell r="G20" t="str">
            <v>1995</v>
          </cell>
        </row>
        <row r="21">
          <cell r="D21">
            <v>808962</v>
          </cell>
          <cell r="E21">
            <v>768142</v>
          </cell>
          <cell r="F21">
            <v>913622</v>
          </cell>
          <cell r="G21">
            <v>1135637</v>
          </cell>
        </row>
        <row r="22">
          <cell r="D22">
            <v>-5.9841734528207846E-2</v>
          </cell>
          <cell r="E22">
            <v>-5.0459724931455341E-2</v>
          </cell>
          <cell r="F22">
            <v>0.18939206552955046</v>
          </cell>
          <cell r="G22">
            <v>0.24300531291934746</v>
          </cell>
        </row>
        <row r="23">
          <cell r="D23">
            <v>589241</v>
          </cell>
          <cell r="E23">
            <v>538421</v>
          </cell>
          <cell r="F23">
            <v>623890</v>
          </cell>
          <cell r="G23">
            <v>741104</v>
          </cell>
        </row>
        <row r="24">
          <cell r="E24">
            <v>-8.6246544283238968E-2</v>
          </cell>
          <cell r="F24">
            <v>0.15874009371848419</v>
          </cell>
          <cell r="G24">
            <v>0.18787606789658429</v>
          </cell>
        </row>
        <row r="31">
          <cell r="D31">
            <v>808286</v>
          </cell>
          <cell r="E31">
            <v>773313</v>
          </cell>
          <cell r="F31">
            <v>920762</v>
          </cell>
          <cell r="G31">
            <v>1132104</v>
          </cell>
        </row>
        <row r="32">
          <cell r="E32">
            <v>-4.3268100647543051E-2</v>
          </cell>
          <cell r="F32">
            <v>0.19067182369881275</v>
          </cell>
          <cell r="G32">
            <v>0.22952945495144239</v>
          </cell>
        </row>
        <row r="39">
          <cell r="D39">
            <v>30108</v>
          </cell>
          <cell r="E39">
            <v>34672</v>
          </cell>
          <cell r="F39">
            <v>42080</v>
          </cell>
          <cell r="G39">
            <v>75087</v>
          </cell>
        </row>
        <row r="40">
          <cell r="D40">
            <v>-0.37218758471130386</v>
          </cell>
          <cell r="E40">
            <v>0.15158761790886133</v>
          </cell>
          <cell r="F40">
            <v>0.21365943700969092</v>
          </cell>
          <cell r="G40">
            <v>0.78438688212927765</v>
          </cell>
        </row>
        <row r="47">
          <cell r="D47">
            <v>85433</v>
          </cell>
          <cell r="E47">
            <v>75221</v>
          </cell>
          <cell r="F47">
            <v>92023</v>
          </cell>
          <cell r="G47">
            <v>123968</v>
          </cell>
        </row>
        <row r="48">
          <cell r="D48">
            <v>0.14380388796658283</v>
          </cell>
          <cell r="E48">
            <v>-0.11953226504980508</v>
          </cell>
          <cell r="F48">
            <v>0.22336847422927097</v>
          </cell>
          <cell r="G48">
            <v>0.34714147550069008</v>
          </cell>
        </row>
        <row r="55">
          <cell r="D55">
            <v>34574</v>
          </cell>
          <cell r="E55">
            <v>61115</v>
          </cell>
          <cell r="F55">
            <v>68286</v>
          </cell>
          <cell r="G55">
            <v>73882</v>
          </cell>
        </row>
        <row r="56">
          <cell r="D56">
            <v>14.91804788213628</v>
          </cell>
          <cell r="E56">
            <v>0.76765777752068032</v>
          </cell>
          <cell r="F56">
            <v>0.1173361695164854</v>
          </cell>
          <cell r="G56">
            <v>8.1949447910259821E-2</v>
          </cell>
        </row>
        <row r="61">
          <cell r="D61">
            <v>69606</v>
          </cell>
          <cell r="E61">
            <v>58713</v>
          </cell>
          <cell r="F61">
            <v>87343</v>
          </cell>
          <cell r="G61">
            <v>121596</v>
          </cell>
        </row>
        <row r="62">
          <cell r="D62">
            <v>-0.12295247215362126</v>
          </cell>
          <cell r="E62">
            <v>-0.15649512973019564</v>
          </cell>
          <cell r="F62">
            <v>0.48762624972322999</v>
          </cell>
          <cell r="G62">
            <v>0.39216651591999363</v>
          </cell>
        </row>
        <row r="69">
          <cell r="D69">
            <v>531.17700000000002</v>
          </cell>
          <cell r="E69">
            <v>557.05799999999999</v>
          </cell>
          <cell r="F69">
            <v>688.58699999999999</v>
          </cell>
          <cell r="G69">
            <v>1062.5999999999999</v>
          </cell>
        </row>
        <row r="70">
          <cell r="E70">
            <v>4.872387170378234E-2</v>
          </cell>
          <cell r="F70">
            <v>0.23611365423349095</v>
          </cell>
          <cell r="G70">
            <v>0.54316012355737175</v>
          </cell>
        </row>
        <row r="74">
          <cell r="D74">
            <v>388.57301999999999</v>
          </cell>
          <cell r="E74">
            <v>388.27496600000001</v>
          </cell>
          <cell r="F74">
            <v>447.916766</v>
          </cell>
          <cell r="G74">
            <v>559.78139699999997</v>
          </cell>
        </row>
        <row r="75">
          <cell r="E75">
            <v>-7.6704759378298792E-4</v>
          </cell>
          <cell r="F75">
            <v>0.15360712181480163</v>
          </cell>
          <cell r="G75">
            <v>0.24974423707997562</v>
          </cell>
        </row>
        <row r="81">
          <cell r="D81" t="str">
            <v>1992</v>
          </cell>
          <cell r="E81" t="str">
            <v>1993</v>
          </cell>
          <cell r="F81" t="str">
            <v>1994</v>
          </cell>
          <cell r="G81" t="str">
            <v>1995</v>
          </cell>
        </row>
        <row r="84">
          <cell r="D84">
            <v>12121.301301</v>
          </cell>
          <cell r="E84">
            <v>12410.06366</v>
          </cell>
          <cell r="F84">
            <v>15979.746736999999</v>
          </cell>
          <cell r="G84">
            <v>21440.273613000001</v>
          </cell>
        </row>
        <row r="85">
          <cell r="D85">
            <v>2327.7985920000001</v>
          </cell>
          <cell r="E85">
            <v>2344.2822580000002</v>
          </cell>
          <cell r="F85">
            <v>2713.5462560000001</v>
          </cell>
          <cell r="G85">
            <v>3571.271659</v>
          </cell>
        </row>
        <row r="88">
          <cell r="D88">
            <v>9793.5027090000003</v>
          </cell>
          <cell r="E88">
            <v>10065.781402000001</v>
          </cell>
          <cell r="F88">
            <v>13266.200481</v>
          </cell>
          <cell r="G88">
            <v>17869.001953999999</v>
          </cell>
        </row>
        <row r="89">
          <cell r="D89">
            <v>388.57301999999999</v>
          </cell>
          <cell r="E89">
            <v>388.27496600000001</v>
          </cell>
          <cell r="F89">
            <v>447.916766</v>
          </cell>
          <cell r="G89">
            <v>559.78139699999997</v>
          </cell>
        </row>
        <row r="90">
          <cell r="D90">
            <v>-2.7773782849891626E-2</v>
          </cell>
          <cell r="E90">
            <v>-7.6704759378298792E-4</v>
          </cell>
          <cell r="F90">
            <v>0.15360712181480163</v>
          </cell>
          <cell r="G90">
            <v>0.24974423707997562</v>
          </cell>
        </row>
        <row r="91">
          <cell r="D91">
            <v>10182.075729</v>
          </cell>
          <cell r="E91">
            <v>10454.056368000001</v>
          </cell>
          <cell r="F91">
            <v>13714.117247</v>
          </cell>
          <cell r="G91">
            <v>18428.783350999998</v>
          </cell>
        </row>
        <row r="94">
          <cell r="E94">
            <v>79</v>
          </cell>
          <cell r="F94">
            <v>52.78</v>
          </cell>
          <cell r="G94">
            <v>-14.03</v>
          </cell>
        </row>
        <row r="96">
          <cell r="E96">
            <v>10533.056368000001</v>
          </cell>
          <cell r="F96">
            <v>13766.897247000001</v>
          </cell>
          <cell r="G96">
            <v>18414.753350999999</v>
          </cell>
        </row>
        <row r="99">
          <cell r="D99">
            <v>6146.9487280000003</v>
          </cell>
          <cell r="E99">
            <v>6512.0013150000004</v>
          </cell>
          <cell r="F99">
            <v>7753.7512130000005</v>
          </cell>
          <cell r="G99">
            <v>10417.157952000001</v>
          </cell>
        </row>
        <row r="100">
          <cell r="D100">
            <v>118.67894699999999</v>
          </cell>
          <cell r="E100">
            <v>-77</v>
          </cell>
          <cell r="F100">
            <v>81.61</v>
          </cell>
          <cell r="G100">
            <v>6.7496869999999998</v>
          </cell>
        </row>
        <row r="101">
          <cell r="D101">
            <v>6265.6276750000006</v>
          </cell>
          <cell r="E101">
            <v>6435.0013150000004</v>
          </cell>
          <cell r="F101">
            <v>7835.3612130000001</v>
          </cell>
          <cell r="G101">
            <v>10423.907639000001</v>
          </cell>
        </row>
        <row r="103">
          <cell r="D103">
            <v>872.15034300000002</v>
          </cell>
          <cell r="E103">
            <v>996.01015900000004</v>
          </cell>
          <cell r="F103">
            <v>1049.18174</v>
          </cell>
          <cell r="G103">
            <v>1279.200094</v>
          </cell>
        </row>
        <row r="105">
          <cell r="D105">
            <v>888.56516799999997</v>
          </cell>
          <cell r="E105">
            <v>1060.637434</v>
          </cell>
          <cell r="F105">
            <v>1172.000581</v>
          </cell>
          <cell r="G105">
            <v>1502.5856040000001</v>
          </cell>
        </row>
        <row r="106">
          <cell r="D106">
            <v>11.279229000000001</v>
          </cell>
          <cell r="E106">
            <v>10.303694</v>
          </cell>
          <cell r="F106">
            <v>9.6539000000000001</v>
          </cell>
          <cell r="G106">
            <v>13.364953999999999</v>
          </cell>
        </row>
        <row r="107">
          <cell r="D107">
            <v>450.19233300000002</v>
          </cell>
          <cell r="E107">
            <v>471.63548700000001</v>
          </cell>
          <cell r="F107">
            <v>707.15147999999999</v>
          </cell>
          <cell r="G107">
            <v>960.23516600000005</v>
          </cell>
        </row>
        <row r="109">
          <cell r="D109">
            <v>48.892175000000002</v>
          </cell>
          <cell r="E109">
            <v>49.063445000000002</v>
          </cell>
          <cell r="F109">
            <v>73.662903999999997</v>
          </cell>
          <cell r="G109">
            <v>76.715789000000001</v>
          </cell>
        </row>
        <row r="110">
          <cell r="E110">
            <v>8.167160488276802E-2</v>
          </cell>
          <cell r="F110">
            <v>0.23234830252962449</v>
          </cell>
          <cell r="G110">
            <v>5.7947931751721034E-2</v>
          </cell>
        </row>
        <row r="111">
          <cell r="D111">
            <v>8438.9225729999998</v>
          </cell>
          <cell r="E111">
            <v>8924.524644000001</v>
          </cell>
          <cell r="F111">
            <v>10699.686009999999</v>
          </cell>
          <cell r="G111">
            <v>14102.577668000002</v>
          </cell>
        </row>
        <row r="113">
          <cell r="D113">
            <v>1743.1531560000003</v>
          </cell>
          <cell r="E113">
            <v>1608.5317240000004</v>
          </cell>
          <cell r="F113">
            <v>3067.2112370000013</v>
          </cell>
          <cell r="G113">
            <v>4312.1756829999977</v>
          </cell>
        </row>
        <row r="115">
          <cell r="D115">
            <v>215.864867</v>
          </cell>
          <cell r="E115">
            <v>256.19737800000001</v>
          </cell>
          <cell r="F115">
            <v>331.79179899999997</v>
          </cell>
          <cell r="G115">
            <v>704.74375300000008</v>
          </cell>
        </row>
        <row r="116">
          <cell r="D116" t="str">
            <v>NOI/(Inv+Loans)</v>
          </cell>
          <cell r="F116" t="e">
            <v>#REF!</v>
          </cell>
          <cell r="G116" t="e">
            <v>#REF!</v>
          </cell>
        </row>
        <row r="117">
          <cell r="D117">
            <v>62.38</v>
          </cell>
          <cell r="E117">
            <v>192.87</v>
          </cell>
          <cell r="F117">
            <v>49.030833000000086</v>
          </cell>
          <cell r="G117">
            <v>166.37473499999999</v>
          </cell>
        </row>
        <row r="118">
          <cell r="D118">
            <v>20.712864</v>
          </cell>
          <cell r="E118">
            <v>2.4747669999999999</v>
          </cell>
          <cell r="F118">
            <v>2.1963550000000001</v>
          </cell>
          <cell r="G118">
            <v>9.2413659999999993</v>
          </cell>
        </row>
        <row r="120">
          <cell r="D120">
            <v>330.551939</v>
          </cell>
          <cell r="E120">
            <v>262.74609600000002</v>
          </cell>
          <cell r="F120">
            <v>151.546695</v>
          </cell>
          <cell r="G120">
            <v>114.61515</v>
          </cell>
        </row>
        <row r="121">
          <cell r="D121">
            <v>0.15361664545722983</v>
          </cell>
          <cell r="E121">
            <v>0.14021214253883313</v>
          </cell>
          <cell r="F121">
            <v>8.21981825030631E-2</v>
          </cell>
          <cell r="G121">
            <v>5.6601868003895543E-2</v>
          </cell>
        </row>
        <row r="122">
          <cell r="D122">
            <v>1670.1332200000002</v>
          </cell>
          <cell r="E122">
            <v>1792.3782390000003</v>
          </cell>
          <cell r="F122">
            <v>3294.2908190000016</v>
          </cell>
          <cell r="G122">
            <v>5059.4376549999979</v>
          </cell>
        </row>
        <row r="124">
          <cell r="D124">
            <v>832.72556299999997</v>
          </cell>
          <cell r="E124">
            <v>811.86362899999995</v>
          </cell>
          <cell r="F124">
            <v>664.61281199999996</v>
          </cell>
          <cell r="G124">
            <v>586.63266299999998</v>
          </cell>
        </row>
        <row r="125">
          <cell r="D125">
            <v>0.13026786330190546</v>
          </cell>
          <cell r="E125">
            <v>0.11298135181897004</v>
          </cell>
          <cell r="F125">
            <v>8.6484437665473965E-2</v>
          </cell>
          <cell r="G125">
            <v>6.8917663019596453E-2</v>
          </cell>
        </row>
        <row r="126">
          <cell r="D126">
            <v>837.4076570000002</v>
          </cell>
          <cell r="E126">
            <v>980.5146100000004</v>
          </cell>
          <cell r="F126">
            <v>2629.6780070000018</v>
          </cell>
          <cell r="G126">
            <v>4472.8049919999976</v>
          </cell>
        </row>
        <row r="127">
          <cell r="D127">
            <v>390</v>
          </cell>
          <cell r="E127">
            <v>460</v>
          </cell>
          <cell r="F127">
            <v>1172.5</v>
          </cell>
          <cell r="G127">
            <v>1435</v>
          </cell>
        </row>
        <row r="128">
          <cell r="D128">
            <v>0.46572299254722471</v>
          </cell>
          <cell r="E128">
            <v>0.46914140320662823</v>
          </cell>
          <cell r="F128">
            <v>0.44587207896894399</v>
          </cell>
          <cell r="G128">
            <v>0.32082775854673362</v>
          </cell>
        </row>
        <row r="129">
          <cell r="D129">
            <v>447.4076570000002</v>
          </cell>
          <cell r="E129">
            <v>520.5146100000004</v>
          </cell>
          <cell r="F129">
            <v>1457.1780070000018</v>
          </cell>
          <cell r="G129">
            <v>3037.8049919999976</v>
          </cell>
        </row>
        <row r="130">
          <cell r="D130">
            <v>-0.20586344295199843</v>
          </cell>
          <cell r="E130">
            <v>0.16340121107940764</v>
          </cell>
          <cell r="F130">
            <v>1.7994949209975117</v>
          </cell>
          <cell r="G130">
            <v>1.0847178432607198</v>
          </cell>
        </row>
        <row r="136">
          <cell r="G136" t="str">
            <v>EPS</v>
          </cell>
        </row>
        <row r="137">
          <cell r="G137" t="str">
            <v>RoE</v>
          </cell>
        </row>
        <row r="138">
          <cell r="D138" t="str">
            <v>BALANCE SHEET</v>
          </cell>
          <cell r="G138" t="str">
            <v>BV</v>
          </cell>
        </row>
        <row r="141">
          <cell r="D141">
            <v>1992</v>
          </cell>
          <cell r="E141">
            <v>1993</v>
          </cell>
          <cell r="F141">
            <v>1994</v>
          </cell>
          <cell r="G141" t="str">
            <v>1995</v>
          </cell>
        </row>
        <row r="142">
          <cell r="E142">
            <v>0.79599991908056267</v>
          </cell>
          <cell r="F142">
            <v>0.61841892136129983</v>
          </cell>
          <cell r="G142">
            <v>0.48442772936101142</v>
          </cell>
        </row>
        <row r="143">
          <cell r="D143" t="str">
            <v>Ret on Op asets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6">
          <cell r="D146">
            <v>376.25599999999997</v>
          </cell>
          <cell r="E146">
            <v>376.25599999999997</v>
          </cell>
          <cell r="F146">
            <v>376.25599999999997</v>
          </cell>
          <cell r="G146">
            <v>796</v>
          </cell>
        </row>
        <row r="147">
          <cell r="D147">
            <v>4293.3365280000016</v>
          </cell>
          <cell r="E147">
            <v>1156.1780070000018</v>
          </cell>
          <cell r="F147">
            <v>1181.5116860000003</v>
          </cell>
        </row>
        <row r="148">
          <cell r="D148">
            <v>2799.656896</v>
          </cell>
          <cell r="E148">
            <v>3137.1585209999998</v>
          </cell>
          <cell r="F148">
            <v>4318.6702070000001</v>
          </cell>
          <cell r="G148">
            <v>6460.9900969999999</v>
          </cell>
        </row>
        <row r="150">
          <cell r="D150">
            <v>233.755</v>
          </cell>
          <cell r="E150">
            <v>223.22499999999999</v>
          </cell>
          <cell r="F150">
            <v>202.42500000000001</v>
          </cell>
          <cell r="G150">
            <v>163.5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3290.1033819999998</v>
          </cell>
        </row>
        <row r="153">
          <cell r="D153">
            <v>3033.4118960000001</v>
          </cell>
          <cell r="E153">
            <v>3360.3835209999997</v>
          </cell>
          <cell r="F153">
            <v>4521.0952070000003</v>
          </cell>
          <cell r="G153">
            <v>9914.5934789999992</v>
          </cell>
        </row>
        <row r="154">
          <cell r="D154">
            <v>3409.6678959999999</v>
          </cell>
          <cell r="E154">
            <v>3736.6395209999996</v>
          </cell>
          <cell r="F154">
            <v>4897.3512070000006</v>
          </cell>
          <cell r="G154">
            <v>10710.593478999999</v>
          </cell>
        </row>
        <row r="157">
          <cell r="D157">
            <v>549.53688899999997</v>
          </cell>
          <cell r="E157">
            <v>287.73159800000002</v>
          </cell>
          <cell r="F157">
            <v>129.33698899999999</v>
          </cell>
          <cell r="G157">
            <v>81.755629999999996</v>
          </cell>
        </row>
        <row r="158">
          <cell r="D158">
            <v>102.8366</v>
          </cell>
          <cell r="E158">
            <v>122.033006</v>
          </cell>
          <cell r="F158">
            <v>132.435936</v>
          </cell>
          <cell r="G158">
            <v>142.91200499999999</v>
          </cell>
        </row>
        <row r="159">
          <cell r="D159">
            <v>447.92335700000001</v>
          </cell>
          <cell r="E159">
            <v>210.31267199999999</v>
          </cell>
          <cell r="F159">
            <v>562.22399700000005</v>
          </cell>
          <cell r="G159">
            <v>223.42221900000001</v>
          </cell>
        </row>
        <row r="160">
          <cell r="D160">
            <v>1100.296846</v>
          </cell>
          <cell r="E160">
            <v>620.07727599999998</v>
          </cell>
          <cell r="F160">
            <v>823.99692200000004</v>
          </cell>
          <cell r="G160">
            <v>448.089854</v>
          </cell>
        </row>
        <row r="161">
          <cell r="D161">
            <v>9.265000000000001E-2</v>
          </cell>
          <cell r="E161">
            <v>0</v>
          </cell>
          <cell r="F161">
            <v>0</v>
          </cell>
          <cell r="G161">
            <v>0</v>
          </cell>
        </row>
        <row r="162">
          <cell r="D162">
            <v>1003.155781</v>
          </cell>
          <cell r="E162">
            <v>1024.2139930000001</v>
          </cell>
          <cell r="F162">
            <v>1219.0608569999999</v>
          </cell>
          <cell r="G162">
            <v>1558.724007</v>
          </cell>
        </row>
        <row r="164">
          <cell r="D164">
            <v>2103.5452770000002</v>
          </cell>
          <cell r="E164">
            <v>1644.2912690000001</v>
          </cell>
          <cell r="F164">
            <v>2043.057779</v>
          </cell>
          <cell r="G164">
            <v>2006.8138610000001</v>
          </cell>
        </row>
        <row r="165">
          <cell r="E165">
            <v>-459.25400800000011</v>
          </cell>
        </row>
        <row r="166">
          <cell r="D166">
            <v>5513.2131730000001</v>
          </cell>
          <cell r="E166">
            <v>5380.9307899999994</v>
          </cell>
          <cell r="F166">
            <v>6940.4089860000004</v>
          </cell>
          <cell r="G166">
            <v>12717.40734</v>
          </cell>
        </row>
        <row r="168">
          <cell r="D168">
            <v>6109.8457937000012</v>
          </cell>
        </row>
        <row r="169">
          <cell r="D169">
            <v>905.31237200000078</v>
          </cell>
          <cell r="E169">
            <v>600.74055200000055</v>
          </cell>
          <cell r="F169">
            <v>317.03654899999947</v>
          </cell>
          <cell r="G169">
            <v>1323.8744969999998</v>
          </cell>
        </row>
        <row r="170">
          <cell r="D170">
            <v>6884.1198260000001</v>
          </cell>
          <cell r="E170">
            <v>7487.5196690000002</v>
          </cell>
          <cell r="F170">
            <v>7882.0157049999998</v>
          </cell>
          <cell r="G170">
            <v>9142.1443519999993</v>
          </cell>
        </row>
        <row r="171">
          <cell r="D171">
            <v>3869.2786059999999</v>
          </cell>
          <cell r="E171">
            <v>4660.1338809999997</v>
          </cell>
          <cell r="F171">
            <v>5308.0323680000001</v>
          </cell>
          <cell r="G171">
            <v>5873.8063009999996</v>
          </cell>
        </row>
        <row r="173">
          <cell r="D173">
            <v>3014.8412200000002</v>
          </cell>
          <cell r="E173">
            <v>2827.3857880000005</v>
          </cell>
          <cell r="F173">
            <v>2573.9833369999997</v>
          </cell>
          <cell r="G173">
            <v>3268.3380509999997</v>
          </cell>
        </row>
        <row r="174">
          <cell r="D174">
            <v>3.4201730000000001</v>
          </cell>
          <cell r="E174">
            <v>1.9000969999999999</v>
          </cell>
          <cell r="F174">
            <v>0.38148799999999999</v>
          </cell>
          <cell r="G174">
            <v>0</v>
          </cell>
        </row>
        <row r="175">
          <cell r="D175">
            <v>94.051289999999995</v>
          </cell>
          <cell r="E175">
            <v>91.391998999999998</v>
          </cell>
          <cell r="F175">
            <v>13.932511999999999</v>
          </cell>
          <cell r="G175">
            <v>77.678362000000007</v>
          </cell>
        </row>
        <row r="177">
          <cell r="D177">
            <v>758.54260800000009</v>
          </cell>
          <cell r="E177">
            <v>670.96364199999994</v>
          </cell>
          <cell r="F177">
            <v>2317.6264799999999</v>
          </cell>
          <cell r="G177">
            <v>4402.3985190000003</v>
          </cell>
        </row>
        <row r="178">
          <cell r="D178">
            <v>664.03155100000004</v>
          </cell>
          <cell r="E178">
            <v>477.39493099999999</v>
          </cell>
          <cell r="F178">
            <v>1458.4044670000001</v>
          </cell>
          <cell r="G178">
            <v>2210.978204</v>
          </cell>
        </row>
        <row r="179">
          <cell r="D179">
            <v>0</v>
          </cell>
          <cell r="E179">
            <v>0</v>
          </cell>
          <cell r="F179">
            <v>31.837109999999999</v>
          </cell>
          <cell r="G179">
            <v>240.11561600000002</v>
          </cell>
        </row>
        <row r="180">
          <cell r="D180">
            <v>27.950099999999999</v>
          </cell>
          <cell r="E180">
            <v>39.950099999999999</v>
          </cell>
          <cell r="F180">
            <v>161.9686489999998</v>
          </cell>
          <cell r="G180">
            <v>726.91744700000027</v>
          </cell>
        </row>
        <row r="181">
          <cell r="D181">
            <v>66.560957000000002</v>
          </cell>
          <cell r="E181">
            <v>153.61861100000002</v>
          </cell>
          <cell r="F181">
            <v>665.41625400000009</v>
          </cell>
          <cell r="G181">
            <v>1224.387252</v>
          </cell>
        </row>
        <row r="183"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</row>
        <row r="186">
          <cell r="D186">
            <v>2131.2525569999998</v>
          </cell>
          <cell r="E186">
            <v>1726.852781</v>
          </cell>
          <cell r="F186">
            <v>1613.280133</v>
          </cell>
          <cell r="G186">
            <v>2548.4411279999999</v>
          </cell>
        </row>
        <row r="188">
          <cell r="D188">
            <v>338.358428</v>
          </cell>
          <cell r="E188">
            <v>589.33249999999998</v>
          </cell>
          <cell r="F188">
            <v>721.41789300000005</v>
          </cell>
          <cell r="G188">
            <v>944.79577700000004</v>
          </cell>
        </row>
        <row r="189"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</row>
        <row r="190"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</row>
        <row r="191">
          <cell r="D191">
            <v>18.296713</v>
          </cell>
          <cell r="E191">
            <v>41.757530000000003</v>
          </cell>
          <cell r="F191">
            <v>32.451300000000003</v>
          </cell>
          <cell r="G191">
            <v>98.799239</v>
          </cell>
        </row>
        <row r="193"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</row>
        <row r="196">
          <cell r="D196">
            <v>1135.8706830000001</v>
          </cell>
          <cell r="E196">
            <v>1149.3373300000001</v>
          </cell>
          <cell r="F196">
            <v>1386.2953889999999</v>
          </cell>
          <cell r="G196">
            <v>1896.958257</v>
          </cell>
        </row>
        <row r="197">
          <cell r="D197">
            <v>1298.1279999999999</v>
          </cell>
          <cell r="E197">
            <v>1758.1279999999999</v>
          </cell>
          <cell r="F197">
            <v>2323.5048000000002</v>
          </cell>
          <cell r="G197">
            <v>3628.6917090000002</v>
          </cell>
        </row>
        <row r="198">
          <cell r="D198">
            <v>508.41951999999992</v>
          </cell>
          <cell r="E198">
            <v>244.11416499999996</v>
          </cell>
          <cell r="F198">
            <v>296.44695400000001</v>
          </cell>
          <cell r="G198">
            <v>465.41172900000015</v>
          </cell>
        </row>
        <row r="200">
          <cell r="D200">
            <v>2942.4182029999997</v>
          </cell>
          <cell r="E200">
            <v>3151.579495</v>
          </cell>
          <cell r="F200">
            <v>4006.2471430000001</v>
          </cell>
          <cell r="G200">
            <v>5991.0616950000003</v>
          </cell>
        </row>
        <row r="202"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</row>
        <row r="203">
          <cell r="E203" t="e">
            <v>#REF!</v>
          </cell>
          <cell r="F203" t="e">
            <v>#REF!</v>
          </cell>
          <cell r="G203" t="e">
            <v>#REF!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9"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Income Statements"/>
      <sheetName val="Sheet3 _2_"/>
      <sheetName val="Acc_10.5"/>
      <sheetName val="QoQ Forecast"/>
      <sheetName val="Set"/>
      <sheetName val="new_data"/>
      <sheetName val="earnmodl"/>
      <sheetName val="Dom Cell (IS)"/>
      <sheetName val="sheet6"/>
      <sheetName val="Assumptions"/>
      <sheetName val="BBEuros"/>
      <sheetName val="EBITDA"/>
      <sheetName val="DEPRE"/>
      <sheetName val="InvoiceList"/>
      <sheetName val="Income &amp; Occupancy Customer"/>
      <sheetName val="Sheet1"/>
      <sheetName val="Portfolio Summary"/>
      <sheetName val="Depreciation"/>
      <sheetName val="Current Bill MB ref"/>
      <sheetName val="Meas.-Hotel Part"/>
      <sheetName val="ABP inputs"/>
      <sheetName val="Synergy Sales Budget"/>
      <sheetName val="Summary"/>
      <sheetName val="노무비"/>
      <sheetName val="Project Budget Worksheet"/>
      <sheetName val="analysis"/>
      <sheetName val="Calculation (2)"/>
      <sheetName val="JCF"/>
      <sheetName val="Multiple output"/>
      <sheetName val="유통망계획"/>
      <sheetName val="Builtup Area"/>
      <sheetName val="Headings"/>
      <sheetName val="RCC,Ret. Wall"/>
      <sheetName val="BOQ T4B"/>
      <sheetName val="F1a-Pile"/>
      <sheetName val="CV"/>
      <sheetName val="ES(Kor)"/>
      <sheetName val="INDIGINEOUS ITEMS "/>
      <sheetName val="fco"/>
      <sheetName val="Formulas"/>
      <sheetName val="Global Assm."/>
      <sheetName val="Aladdin Macro1"/>
      <sheetName val="BalSht"/>
      <sheetName val="Sheet3_(2)"/>
      <sheetName val="Income_Statements"/>
      <sheetName val="QoQ_Forecast"/>
      <sheetName val="Sheet3__2_"/>
      <sheetName val="Acc_10_5"/>
      <sheetName val="Aladdin_Macro1"/>
      <sheetName val="TB_FOR_MIS"/>
      <sheetName val="Area"/>
      <sheetName val="TB FOR MIS"/>
      <sheetName val="INPUT SHEET"/>
      <sheetName val="Approved MTD Proj #'s"/>
      <sheetName val="CapitalOutlay"/>
      <sheetName val="Assum"/>
      <sheetName val="Sheet2"/>
      <sheetName val="Material "/>
      <sheetName val="Labour &amp; Plant"/>
      <sheetName val="Lead"/>
      <sheetName val="Main-Material"/>
      <sheetName val="GBW"/>
      <sheetName val="Design"/>
      <sheetName val="BOQ"/>
      <sheetName val=" B3"/>
      <sheetName val=" B1"/>
      <sheetName val="beam-reinft-IIInd floor"/>
      <sheetName val="TIll_Q_sal"/>
      <sheetName val="tiller"/>
      <sheetName val="van khuon"/>
      <sheetName val="Names"/>
      <sheetName val="MN T.B."/>
      <sheetName val="CFForecast detail"/>
      <sheetName val="Site Dev BOQ"/>
      <sheetName val="Break up Sheet"/>
      <sheetName val="Load Details-220kV"/>
      <sheetName val="Block A - BOQ"/>
      <sheetName val="Introduction"/>
      <sheetName val="IDC macro"/>
      <sheetName val="SALE"/>
      <sheetName val="March Analysts"/>
      <sheetName val="IMPORT T12"/>
      <sheetName val="Company"/>
      <sheetName val="SCH-E-1"/>
      <sheetName val="Inputs"/>
      <sheetName val="BIPR"/>
      <sheetName val="BPCA"/>
      <sheetName val="BBRS"/>
      <sheetName val="KPM DT"/>
      <sheetName val="compu"/>
      <sheetName val="PLAN_FEB97"/>
      <sheetName val="Fin Sum"/>
      <sheetName val="Index"/>
      <sheetName val="Rates"/>
      <sheetName val="CARO"/>
      <sheetName val="Main Sheet (MTD)"/>
      <sheetName val="Consl Daily Report"/>
      <sheetName val="ras"/>
      <sheetName val="P &amp; L"/>
      <sheetName val="Summary Excise"/>
      <sheetName val="BS"/>
      <sheetName val="Other BS Sch 5-9"/>
      <sheetName val="Excess Calc"/>
      <sheetName val="Grouping Master"/>
      <sheetName val="download"/>
      <sheetName val="170810-lease tax"/>
      <sheetName val="Input"/>
      <sheetName val="Preside"/>
      <sheetName val="balance sheet"/>
      <sheetName val="Occ"/>
      <sheetName val="Demand"/>
      <sheetName val="Ref"/>
      <sheetName val="LISTS"/>
      <sheetName val="OpRes"/>
      <sheetName val="master"/>
      <sheetName val="03 (2)"/>
      <sheetName val="#REF"/>
      <sheetName val="IO LIST"/>
      <sheetName val="Master list"/>
      <sheetName val="Labour List"/>
      <sheetName val="Material List"/>
      <sheetName val="WIng F(Typical)"/>
      <sheetName val="Summ"/>
      <sheetName val="Fossil_DCF"/>
      <sheetName val="SOPMA DD"/>
      <sheetName val="Vind-BtB"/>
      <sheetName val="Architectural Summary"/>
      <sheetName val="Hot"/>
      <sheetName val="Mico"/>
      <sheetName val="Rollup Summary"/>
      <sheetName val="strand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CABLE DATA"/>
      <sheetName val="1st flr"/>
      <sheetName val="Civil Boq"/>
      <sheetName val="F"/>
      <sheetName val="EXHIBIT&quot; T&quot;"/>
      <sheetName val="Turnover"/>
      <sheetName val="Legal Risk Analysis"/>
      <sheetName val="Data"/>
      <sheetName val="van_khuon"/>
      <sheetName val="IDC_macro"/>
      <sheetName val="Portfolio_Summary"/>
      <sheetName val="Current_Bill_MB_ref"/>
      <sheetName val="Meas_-Hotel_Part"/>
      <sheetName val="Fin_Sum"/>
      <sheetName val="final abstract"/>
      <sheetName val="Rate analysis"/>
      <sheetName val="02"/>
      <sheetName val="03"/>
      <sheetName val="04"/>
      <sheetName val="01"/>
      <sheetName val="q-details"/>
      <sheetName val=" Acc. Sched."/>
      <sheetName val="EDS  Bestshore Migration"/>
      <sheetName val="NewCo"/>
      <sheetName val="sept-plan"/>
      <sheetName val="classes"/>
      <sheetName val="IT Block"/>
      <sheetName val="Location CODE"/>
      <sheetName val="Location TYPE"/>
      <sheetName val="sub class"/>
      <sheetName val=" sub Loc "/>
      <sheetName val="Cash Flow Working"/>
      <sheetName val="CashFlow"/>
      <sheetName val="TB"/>
      <sheetName val="M-2 Adjusted"/>
      <sheetName val="OpTrack"/>
      <sheetName val="AOR"/>
      <sheetName val="Master Price List"/>
      <sheetName val="reference"/>
      <sheetName val="Training Deposits coding"/>
      <sheetName val="Sheet3"/>
      <sheetName val="LBO"/>
      <sheetName val="Factor_Sheet"/>
      <sheetName val="02022005"/>
      <sheetName val="16022005"/>
      <sheetName val="05012005"/>
      <sheetName val="19012005"/>
      <sheetName val="02032005"/>
      <sheetName val="16032005"/>
      <sheetName val="30032005"/>
      <sheetName val="Balance Sheet "/>
      <sheetName val="Pay_Sep06"/>
      <sheetName val="Main workings"/>
      <sheetName val="RNT"/>
      <sheetName val="Combi"/>
      <sheetName val="Retail Mall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>
        <row r="65">
          <cell r="A65" t="str">
            <v>(II)</v>
          </cell>
        </row>
      </sheetData>
      <sheetData sheetId="169">
        <row r="65">
          <cell r="A65" t="str">
            <v>(II)</v>
          </cell>
        </row>
      </sheetData>
      <sheetData sheetId="170">
        <row r="65">
          <cell r="A65" t="str">
            <v>(II)</v>
          </cell>
        </row>
      </sheetData>
      <sheetData sheetId="171">
        <row r="65">
          <cell r="A65" t="str">
            <v>(II)</v>
          </cell>
        </row>
      </sheetData>
      <sheetData sheetId="172">
        <row r="65">
          <cell r="A65" t="str">
            <v>(II)</v>
          </cell>
        </row>
      </sheetData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>
        <row r="65">
          <cell r="A65" t="str">
            <v>(II)</v>
          </cell>
        </row>
      </sheetData>
      <sheetData sheetId="280">
        <row r="65">
          <cell r="A65" t="str">
            <v>(II)</v>
          </cell>
        </row>
      </sheetData>
      <sheetData sheetId="281">
        <row r="65">
          <cell r="A65" t="str">
            <v>(II)</v>
          </cell>
        </row>
      </sheetData>
      <sheetData sheetId="282">
        <row r="65">
          <cell r="A65" t="str">
            <v>(II)</v>
          </cell>
        </row>
      </sheetData>
      <sheetData sheetId="283">
        <row r="65">
          <cell r="A65" t="str">
            <v>(II)</v>
          </cell>
        </row>
      </sheetData>
      <sheetData sheetId="284">
        <row r="65">
          <cell r="A65" t="str">
            <v>(II)</v>
          </cell>
        </row>
      </sheetData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>
        <row r="65">
          <cell r="A65" t="str">
            <v>(II)</v>
          </cell>
        </row>
      </sheetData>
      <sheetData sheetId="302">
        <row r="65">
          <cell r="A65" t="str">
            <v>(II)</v>
          </cell>
        </row>
      </sheetData>
      <sheetData sheetId="303">
        <row r="65">
          <cell r="A65" t="str">
            <v>(II)</v>
          </cell>
        </row>
      </sheetData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ummary"/>
      <sheetName val="Consol"/>
      <sheetName val="Charts &amp; Tables"/>
      <sheetName val="Charts"/>
      <sheetName val="Capital"/>
      <sheetName val="Ques"/>
      <sheetName val="RESIDUAL INCOME"/>
      <sheetName val="F1Q08"/>
      <sheetName val="Sheet2"/>
      <sheetName val="Sheet1"/>
      <sheetName val="2Q08"/>
      <sheetName val="Disclaimer"/>
      <sheetName val="Earnings Model"/>
      <sheetName val="Qtrly Data"/>
      <sheetName val="Qtrly"/>
      <sheetName val="Modelware"/>
      <sheetName val="Support Data"/>
      <sheetName val="mwareDates"/>
      <sheetName val="mwareSettings"/>
      <sheetName val="GE3"/>
    </sheetNames>
    <sheetDataSet>
      <sheetData sheetId="0">
        <row r="1">
          <cell r="M1">
            <v>46.37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</v>
          </cell>
          <cell r="F3" t="str">
            <v>F2008E</v>
          </cell>
          <cell r="G3" t="str">
            <v>F2009E</v>
          </cell>
          <cell r="I3" t="str">
            <v>Year end 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57959</v>
          </cell>
          <cell r="C4">
            <v>60315.3</v>
          </cell>
          <cell r="D4">
            <v>70287</v>
          </cell>
          <cell r="E4">
            <v>91803.300000000017</v>
          </cell>
          <cell r="F4">
            <v>126828.4493118673</v>
          </cell>
          <cell r="G4">
            <v>153973.29450278173</v>
          </cell>
          <cell r="I4" t="str">
            <v>Per Share Data</v>
          </cell>
        </row>
        <row r="5">
          <cell r="A5" t="str">
            <v>Interest Expense</v>
          </cell>
          <cell r="B5">
            <v>35669.200000000004</v>
          </cell>
          <cell r="C5">
            <v>36448.201999999997</v>
          </cell>
          <cell r="D5">
            <v>41530.589999999997</v>
          </cell>
          <cell r="E5">
            <v>54958.716</v>
          </cell>
          <cell r="F5">
            <v>81665.23959514813</v>
          </cell>
          <cell r="G5">
            <v>98493.422458280227</v>
          </cell>
          <cell r="I5" t="str">
            <v xml:space="preserve">EPS </v>
          </cell>
          <cell r="J5">
            <v>20.656333876754658</v>
          </cell>
          <cell r="K5">
            <v>6.9662432908591914</v>
          </cell>
          <cell r="L5">
            <v>14.369660343344137</v>
          </cell>
          <cell r="M5">
            <v>23.008813009329288</v>
          </cell>
          <cell r="N5">
            <v>35.099396625053345</v>
          </cell>
          <cell r="O5">
            <v>38.797543316851119</v>
          </cell>
        </row>
        <row r="6">
          <cell r="A6" t="str">
            <v>Net Interest Income</v>
          </cell>
          <cell r="B6">
            <v>22289.799999999996</v>
          </cell>
          <cell r="C6">
            <v>23867.098000000005</v>
          </cell>
          <cell r="D6">
            <v>28756.410000000003</v>
          </cell>
          <cell r="E6">
            <v>36844.584000000017</v>
          </cell>
          <cell r="F6">
            <v>45163.209716719168</v>
          </cell>
          <cell r="G6">
            <v>55479.872044501506</v>
          </cell>
          <cell r="I6" t="str">
            <v>Book Value</v>
          </cell>
          <cell r="J6">
            <v>78.570331407799955</v>
          </cell>
          <cell r="K6">
            <v>82.807098373417489</v>
          </cell>
          <cell r="L6">
            <v>93.769340762895894</v>
          </cell>
          <cell r="M6">
            <v>112.7486387157835</v>
          </cell>
          <cell r="N6">
            <v>159.86378643024213</v>
          </cell>
          <cell r="O6">
            <v>193.53132974709325</v>
          </cell>
        </row>
        <row r="7">
          <cell r="A7" t="str">
            <v>---Fee Income</v>
          </cell>
          <cell r="B7">
            <v>3755.4520000000002</v>
          </cell>
          <cell r="C7">
            <v>4500</v>
          </cell>
          <cell r="D7">
            <v>5189.8999999999996</v>
          </cell>
          <cell r="E7">
            <v>5967.0720000000001</v>
          </cell>
          <cell r="F7">
            <v>7458.84</v>
          </cell>
          <cell r="G7">
            <v>9099.7847999999994</v>
          </cell>
          <cell r="I7" t="str">
            <v xml:space="preserve">Core Op. Profit </v>
          </cell>
          <cell r="J7">
            <v>27.109966817019149</v>
          </cell>
          <cell r="K7">
            <v>26.921780636702604</v>
          </cell>
          <cell r="L7">
            <v>34.379092063752218</v>
          </cell>
          <cell r="M7">
            <v>46.116474304608126</v>
          </cell>
          <cell r="N7">
            <v>61.346605661630008</v>
          </cell>
          <cell r="O7">
            <v>81.385561934509013</v>
          </cell>
        </row>
        <row r="8">
          <cell r="A8" t="str">
            <v>---Forex Income</v>
          </cell>
          <cell r="B8">
            <v>2127.3000000000002</v>
          </cell>
          <cell r="C8">
            <v>2234</v>
          </cell>
          <cell r="D8">
            <v>1823.2</v>
          </cell>
          <cell r="E8">
            <v>2240.788</v>
          </cell>
          <cell r="F8">
            <v>2913.0244000000002</v>
          </cell>
          <cell r="G8">
            <v>3786.9317200000005</v>
          </cell>
          <cell r="I8" t="str">
            <v>DPS</v>
          </cell>
          <cell r="J8">
            <v>3</v>
          </cell>
          <cell r="K8">
            <v>2</v>
          </cell>
          <cell r="L8">
            <v>3</v>
          </cell>
          <cell r="M8">
            <v>3.5</v>
          </cell>
          <cell r="N8">
            <v>4</v>
          </cell>
          <cell r="O8">
            <v>4.5</v>
          </cell>
        </row>
        <row r="9">
          <cell r="A9" t="str">
            <v>---Capital Gains</v>
          </cell>
          <cell r="B9">
            <v>9460.7999999999993</v>
          </cell>
          <cell r="C9">
            <v>1802.3</v>
          </cell>
          <cell r="D9">
            <v>1140.9000000000001</v>
          </cell>
          <cell r="E9">
            <v>2049.326</v>
          </cell>
          <cell r="F9">
            <v>3500</v>
          </cell>
          <cell r="G9">
            <v>2000</v>
          </cell>
        </row>
        <row r="10">
          <cell r="A10" t="str">
            <v>---Miscellaneous Inc.</v>
          </cell>
          <cell r="B10">
            <v>2576.3559999999998</v>
          </cell>
          <cell r="C10">
            <v>3021.6000000000004</v>
          </cell>
          <cell r="D10">
            <v>3689.7999999999993</v>
          </cell>
          <cell r="E10">
            <v>5372.5469999999987</v>
          </cell>
          <cell r="F10">
            <v>6051.6564000000017</v>
          </cell>
          <cell r="G10">
            <v>6416.9545520000011</v>
          </cell>
          <cell r="I10" t="str">
            <v>Valuations</v>
          </cell>
        </row>
        <row r="11">
          <cell r="A11" t="str">
            <v>Total Non Interest Income</v>
          </cell>
          <cell r="B11">
            <v>17919.907999999999</v>
          </cell>
          <cell r="C11">
            <v>11557.9</v>
          </cell>
          <cell r="D11">
            <v>11843.8</v>
          </cell>
          <cell r="E11">
            <v>15629.733</v>
          </cell>
          <cell r="F11">
            <v>19923.520800000002</v>
          </cell>
          <cell r="G11">
            <v>21303.671072000001</v>
          </cell>
          <cell r="I11" t="str">
            <v>PE</v>
          </cell>
          <cell r="J11">
            <v>18.047733069396489</v>
          </cell>
          <cell r="K11">
            <v>53.515213930178454</v>
          </cell>
          <cell r="L11">
            <v>25.943549888614921</v>
          </cell>
          <cell r="M11">
            <v>16.202487275151583</v>
          </cell>
          <cell r="N11">
            <v>10.62126520243091</v>
          </cell>
          <cell r="O11">
            <v>9.6088558225303924</v>
          </cell>
        </row>
        <row r="12">
          <cell r="A12" t="str">
            <v>Total Operating Income</v>
          </cell>
          <cell r="B12">
            <v>40209.707999999999</v>
          </cell>
          <cell r="C12">
            <v>35424.998000000007</v>
          </cell>
          <cell r="D12">
            <v>40600.210000000006</v>
          </cell>
          <cell r="E12">
            <v>52474.317000000017</v>
          </cell>
          <cell r="F12">
            <v>65086.730516719166</v>
          </cell>
          <cell r="G12">
            <v>76783.543116501503</v>
          </cell>
          <cell r="I12" t="str">
            <v>Price to Book</v>
          </cell>
          <cell r="J12">
            <v>4.74479352855308</v>
          </cell>
          <cell r="K12">
            <v>4.5020295037855744</v>
          </cell>
          <cell r="L12">
            <v>3.9757131378651569</v>
          </cell>
          <cell r="M12">
            <v>3.3064700757918093</v>
          </cell>
          <cell r="N12">
            <v>2.331985300264825</v>
          </cell>
          <cell r="O12">
            <v>1.9263030977319024</v>
          </cell>
        </row>
        <row r="13">
          <cell r="A13" t="str">
            <v>---Employee Exp</v>
          </cell>
          <cell r="B13">
            <v>11724.3</v>
          </cell>
          <cell r="C13">
            <v>12632.1</v>
          </cell>
          <cell r="D13">
            <v>13281.3</v>
          </cell>
          <cell r="E13">
            <v>16139.972</v>
          </cell>
          <cell r="F13">
            <v>17269.770039999999</v>
          </cell>
          <cell r="G13">
            <v>19169.4447444</v>
          </cell>
          <cell r="I13" t="str">
            <v>Price to Core Op. Profit</v>
          </cell>
          <cell r="J13">
            <v>13.751400085298625</v>
          </cell>
          <cell r="K13">
            <v>13.847523870384704</v>
          </cell>
          <cell r="L13">
            <v>10.843800043022767</v>
          </cell>
          <cell r="M13">
            <v>8.0838790393555406</v>
          </cell>
          <cell r="N13">
            <v>6.0769458388008646</v>
          </cell>
          <cell r="O13">
            <v>4.580665060714237</v>
          </cell>
        </row>
        <row r="14">
          <cell r="A14" t="str">
            <v>---Other Expenses</v>
          </cell>
          <cell r="B14">
            <v>5791.1000000000022</v>
          </cell>
          <cell r="C14">
            <v>6691.1</v>
          </cell>
          <cell r="D14">
            <v>7870.1000000000022</v>
          </cell>
          <cell r="E14">
            <v>9944.1309999999994</v>
          </cell>
          <cell r="F14">
            <v>10254.044399999999</v>
          </cell>
          <cell r="G14">
            <v>11412.454723999997</v>
          </cell>
          <cell r="I14" t="str">
            <v>Dividend Yield</v>
          </cell>
          <cell r="J14">
            <v>8.0472103004291841E-3</v>
          </cell>
          <cell r="K14">
            <v>5.3648068669527897E-3</v>
          </cell>
          <cell r="L14">
            <v>8.0472103004291841E-3</v>
          </cell>
          <cell r="M14">
            <v>9.3884120171673809E-3</v>
          </cell>
          <cell r="N14">
            <v>1.0729613733905579E-2</v>
          </cell>
          <cell r="O14">
            <v>1.2070815450643776E-2</v>
          </cell>
        </row>
        <row r="15">
          <cell r="A15" t="str">
            <v>Total Operating Expenses</v>
          </cell>
          <cell r="B15">
            <v>17515.400000000001</v>
          </cell>
          <cell r="C15">
            <v>19323.2</v>
          </cell>
          <cell r="D15">
            <v>21151.4</v>
          </cell>
          <cell r="E15">
            <v>26084.102999999999</v>
          </cell>
          <cell r="F15">
            <v>27523.814439999998</v>
          </cell>
          <cell r="G15">
            <v>30581.899468399999</v>
          </cell>
        </row>
        <row r="16">
          <cell r="A16" t="str">
            <v>Operating Profit</v>
          </cell>
          <cell r="B16">
            <v>22694.307999999997</v>
          </cell>
          <cell r="C16">
            <v>16101.798000000006</v>
          </cell>
          <cell r="D16">
            <v>19448.810000000005</v>
          </cell>
          <cell r="E16">
            <v>26390.214000000018</v>
          </cell>
          <cell r="F16">
            <v>37562.916076719164</v>
          </cell>
          <cell r="G16">
            <v>46201.643648101504</v>
          </cell>
        </row>
        <row r="17">
          <cell r="A17" t="str">
            <v>---Amortisation expenses</v>
          </cell>
          <cell r="B17">
            <v>275.60000000000002</v>
          </cell>
          <cell r="C17">
            <v>1498.1959999999999</v>
          </cell>
          <cell r="D17">
            <v>2436.6039999999998</v>
          </cell>
          <cell r="E17">
            <v>2440.4499999999998</v>
          </cell>
          <cell r="F17">
            <v>2440.4499999999998</v>
          </cell>
          <cell r="G17">
            <v>2400</v>
          </cell>
        </row>
        <row r="18">
          <cell r="A18" t="str">
            <v>---Loan Loss Provisions</v>
          </cell>
          <cell r="B18">
            <v>6336.8</v>
          </cell>
          <cell r="C18">
            <v>3512.3</v>
          </cell>
          <cell r="D18">
            <v>5356.1</v>
          </cell>
          <cell r="E18">
            <v>5568.9</v>
          </cell>
          <cell r="F18">
            <v>7780.408406574169</v>
          </cell>
          <cell r="G18">
            <v>10823.356832024756</v>
          </cell>
          <cell r="I18" t="str">
            <v>Ratio Analysis</v>
          </cell>
        </row>
        <row r="19">
          <cell r="A19" t="str">
            <v>---Other Provisions</v>
          </cell>
          <cell r="B19">
            <v>1934.8880000000008</v>
          </cell>
          <cell r="C19" t="e">
            <v>#REF!</v>
          </cell>
          <cell r="D19">
            <v>2499.4999999999982</v>
          </cell>
          <cell r="E19">
            <v>3052.3960000000025</v>
          </cell>
          <cell r="F19">
            <v>2550.0000000000009</v>
          </cell>
          <cell r="G19">
            <v>2750</v>
          </cell>
          <cell r="I19" t="str">
            <v>(Year end March)</v>
          </cell>
          <cell r="J19" t="str">
            <v>F2004</v>
          </cell>
          <cell r="K19" t="str">
            <v>F2005</v>
          </cell>
          <cell r="L19" t="str">
            <v>F2006</v>
          </cell>
          <cell r="M19" t="str">
            <v>F2007</v>
          </cell>
          <cell r="N19" t="str">
            <v>F2008E</v>
          </cell>
          <cell r="O19" t="str">
            <v>F2009E</v>
          </cell>
        </row>
        <row r="20">
          <cell r="A20" t="str">
            <v xml:space="preserve">Total provisions </v>
          </cell>
          <cell r="B20">
            <v>9185.3880000000008</v>
          </cell>
          <cell r="C20">
            <v>11491.496000000001</v>
          </cell>
          <cell r="D20">
            <v>10292.203999999998</v>
          </cell>
          <cell r="E20">
            <v>11061.746000000001</v>
          </cell>
          <cell r="F20">
            <v>12770.858406574169</v>
          </cell>
          <cell r="G20">
            <v>15973.356832024756</v>
          </cell>
          <cell r="I20" t="str">
            <v>Spread Analysis</v>
          </cell>
        </row>
        <row r="21">
          <cell r="A21" t="str">
            <v>Profit Before Tax</v>
          </cell>
          <cell r="B21">
            <v>13508.919999999996</v>
          </cell>
          <cell r="C21">
            <v>4610.3020000000051</v>
          </cell>
          <cell r="D21">
            <v>9156.606000000007</v>
          </cell>
          <cell r="E21">
            <v>15328.468000000017</v>
          </cell>
          <cell r="F21">
            <v>24792.057670144997</v>
          </cell>
          <cell r="G21">
            <v>30228.286816076747</v>
          </cell>
          <cell r="I21" t="str">
            <v>Average yield on assets</v>
          </cell>
          <cell r="J21">
            <v>7.4476986426155134E-2</v>
          </cell>
          <cell r="K21">
            <v>6.9600657611298619E-2</v>
          </cell>
          <cell r="L21">
            <v>7.0236801757783712E-2</v>
          </cell>
          <cell r="M21">
            <v>7.456539465026138E-2</v>
          </cell>
          <cell r="N21">
            <v>8.2076308275476961E-2</v>
          </cell>
          <cell r="O21">
            <v>8.2821143981569534E-2</v>
          </cell>
        </row>
        <row r="22">
          <cell r="A22" t="str">
            <v>Provision for Tax</v>
          </cell>
          <cell r="B22">
            <v>3425.7</v>
          </cell>
          <cell r="C22">
            <v>1209.8</v>
          </cell>
          <cell r="D22">
            <v>2142.2000000000003</v>
          </cell>
          <cell r="E22">
            <v>4096.8999999999996</v>
          </cell>
          <cell r="F22">
            <v>7437.6173010434986</v>
          </cell>
          <cell r="G22">
            <v>9824.1932152249428</v>
          </cell>
          <cell r="I22" t="str">
            <v>Cost of earning assets</v>
          </cell>
          <cell r="J22">
            <v>4.5834719788674975E-2</v>
          </cell>
          <cell r="K22">
            <v>4.2059292218549017E-2</v>
          </cell>
          <cell r="L22">
            <v>4.1500929285839407E-2</v>
          </cell>
          <cell r="M22">
            <v>4.4639118071045744E-2</v>
          </cell>
          <cell r="N22">
            <v>5.2849194457310837E-2</v>
          </cell>
          <cell r="O22">
            <v>5.2978913966846425E-2</v>
          </cell>
        </row>
        <row r="23">
          <cell r="A23" t="str">
            <v xml:space="preserve">Net Profit </v>
          </cell>
          <cell r="B23">
            <v>10083.219999999998</v>
          </cell>
          <cell r="C23">
            <v>3400.502000000005</v>
          </cell>
          <cell r="D23">
            <v>7014.4060000000063</v>
          </cell>
          <cell r="E23">
            <v>11231.568000000017</v>
          </cell>
          <cell r="F23">
            <v>17354.4403691015</v>
          </cell>
          <cell r="G23">
            <v>20404.093600851804</v>
          </cell>
          <cell r="I23" t="str">
            <v>Net Interest Margin (NIM)</v>
          </cell>
          <cell r="J23">
            <v>2.8642266637480158E-2</v>
          </cell>
          <cell r="K23">
            <v>2.7541365392749602E-2</v>
          </cell>
          <cell r="L23">
            <v>2.8735872471944306E-2</v>
          </cell>
          <cell r="M23">
            <v>2.9926276579215635E-2</v>
          </cell>
          <cell r="N23">
            <v>2.9227113818166124E-2</v>
          </cell>
          <cell r="O23">
            <v>2.9842230014723109E-2</v>
          </cell>
        </row>
        <row r="24">
          <cell r="A24" t="str">
            <v>Core Operating profit</v>
          </cell>
          <cell r="B24">
            <v>13233.507999999998</v>
          </cell>
          <cell r="C24">
            <v>13141.598000000007</v>
          </cell>
          <cell r="D24">
            <v>16781.810000000005</v>
          </cell>
          <cell r="E24">
            <v>22511.388000000017</v>
          </cell>
          <cell r="F24">
            <v>32262.916076719164</v>
          </cell>
          <cell r="G24">
            <v>42801.643648101504</v>
          </cell>
        </row>
        <row r="25">
          <cell r="I25" t="str">
            <v>Growth Ratios</v>
          </cell>
        </row>
        <row r="26">
          <cell r="A26" t="str">
            <v>Balance Sheet Data</v>
          </cell>
          <cell r="I26" t="str">
            <v>Net Interest Income</v>
          </cell>
          <cell r="K26">
            <v>7.0763219050866688E-2</v>
          </cell>
          <cell r="L26">
            <v>0.2048557390596879</v>
          </cell>
          <cell r="M26">
            <v>0.28126508142010809</v>
          </cell>
          <cell r="N26">
            <v>0.22577607923919429</v>
          </cell>
          <cell r="O26">
            <v>0.22843067161285413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</v>
          </cell>
          <cell r="F27" t="str">
            <v>F2008E</v>
          </cell>
          <cell r="G27" t="str">
            <v>F2009E</v>
          </cell>
          <cell r="I27" t="str">
            <v>Non Interest Income</v>
          </cell>
          <cell r="K27">
            <v>-0.3550245905280317</v>
          </cell>
          <cell r="L27">
            <v>2.4736327533548375E-2</v>
          </cell>
          <cell r="M27">
            <v>0.31965526266907585</v>
          </cell>
          <cell r="N27">
            <v>0.27471920345664258</v>
          </cell>
          <cell r="O27">
            <v>6.9272408519281292E-2</v>
          </cell>
        </row>
        <row r="28">
          <cell r="A28" t="str">
            <v>Share holders equity</v>
          </cell>
          <cell r="B28">
            <v>40096.663</v>
          </cell>
          <cell r="C28">
            <v>44648.700000000004</v>
          </cell>
          <cell r="D28">
            <v>49838.9</v>
          </cell>
          <cell r="E28">
            <v>58953.752999999997</v>
          </cell>
          <cell r="F28">
            <v>104990.6906491015</v>
          </cell>
          <cell r="G28">
            <v>122696.8556899533</v>
          </cell>
          <cell r="I28" t="str">
            <v>Operating expenses</v>
          </cell>
          <cell r="K28">
            <v>0.10321203055596784</v>
          </cell>
          <cell r="L28">
            <v>9.4611658524468067E-2</v>
          </cell>
          <cell r="M28">
            <v>0.23320929111075372</v>
          </cell>
          <cell r="N28">
            <v>5.5194976035787047E-2</v>
          </cell>
          <cell r="O28">
            <v>0.11110687565004529</v>
          </cell>
        </row>
        <row r="29">
          <cell r="A29" t="str">
            <v xml:space="preserve">Deposits </v>
          </cell>
          <cell r="B29">
            <v>710031.2</v>
          </cell>
          <cell r="C29">
            <v>788214.4</v>
          </cell>
          <cell r="D29">
            <v>939320.3</v>
          </cell>
          <cell r="E29">
            <v>1198817.362</v>
          </cell>
          <cell r="F29">
            <v>1474545.3552599999</v>
          </cell>
          <cell r="G29">
            <v>1739963.5192067998</v>
          </cell>
          <cell r="I29" t="str">
            <v>Operating Profit</v>
          </cell>
          <cell r="K29">
            <v>-0.29049178322599623</v>
          </cell>
          <cell r="L29">
            <v>0.20786573027434563</v>
          </cell>
          <cell r="M29">
            <v>0.35690636085189853</v>
          </cell>
          <cell r="N29">
            <v>0.42336534583308572</v>
          </cell>
          <cell r="O29">
            <v>0.22998021649167089</v>
          </cell>
        </row>
        <row r="30">
          <cell r="A30" t="str">
            <v xml:space="preserve">Borrowings </v>
          </cell>
          <cell r="B30">
            <v>45207.783000000003</v>
          </cell>
          <cell r="C30">
            <v>59619.5</v>
          </cell>
          <cell r="D30">
            <v>58939.1</v>
          </cell>
          <cell r="E30">
            <v>66208.269</v>
          </cell>
          <cell r="F30">
            <v>82760.336249999993</v>
          </cell>
          <cell r="G30">
            <v>99312.403499999986</v>
          </cell>
          <cell r="I30" t="str">
            <v>Net Profit</v>
          </cell>
          <cell r="K30">
            <v>-0.66275634172417086</v>
          </cell>
          <cell r="L30">
            <v>1.0627560283746331</v>
          </cell>
          <cell r="M30">
            <v>0.60121441501960504</v>
          </cell>
          <cell r="N30">
            <v>0.54514849298882151</v>
          </cell>
          <cell r="O30">
            <v>0.17572754677702096</v>
          </cell>
        </row>
        <row r="31">
          <cell r="A31" t="str">
            <v>Other Liabilities &amp; Prov.</v>
          </cell>
          <cell r="B31">
            <v>53264.28</v>
          </cell>
          <cell r="C31">
            <v>57299.213000000003</v>
          </cell>
          <cell r="D31">
            <v>74644.441999999995</v>
          </cell>
          <cell r="E31">
            <v>92390.528999999995</v>
          </cell>
          <cell r="F31">
            <v>88285.181800000006</v>
          </cell>
          <cell r="G31">
            <v>84424.299980000011</v>
          </cell>
          <cell r="I31" t="str">
            <v>EPS</v>
          </cell>
          <cell r="K31">
            <v>-0.66275509814940758</v>
          </cell>
          <cell r="L31">
            <v>1.0627560283746327</v>
          </cell>
          <cell r="M31">
            <v>0.60120785457442683</v>
          </cell>
          <cell r="N31">
            <v>0.52547619952501412</v>
          </cell>
          <cell r="O31">
            <v>0.10536211580224442</v>
          </cell>
        </row>
        <row r="32">
          <cell r="A32" t="str">
            <v>Total Liabilities</v>
          </cell>
          <cell r="B32">
            <v>848599.92599999998</v>
          </cell>
          <cell r="C32">
            <v>949781.81299999997</v>
          </cell>
          <cell r="D32">
            <v>1122742.7420000001</v>
          </cell>
          <cell r="E32">
            <v>1416369.9130000002</v>
          </cell>
          <cell r="F32">
            <v>1750581.5639591012</v>
          </cell>
          <cell r="G32">
            <v>2046397.0783767533</v>
          </cell>
          <cell r="I32" t="str">
            <v>Deposits</v>
          </cell>
          <cell r="K32">
            <v>0.11011234435895223</v>
          </cell>
          <cell r="L32">
            <v>0.19170659658082889</v>
          </cell>
          <cell r="M32">
            <v>0.27626046408237936</v>
          </cell>
          <cell r="N32">
            <v>0.22999999999999998</v>
          </cell>
          <cell r="O32">
            <v>0.17999999999999994</v>
          </cell>
        </row>
        <row r="33">
          <cell r="I33" t="str">
            <v>Advances</v>
          </cell>
          <cell r="K33">
            <v>0.21094319378749526</v>
          </cell>
          <cell r="L33">
            <v>0.17369084813328706</v>
          </cell>
          <cell r="M33">
            <v>0.3032224538253514</v>
          </cell>
          <cell r="N33">
            <v>0.29008255624319701</v>
          </cell>
          <cell r="O33">
            <v>0.19503118987218726</v>
          </cell>
        </row>
        <row r="34">
          <cell r="A34" t="str">
            <v>Cash &amp; Balances with RBI</v>
          </cell>
          <cell r="B34">
            <v>42309.3</v>
          </cell>
          <cell r="C34">
            <v>39047.300000000003</v>
          </cell>
          <cell r="D34">
            <v>55884.1</v>
          </cell>
          <cell r="E34">
            <v>71968.894</v>
          </cell>
          <cell r="F34">
            <v>88597.073048458944</v>
          </cell>
          <cell r="G34">
            <v>104638.71298275526</v>
          </cell>
          <cell r="I34" t="str">
            <v>Total Assets</v>
          </cell>
          <cell r="K34">
            <v>0.11923390976114701</v>
          </cell>
          <cell r="L34">
            <v>0.18210596016118918</v>
          </cell>
          <cell r="M34">
            <v>0.26152667037236577</v>
          </cell>
          <cell r="N34">
            <v>0.23596353459048736</v>
          </cell>
          <cell r="O34">
            <v>0.1689812805686346</v>
          </cell>
        </row>
        <row r="35">
          <cell r="A35" t="str">
            <v xml:space="preserve">Balances with Banks </v>
          </cell>
          <cell r="B35">
            <v>43270.1</v>
          </cell>
          <cell r="C35">
            <v>36215.199999999997</v>
          </cell>
          <cell r="D35">
            <v>58575.7</v>
          </cell>
          <cell r="E35">
            <v>102086.45600000001</v>
          </cell>
          <cell r="F35">
            <v>102086.45600000001</v>
          </cell>
          <cell r="G35">
            <v>102086.45600000001</v>
          </cell>
        </row>
        <row r="36">
          <cell r="A36" t="str">
            <v xml:space="preserve">Investments </v>
          </cell>
          <cell r="B36">
            <v>271628.90000000002</v>
          </cell>
          <cell r="C36">
            <v>286863.2</v>
          </cell>
          <cell r="D36">
            <v>317817.5</v>
          </cell>
          <cell r="E36">
            <v>354927.61800000002</v>
          </cell>
          <cell r="F36">
            <v>425732.22856710001</v>
          </cell>
          <cell r="G36">
            <v>489880.87878592801</v>
          </cell>
          <cell r="I36" t="str">
            <v>Profitability Ratios</v>
          </cell>
        </row>
        <row r="37">
          <cell r="A37" t="str">
            <v xml:space="preserve">Advances </v>
          </cell>
          <cell r="B37">
            <v>458559</v>
          </cell>
          <cell r="C37">
            <v>555288.9</v>
          </cell>
          <cell r="D37">
            <v>651737.5</v>
          </cell>
          <cell r="E37">
            <v>849358.94400000002</v>
          </cell>
          <cell r="F37">
            <v>1095743.1576435424</v>
          </cell>
          <cell r="G37">
            <v>1309447.24947307</v>
          </cell>
          <cell r="I37" t="str">
            <v xml:space="preserve">Return On Equity </v>
          </cell>
          <cell r="J37">
            <v>0.28037944635763462</v>
          </cell>
          <cell r="K37">
            <v>8.360581630115288E-2</v>
          </cell>
          <cell r="L37">
            <v>0.15372692805014368</v>
          </cell>
          <cell r="M37">
            <v>0.21246895499097163</v>
          </cell>
          <cell r="N37">
            <v>0.2411096097177739</v>
          </cell>
          <cell r="O37">
            <v>0.21399391907849266</v>
          </cell>
        </row>
        <row r="38">
          <cell r="A38" t="str">
            <v xml:space="preserve">Fixed Assets </v>
          </cell>
          <cell r="B38">
            <v>7985.9</v>
          </cell>
          <cell r="C38">
            <v>8141.7</v>
          </cell>
          <cell r="D38">
            <v>8099.7</v>
          </cell>
          <cell r="E38">
            <v>7892.9539999999997</v>
          </cell>
          <cell r="F38">
            <v>8287.6016999999993</v>
          </cell>
          <cell r="G38">
            <v>8701.9817849999999</v>
          </cell>
          <cell r="I38" t="str">
            <v>Return on Assets</v>
          </cell>
          <cell r="J38">
            <v>1.2513753845627335E-2</v>
          </cell>
          <cell r="K38">
            <v>3.7817354723078352E-3</v>
          </cell>
          <cell r="L38">
            <v>6.7689485270512294E-3</v>
          </cell>
          <cell r="M38">
            <v>8.8468449202534077E-3</v>
          </cell>
          <cell r="N38">
            <v>1.0959713462844203E-2</v>
          </cell>
          <cell r="O38">
            <v>1.0747541939450813E-2</v>
          </cell>
        </row>
        <row r="39">
          <cell r="A39" t="str">
            <v xml:space="preserve">Other Assets </v>
          </cell>
          <cell r="B39">
            <v>24846.739000000001</v>
          </cell>
          <cell r="C39">
            <v>24225.495999999999</v>
          </cell>
          <cell r="D39">
            <v>30628.254000000001</v>
          </cell>
          <cell r="E39">
            <v>30135.046999999999</v>
          </cell>
          <cell r="F39">
            <v>30135.046999999999</v>
          </cell>
          <cell r="G39">
            <v>31641.799350000001</v>
          </cell>
        </row>
        <row r="40">
          <cell r="A40" t="str">
            <v>Total Assets</v>
          </cell>
          <cell r="B40">
            <v>848599.93900000001</v>
          </cell>
          <cell r="C40">
            <v>949781.79600000009</v>
          </cell>
          <cell r="D40">
            <v>1122742.754</v>
          </cell>
          <cell r="E40">
            <v>1416369.9130000002</v>
          </cell>
          <cell r="F40">
            <v>1750581.5639591012</v>
          </cell>
          <cell r="G40">
            <v>2046397.0783767533</v>
          </cell>
          <cell r="I40" t="str">
            <v>Efficiency Ratios</v>
          </cell>
        </row>
        <row r="41">
          <cell r="I41" t="str">
            <v>Cost Income Ratio</v>
          </cell>
          <cell r="J41">
            <v>0.43560127320496839</v>
          </cell>
          <cell r="K41">
            <v>0.54546792070390515</v>
          </cell>
          <cell r="L41">
            <v>0.52096774868898454</v>
          </cell>
          <cell r="M41">
            <v>0.49708323025909973</v>
          </cell>
          <cell r="N41">
            <v>0.40367390144525556</v>
          </cell>
          <cell r="O41">
            <v>0.38200763181630648</v>
          </cell>
        </row>
        <row r="42">
          <cell r="A42" t="str">
            <v>Earning Assets</v>
          </cell>
          <cell r="B42">
            <v>815767.29999999993</v>
          </cell>
          <cell r="C42">
            <v>917414.60000000009</v>
          </cell>
          <cell r="D42">
            <v>1084014.8</v>
          </cell>
          <cell r="E42">
            <v>1378341.9120000002</v>
          </cell>
          <cell r="F42">
            <v>1712158.9152591012</v>
          </cell>
          <cell r="G42">
            <v>2006053.2972417532</v>
          </cell>
          <cell r="I42" t="str">
            <v>Expenses/Avg Assets</v>
          </cell>
          <cell r="J42">
            <v>2.1737441423245855E-2</v>
          </cell>
          <cell r="K42">
            <v>2.1489542096578287E-2</v>
          </cell>
          <cell r="L42">
            <v>2.0411241931971327E-2</v>
          </cell>
          <cell r="M42">
            <v>2.0545841339776983E-2</v>
          </cell>
          <cell r="N42">
            <v>1.7381898422029689E-2</v>
          </cell>
          <cell r="O42">
            <v>1.6108544371261666E-2</v>
          </cell>
        </row>
        <row r="43">
          <cell r="A43" t="str">
            <v>No Of Shares (mn)</v>
          </cell>
          <cell r="B43">
            <v>488.14179999999999</v>
          </cell>
          <cell r="C43">
            <v>488.14</v>
          </cell>
          <cell r="D43">
            <v>488.14</v>
          </cell>
          <cell r="E43">
            <v>488.142</v>
          </cell>
          <cell r="F43">
            <v>525.91200000000003</v>
          </cell>
          <cell r="G43">
            <v>525.91200000000003</v>
          </cell>
        </row>
        <row r="44">
          <cell r="I44" t="str">
            <v>Capital Ratios</v>
          </cell>
        </row>
        <row r="45">
          <cell r="A45" t="str">
            <v>Asset Quality</v>
          </cell>
          <cell r="I45" t="str">
            <v>Tier 1 Ratio</v>
          </cell>
          <cell r="J45">
            <v>7.4700000000000003E-2</v>
          </cell>
          <cell r="K45">
            <v>7.0499999999999993E-2</v>
          </cell>
          <cell r="L45">
            <v>6.7515000000000006E-2</v>
          </cell>
          <cell r="M45">
            <v>6.5389926022384123E-2</v>
          </cell>
          <cell r="N45">
            <v>7.9729059364289548E-2</v>
          </cell>
          <cell r="O45">
            <v>7.640323329058879E-2</v>
          </cell>
        </row>
        <row r="46">
          <cell r="A46" t="str">
            <v>Gross NPL</v>
          </cell>
          <cell r="B46">
            <v>37340.199999999997</v>
          </cell>
          <cell r="C46">
            <v>31559.1</v>
          </cell>
          <cell r="D46">
            <v>24791.8</v>
          </cell>
          <cell r="E46">
            <v>21004.9</v>
          </cell>
          <cell r="F46">
            <v>22736.294059763026</v>
          </cell>
          <cell r="G46">
            <v>29112.132380034964</v>
          </cell>
          <cell r="I46" t="str">
            <v>Tier 2 Ratio</v>
          </cell>
          <cell r="J46">
            <v>5.5399999999999998E-2</v>
          </cell>
          <cell r="K46">
            <v>4.4699999999999997E-2</v>
          </cell>
          <cell r="L46">
            <v>3.998691564147628E-2</v>
          </cell>
          <cell r="M46">
            <v>5.0369888079388421E-2</v>
          </cell>
          <cell r="N46">
            <v>5.45E-2</v>
          </cell>
          <cell r="O46">
            <v>5.2999999999999999E-2</v>
          </cell>
        </row>
        <row r="47">
          <cell r="A47" t="str">
            <v>Net NPL</v>
          </cell>
          <cell r="B47">
            <v>20615.7</v>
          </cell>
          <cell r="C47">
            <v>15542.8</v>
          </cell>
          <cell r="D47">
            <v>9695</v>
          </cell>
          <cell r="E47">
            <v>6320.3</v>
          </cell>
          <cell r="F47">
            <v>6004.2849999999999</v>
          </cell>
          <cell r="G47">
            <v>6604.7135000000007</v>
          </cell>
          <cell r="I47" t="str">
            <v>Capital Adequacy Ratio</v>
          </cell>
          <cell r="J47">
            <v>0.13009999999999999</v>
          </cell>
          <cell r="K47">
            <v>0.1152</v>
          </cell>
          <cell r="L47">
            <v>0.10750191564147629</v>
          </cell>
          <cell r="M47">
            <v>0.11575981410177255</v>
          </cell>
          <cell r="N47">
            <v>0.13422905936428955</v>
          </cell>
          <cell r="O47">
            <v>0.12940323329058878</v>
          </cell>
        </row>
        <row r="48">
          <cell r="A48" t="str">
            <v>Reserve Coverage</v>
          </cell>
          <cell r="B48">
            <v>16724.499999999996</v>
          </cell>
          <cell r="C48">
            <v>16016.3</v>
          </cell>
          <cell r="D48">
            <v>15096.8</v>
          </cell>
          <cell r="E48">
            <v>14684.600000000002</v>
          </cell>
          <cell r="F48">
            <v>16732.009059763026</v>
          </cell>
          <cell r="G48">
            <v>22507.418880034962</v>
          </cell>
        </row>
        <row r="49">
          <cell r="A49" t="str">
            <v>Gross NPL Ratio</v>
          </cell>
          <cell r="B49">
            <v>7.8564057031224516E-2</v>
          </cell>
          <cell r="C49">
            <v>5.5240351391865505E-2</v>
          </cell>
          <cell r="D49">
            <v>3.7178351503514437E-2</v>
          </cell>
          <cell r="E49">
            <v>2.4199999999999999E-2</v>
          </cell>
          <cell r="F49">
            <v>2.043757446482106E-2</v>
          </cell>
          <cell r="G49">
            <v>2.1856699084234342E-2</v>
          </cell>
        </row>
        <row r="50">
          <cell r="A50" t="str">
            <v>Net NPL Ratio</v>
          </cell>
          <cell r="B50">
            <v>4.4957573616481193E-2</v>
          </cell>
          <cell r="C50">
            <v>2.79904748681272E-2</v>
          </cell>
          <cell r="D50">
            <v>1.4875620936343236E-2</v>
          </cell>
          <cell r="E50">
            <v>7.1999999999999998E-3</v>
          </cell>
          <cell r="F50">
            <v>5.4796463551846893E-3</v>
          </cell>
          <cell r="G50">
            <v>5.0438942864309963E-3</v>
          </cell>
        </row>
        <row r="51">
          <cell r="A51" t="str">
            <v xml:space="preserve">Coverage </v>
          </cell>
          <cell r="B51">
            <v>0.44789529782914922</v>
          </cell>
          <cell r="C51">
            <v>0.50750179821351049</v>
          </cell>
          <cell r="D51">
            <v>0.60894327963278183</v>
          </cell>
          <cell r="E51">
            <v>0.69910354250674844</v>
          </cell>
          <cell r="F51">
            <v>0.73591628502791362</v>
          </cell>
          <cell r="G51">
            <v>0.77312848767720299</v>
          </cell>
        </row>
        <row r="52">
          <cell r="I52" t="str">
            <v>Source: Company Data, E=Morgan Stanley Research Estimates</v>
          </cell>
        </row>
      </sheetData>
      <sheetData sheetId="1">
        <row r="1">
          <cell r="D1">
            <v>372.8</v>
          </cell>
        </row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  <cell r="J2" t="str">
            <v>F2009E</v>
          </cell>
        </row>
        <row r="3">
          <cell r="A3" t="str">
            <v>Consol</v>
          </cell>
        </row>
        <row r="4">
          <cell r="A4" t="str">
            <v>PAT</v>
          </cell>
          <cell r="D4">
            <v>8665.9249999999993</v>
          </cell>
          <cell r="E4">
            <v>10506.788</v>
          </cell>
          <cell r="F4">
            <v>3137.06</v>
          </cell>
          <cell r="G4">
            <v>7246.3410000000003</v>
          </cell>
        </row>
        <row r="5">
          <cell r="A5" t="str">
            <v>Sh. Holders Equity</v>
          </cell>
          <cell r="D5">
            <v>36475.599999999999</v>
          </cell>
          <cell r="E5">
            <v>41584.587999999996</v>
          </cell>
          <cell r="F5">
            <v>45966.29</v>
          </cell>
          <cell r="G5">
            <v>51276.36</v>
          </cell>
          <cell r="H5">
            <v>60654.104769147787</v>
          </cell>
          <cell r="I5">
            <v>108018.84572837607</v>
          </cell>
          <cell r="J5">
            <v>0</v>
          </cell>
        </row>
        <row r="6">
          <cell r="A6" t="str">
            <v>EPS</v>
          </cell>
        </row>
        <row r="7">
          <cell r="A7" t="str">
            <v>BV</v>
          </cell>
        </row>
        <row r="8">
          <cell r="A8" t="str">
            <v>PE</v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</row>
        <row r="9">
          <cell r="A9" t="str">
            <v>PB</v>
          </cell>
          <cell r="D9" t="e">
            <v>#DIV/0!</v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</row>
        <row r="10"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</row>
        <row r="11">
          <cell r="A11" t="str">
            <v>BOI (Standalone)</v>
          </cell>
        </row>
        <row r="12">
          <cell r="A12" t="str">
            <v>PAT</v>
          </cell>
          <cell r="B12">
            <v>2518.8089999999943</v>
          </cell>
          <cell r="C12">
            <v>5088.3610000000062</v>
          </cell>
          <cell r="D12">
            <v>8510.0390000000043</v>
          </cell>
          <cell r="E12">
            <v>10083.219999999998</v>
          </cell>
          <cell r="F12">
            <v>3400.502000000005</v>
          </cell>
          <cell r="G12">
            <v>7014.4060000000063</v>
          </cell>
          <cell r="H12">
            <v>11231.568000000017</v>
          </cell>
          <cell r="I12">
            <v>17354.4403691015</v>
          </cell>
        </row>
        <row r="13">
          <cell r="A13" t="str">
            <v>Sh. Holders Equity</v>
          </cell>
          <cell r="B13">
            <v>26865</v>
          </cell>
          <cell r="C13">
            <v>28450.5</v>
          </cell>
          <cell r="D13">
            <v>35407.766000000003</v>
          </cell>
          <cell r="E13">
            <v>40096.663</v>
          </cell>
          <cell r="F13">
            <v>44648.700000000004</v>
          </cell>
          <cell r="G13">
            <v>49838.9</v>
          </cell>
          <cell r="H13">
            <v>58953.752999999997</v>
          </cell>
          <cell r="I13">
            <v>104990.6906491015</v>
          </cell>
        </row>
        <row r="14">
          <cell r="D14">
            <v>1.0301581862012983</v>
          </cell>
          <cell r="E14">
            <v>1.037108449648291</v>
          </cell>
          <cell r="F14">
            <v>1.0295101537110822</v>
          </cell>
          <cell r="G14">
            <v>1.0288421293407359</v>
          </cell>
        </row>
        <row r="15">
          <cell r="D15">
            <v>1.0183178949003635</v>
          </cell>
          <cell r="E15">
            <v>1.0420072159488738</v>
          </cell>
          <cell r="F15">
            <v>0.92252849726304975</v>
          </cell>
          <cell r="G15">
            <v>1.0330655225830945</v>
          </cell>
          <cell r="H15">
            <v>0</v>
          </cell>
          <cell r="I15">
            <v>0</v>
          </cell>
        </row>
        <row r="18">
          <cell r="A18" t="str">
            <v>Subsidiaries/ Consolidated</v>
          </cell>
          <cell r="D18">
            <v>1.7988385544531596E-2</v>
          </cell>
          <cell r="E18">
            <v>4.0313747645807925E-2</v>
          </cell>
          <cell r="F18">
            <v>-8.3977354593155695E-2</v>
          </cell>
          <cell r="G18">
            <v>3.2007188179523159E-2</v>
          </cell>
        </row>
        <row r="22">
          <cell r="B22" t="str">
            <v>F2003</v>
          </cell>
          <cell r="D22" t="str">
            <v>F2004</v>
          </cell>
          <cell r="F22" t="str">
            <v>F2005</v>
          </cell>
          <cell r="H22" t="str">
            <v>F2006</v>
          </cell>
        </row>
        <row r="23">
          <cell r="A23" t="str">
            <v>Profit break-up</v>
          </cell>
          <cell r="B23" t="str">
            <v>Rs Mn</v>
          </cell>
          <cell r="C23" t="str">
            <v>%</v>
          </cell>
          <cell r="D23" t="str">
            <v>Rs Mn</v>
          </cell>
          <cell r="E23" t="str">
            <v>%</v>
          </cell>
          <cell r="F23" t="str">
            <v>Rs Mn</v>
          </cell>
          <cell r="G23" t="str">
            <v>%</v>
          </cell>
          <cell r="H23" t="str">
            <v>Rs Mn</v>
          </cell>
          <cell r="I23" t="str">
            <v>%</v>
          </cell>
        </row>
        <row r="24">
          <cell r="A24" t="str">
            <v>BOI - Stand alone</v>
          </cell>
          <cell r="B24">
            <v>8510.0390000000043</v>
          </cell>
          <cell r="C24">
            <v>0.98201161445546836</v>
          </cell>
          <cell r="D24">
            <v>10083.219999999998</v>
          </cell>
          <cell r="E24">
            <v>0.95968625235419203</v>
          </cell>
          <cell r="F24">
            <v>3400.502000000005</v>
          </cell>
          <cell r="G24">
            <v>1.0839773545931557</v>
          </cell>
          <cell r="H24">
            <v>7014.4060000000063</v>
          </cell>
          <cell r="I24">
            <v>0.96799281182047681</v>
          </cell>
        </row>
        <row r="25">
          <cell r="A25" t="str">
            <v>Subsidiaries</v>
          </cell>
          <cell r="B25">
            <v>-463.99000000000501</v>
          </cell>
          <cell r="C25">
            <v>-5.35418896424796E-2</v>
          </cell>
          <cell r="D25">
            <v>-177.65699999999708</v>
          </cell>
          <cell r="E25">
            <v>-1.6908783159991149E-2</v>
          </cell>
          <cell r="F25">
            <v>-147.440000000005</v>
          </cell>
          <cell r="G25">
            <v>-4.699941983895909E-2</v>
          </cell>
          <cell r="H25">
            <v>7.034999999994028</v>
          </cell>
          <cell r="I25">
            <v>9.7083479786474688E-4</v>
          </cell>
        </row>
        <row r="26">
          <cell r="A26" t="str">
            <v>Associates</v>
          </cell>
          <cell r="B26">
            <v>619.87599999999998</v>
          </cell>
          <cell r="C26">
            <v>7.1530275187011202E-2</v>
          </cell>
          <cell r="D26">
            <v>601.22500000000002</v>
          </cell>
          <cell r="E26">
            <v>5.7222530805799067E-2</v>
          </cell>
          <cell r="F26">
            <v>-116.002</v>
          </cell>
          <cell r="G26">
            <v>-3.6977934754196605E-2</v>
          </cell>
          <cell r="H26">
            <v>224.9</v>
          </cell>
          <cell r="I26">
            <v>3.1036353381658412E-2</v>
          </cell>
        </row>
        <row r="27">
          <cell r="A27" t="str">
            <v>Total</v>
          </cell>
          <cell r="B27">
            <v>8665.9249999999993</v>
          </cell>
          <cell r="C27">
            <v>1</v>
          </cell>
          <cell r="D27">
            <v>10506.788</v>
          </cell>
          <cell r="E27">
            <v>1</v>
          </cell>
          <cell r="F27">
            <v>3137.06</v>
          </cell>
          <cell r="G27">
            <v>1</v>
          </cell>
          <cell r="H27">
            <v>7246.3410000000003</v>
          </cell>
          <cell r="I27">
            <v>1</v>
          </cell>
        </row>
        <row r="30">
          <cell r="B30" t="str">
            <v>Ownership</v>
          </cell>
        </row>
        <row r="31">
          <cell r="A31" t="str">
            <v>Subsidiaries</v>
          </cell>
        </row>
        <row r="32">
          <cell r="A32" t="str">
            <v>BOI shareholding Ltd</v>
          </cell>
          <cell r="B32">
            <v>0.51</v>
          </cell>
        </row>
        <row r="34">
          <cell r="A34" t="str">
            <v>Associates</v>
          </cell>
        </row>
        <row r="35">
          <cell r="A35" t="str">
            <v>Indo Zambia Ltd</v>
          </cell>
          <cell r="B35">
            <v>0.2</v>
          </cell>
        </row>
        <row r="36">
          <cell r="A36" t="str">
            <v>Securities Trading Corporation of India</v>
          </cell>
          <cell r="B36">
            <v>0.29949999999999999</v>
          </cell>
        </row>
        <row r="37">
          <cell r="A37" t="str">
            <v>Regional Rural Banks</v>
          </cell>
          <cell r="B37" t="str">
            <v>16 RRBs</v>
          </cell>
        </row>
        <row r="39">
          <cell r="A39" t="str">
            <v>Strategic Investments</v>
          </cell>
        </row>
        <row r="40">
          <cell r="A40" t="str">
            <v>IL&amp;FS Investment Managers Ltd</v>
          </cell>
          <cell r="B40">
            <v>0.1439</v>
          </cell>
        </row>
        <row r="41">
          <cell r="A41" t="str">
            <v>CDSL</v>
          </cell>
          <cell r="B41">
            <v>0.1</v>
          </cell>
        </row>
        <row r="42">
          <cell r="A42" t="str">
            <v>ASREC (India) ltd</v>
          </cell>
          <cell r="B42">
            <v>0.13600000000000001</v>
          </cell>
        </row>
        <row r="43">
          <cell r="A43" t="str">
            <v>MCX</v>
          </cell>
          <cell r="B43">
            <v>0.02</v>
          </cell>
        </row>
        <row r="44">
          <cell r="A44" t="str">
            <v>National Collateral Mgmt Services ltd</v>
          </cell>
          <cell r="B44">
            <v>0.1</v>
          </cell>
        </row>
        <row r="45">
          <cell r="A45" t="str">
            <v>CIBIL</v>
          </cell>
          <cell r="B45">
            <v>0.05</v>
          </cell>
        </row>
        <row r="46">
          <cell r="A46" t="str">
            <v>SME Rating Agency of India</v>
          </cell>
          <cell r="B46">
            <v>0.04</v>
          </cell>
        </row>
        <row r="48">
          <cell r="A48" t="str">
            <v>Strategic Alliance</v>
          </cell>
        </row>
        <row r="49">
          <cell r="A49" t="str">
            <v>NCDEX</v>
          </cell>
        </row>
        <row r="52">
          <cell r="A52" t="str">
            <v>(Rs million)</v>
          </cell>
          <cell r="B52" t="str">
            <v>F2005</v>
          </cell>
          <cell r="C52" t="str">
            <v>F2006</v>
          </cell>
          <cell r="D52" t="str">
            <v>H107</v>
          </cell>
        </row>
        <row r="53">
          <cell r="A53" t="str">
            <v>Branches</v>
          </cell>
          <cell r="B53">
            <v>2594</v>
          </cell>
          <cell r="C53">
            <v>2622</v>
          </cell>
          <cell r="D53">
            <v>2644</v>
          </cell>
        </row>
        <row r="54">
          <cell r="A54" t="str">
            <v>CBS Branches</v>
          </cell>
          <cell r="B54">
            <v>128</v>
          </cell>
          <cell r="C54">
            <v>555</v>
          </cell>
          <cell r="D54">
            <v>1008</v>
          </cell>
        </row>
        <row r="55">
          <cell r="A55" t="str">
            <v>Business</v>
          </cell>
          <cell r="D55">
            <v>0.8</v>
          </cell>
        </row>
        <row r="56">
          <cell r="B56">
            <v>4.9344641480339242E-2</v>
          </cell>
          <cell r="C56">
            <v>0.2116704805491991</v>
          </cell>
          <cell r="D56">
            <v>0.38124054462934948</v>
          </cell>
        </row>
      </sheetData>
      <sheetData sheetId="2">
        <row r="2">
          <cell r="A2" t="str">
            <v>Foreign Operations</v>
          </cell>
        </row>
        <row r="3">
          <cell r="A3" t="str">
            <v>Credit (gross)</v>
          </cell>
          <cell r="B3" t="str">
            <v>F2001</v>
          </cell>
          <cell r="C3" t="str">
            <v>F2002</v>
          </cell>
          <cell r="D3" t="str">
            <v>F2003</v>
          </cell>
          <cell r="E3" t="str">
            <v>F2004</v>
          </cell>
          <cell r="F3" t="str">
            <v>F2005</v>
          </cell>
          <cell r="G3" t="str">
            <v>F2006</v>
          </cell>
          <cell r="H3" t="str">
            <v>F2007</v>
          </cell>
          <cell r="J3">
            <v>38596</v>
          </cell>
          <cell r="K3">
            <v>38961</v>
          </cell>
        </row>
        <row r="4">
          <cell r="A4" t="str">
            <v>Domestic</v>
          </cell>
          <cell r="B4">
            <v>257360</v>
          </cell>
          <cell r="C4">
            <v>305670</v>
          </cell>
          <cell r="D4">
            <v>330130</v>
          </cell>
          <cell r="E4">
            <v>364050</v>
          </cell>
          <cell r="F4">
            <v>443100</v>
          </cell>
          <cell r="G4">
            <v>540230</v>
          </cell>
          <cell r="H4">
            <v>698110</v>
          </cell>
          <cell r="J4">
            <v>453710</v>
          </cell>
          <cell r="K4">
            <v>584940</v>
          </cell>
        </row>
        <row r="5">
          <cell r="A5" t="str">
            <v>Foreign</v>
          </cell>
          <cell r="B5">
            <v>83290</v>
          </cell>
          <cell r="C5">
            <v>99990</v>
          </cell>
          <cell r="D5">
            <v>114780</v>
          </cell>
          <cell r="E5">
            <v>110910</v>
          </cell>
          <cell r="F5">
            <v>132910</v>
          </cell>
          <cell r="G5">
            <v>126390</v>
          </cell>
          <cell r="H5">
            <v>169800</v>
          </cell>
          <cell r="J5">
            <v>137940</v>
          </cell>
          <cell r="K5">
            <v>151950</v>
          </cell>
        </row>
        <row r="6">
          <cell r="A6" t="str">
            <v>Global</v>
          </cell>
          <cell r="B6">
            <v>340650</v>
          </cell>
          <cell r="C6">
            <v>405660</v>
          </cell>
          <cell r="D6">
            <v>444719.10112359549</v>
          </cell>
          <cell r="E6">
            <v>474960</v>
          </cell>
          <cell r="F6">
            <v>576010</v>
          </cell>
          <cell r="G6">
            <v>666620</v>
          </cell>
          <cell r="H6">
            <v>867910</v>
          </cell>
          <cell r="J6">
            <v>591650</v>
          </cell>
          <cell r="K6">
            <v>736890</v>
          </cell>
        </row>
        <row r="8">
          <cell r="A8" t="str">
            <v>Deposits (gross)</v>
          </cell>
          <cell r="B8" t="str">
            <v>F2001</v>
          </cell>
          <cell r="C8" t="str">
            <v>F2002</v>
          </cell>
          <cell r="D8" t="str">
            <v>F2003</v>
          </cell>
          <cell r="E8" t="str">
            <v>F2004</v>
          </cell>
          <cell r="F8" t="str">
            <v>F2005</v>
          </cell>
          <cell r="G8" t="str">
            <v>F2006</v>
          </cell>
          <cell r="H8" t="str">
            <v>F2007</v>
          </cell>
          <cell r="J8">
            <v>38596</v>
          </cell>
          <cell r="K8">
            <v>38961</v>
          </cell>
        </row>
        <row r="9">
          <cell r="A9" t="str">
            <v>Domestic</v>
          </cell>
          <cell r="B9">
            <v>428830</v>
          </cell>
          <cell r="C9">
            <v>492360</v>
          </cell>
          <cell r="D9">
            <v>536750</v>
          </cell>
          <cell r="E9">
            <v>601940</v>
          </cell>
          <cell r="F9">
            <v>657820</v>
          </cell>
          <cell r="G9">
            <v>778500</v>
          </cell>
          <cell r="H9">
            <v>947440</v>
          </cell>
          <cell r="J9">
            <v>701510</v>
          </cell>
          <cell r="K9">
            <v>855440</v>
          </cell>
        </row>
        <row r="10">
          <cell r="A10" t="str">
            <v>Foreign</v>
          </cell>
          <cell r="B10">
            <v>87960</v>
          </cell>
          <cell r="C10">
            <v>104750</v>
          </cell>
          <cell r="D10">
            <v>104240</v>
          </cell>
          <cell r="E10">
            <v>112880</v>
          </cell>
          <cell r="F10">
            <v>130400</v>
          </cell>
          <cell r="G10">
            <v>160820</v>
          </cell>
          <cell r="H10">
            <v>251380</v>
          </cell>
          <cell r="J10">
            <v>157050</v>
          </cell>
          <cell r="K10">
            <v>177500</v>
          </cell>
        </row>
        <row r="11">
          <cell r="A11" t="str">
            <v>Global</v>
          </cell>
          <cell r="B11">
            <v>516790</v>
          </cell>
          <cell r="C11">
            <v>597110</v>
          </cell>
          <cell r="D11">
            <v>640990</v>
          </cell>
          <cell r="E11">
            <v>714820</v>
          </cell>
          <cell r="F11">
            <v>788220</v>
          </cell>
          <cell r="G11">
            <v>939320</v>
          </cell>
          <cell r="H11">
            <v>1198820</v>
          </cell>
          <cell r="J11">
            <v>858560</v>
          </cell>
          <cell r="K11">
            <v>1032940</v>
          </cell>
        </row>
        <row r="14">
          <cell r="A14" t="str">
            <v>Business %</v>
          </cell>
          <cell r="G14">
            <v>0.18</v>
          </cell>
        </row>
        <row r="15">
          <cell r="A15" t="str">
            <v>Operating Profits %</v>
          </cell>
          <cell r="G15">
            <v>0.15409999999999999</v>
          </cell>
        </row>
        <row r="17">
          <cell r="A17" t="str">
            <v>Operating Profit</v>
          </cell>
        </row>
        <row r="18">
          <cell r="A18" t="str">
            <v>Net Profit</v>
          </cell>
          <cell r="G18">
            <v>2070</v>
          </cell>
        </row>
        <row r="20">
          <cell r="A20" t="str">
            <v>Assets</v>
          </cell>
        </row>
        <row r="21">
          <cell r="A21" t="str">
            <v>Domestic</v>
          </cell>
          <cell r="G21">
            <v>908460</v>
          </cell>
          <cell r="I21">
            <v>980400</v>
          </cell>
        </row>
        <row r="22">
          <cell r="A22" t="str">
            <v>Foreign</v>
          </cell>
          <cell r="G22">
            <v>214280</v>
          </cell>
          <cell r="I22">
            <v>252170</v>
          </cell>
        </row>
        <row r="23">
          <cell r="A23" t="str">
            <v>Global</v>
          </cell>
          <cell r="G23">
            <v>1122740</v>
          </cell>
          <cell r="I23">
            <v>1232570</v>
          </cell>
        </row>
        <row r="25">
          <cell r="A25" t="str">
            <v>Business Mix</v>
          </cell>
        </row>
        <row r="26">
          <cell r="A26" t="str">
            <v>Domestic</v>
          </cell>
          <cell r="B26">
            <v>0.80027757044224668</v>
          </cell>
          <cell r="C26">
            <v>0.79582556318996378</v>
          </cell>
          <cell r="D26">
            <v>0.79844591806669918</v>
          </cell>
          <cell r="E26">
            <v>0.81190640286439508</v>
          </cell>
          <cell r="F26">
            <v>0.80699002367635952</v>
          </cell>
          <cell r="G26">
            <v>0.82115770203120919</v>
          </cell>
          <cell r="H26">
            <v>0.79620947100008221</v>
          </cell>
          <cell r="I26">
            <v>0.81385217789279196</v>
          </cell>
        </row>
        <row r="27">
          <cell r="A27" t="str">
            <v>Foreign</v>
          </cell>
          <cell r="B27">
            <v>0.19972242955775332</v>
          </cell>
          <cell r="C27">
            <v>0.20417443681003619</v>
          </cell>
          <cell r="D27">
            <v>0.20172991068541027</v>
          </cell>
          <cell r="E27">
            <v>0.18809359713560489</v>
          </cell>
          <cell r="F27">
            <v>0.19300997632364045</v>
          </cell>
          <cell r="G27">
            <v>0.17884229796879086</v>
          </cell>
          <cell r="H27">
            <v>0.20379052899991776</v>
          </cell>
          <cell r="I27">
            <v>0.18614782210720804</v>
          </cell>
        </row>
        <row r="31">
          <cell r="A31" t="str">
            <v>Rs Mln</v>
          </cell>
          <cell r="B31" t="str">
            <v>Domestic</v>
          </cell>
          <cell r="C31" t="str">
            <v>International</v>
          </cell>
          <cell r="D31" t="str">
            <v>Total</v>
          </cell>
        </row>
        <row r="32">
          <cell r="A32" t="str">
            <v>Deposits</v>
          </cell>
          <cell r="B32">
            <v>778500</v>
          </cell>
          <cell r="C32">
            <v>160820</v>
          </cell>
          <cell r="D32">
            <v>939320</v>
          </cell>
          <cell r="E32">
            <v>0.17120895967295491</v>
          </cell>
        </row>
        <row r="33">
          <cell r="A33" t="str">
            <v>Advances</v>
          </cell>
          <cell r="B33">
            <v>540230</v>
          </cell>
          <cell r="C33">
            <v>126390</v>
          </cell>
          <cell r="D33">
            <v>666620</v>
          </cell>
          <cell r="E33">
            <v>0.18959827187903153</v>
          </cell>
        </row>
        <row r="34">
          <cell r="A34" t="str">
            <v>Business</v>
          </cell>
          <cell r="B34">
            <v>1318730</v>
          </cell>
          <cell r="C34">
            <v>287210</v>
          </cell>
          <cell r="D34">
            <v>1605940</v>
          </cell>
          <cell r="E34">
            <v>0.17884229796879086</v>
          </cell>
        </row>
        <row r="35">
          <cell r="A35" t="str">
            <v>Assets</v>
          </cell>
          <cell r="B35">
            <v>908460</v>
          </cell>
          <cell r="C35">
            <v>214280</v>
          </cell>
          <cell r="D35">
            <v>1122740</v>
          </cell>
          <cell r="E35">
            <v>0.1908545166289613</v>
          </cell>
        </row>
        <row r="36">
          <cell r="A36" t="str">
            <v>Operating Profit</v>
          </cell>
          <cell r="B36">
            <v>16451.748379000004</v>
          </cell>
          <cell r="C36">
            <v>2997.0616210000003</v>
          </cell>
          <cell r="D36">
            <v>19448.810000000005</v>
          </cell>
          <cell r="E36">
            <v>0.15409999999999999</v>
          </cell>
        </row>
        <row r="37">
          <cell r="A37" t="str">
            <v>Net Profit</v>
          </cell>
          <cell r="B37">
            <v>4944.4060000000063</v>
          </cell>
          <cell r="C37">
            <v>2070</v>
          </cell>
          <cell r="D37">
            <v>7014.4060000000063</v>
          </cell>
          <cell r="E37">
            <v>0.29510695559966132</v>
          </cell>
        </row>
        <row r="39">
          <cell r="A39" t="str">
            <v>F2006</v>
          </cell>
          <cell r="B39" t="str">
            <v>Domestic</v>
          </cell>
          <cell r="C39" t="str">
            <v>International</v>
          </cell>
          <cell r="D39" t="str">
            <v>Total</v>
          </cell>
        </row>
        <row r="40">
          <cell r="A40" t="str">
            <v>Deposits</v>
          </cell>
          <cell r="B40">
            <v>0.82879104032704509</v>
          </cell>
          <cell r="C40">
            <v>0.17120895967295491</v>
          </cell>
          <cell r="D40">
            <v>1</v>
          </cell>
        </row>
        <row r="41">
          <cell r="A41" t="str">
            <v>Advances</v>
          </cell>
          <cell r="B41">
            <v>0.81040172812096845</v>
          </cell>
          <cell r="C41">
            <v>0.18959827187903153</v>
          </cell>
          <cell r="D41">
            <v>1</v>
          </cell>
        </row>
        <row r="42">
          <cell r="A42" t="str">
            <v>Business</v>
          </cell>
          <cell r="B42">
            <v>0.82115770203120919</v>
          </cell>
          <cell r="C42">
            <v>0.17884229796879086</v>
          </cell>
          <cell r="D42">
            <v>1</v>
          </cell>
        </row>
        <row r="43">
          <cell r="A43" t="str">
            <v>Assets</v>
          </cell>
          <cell r="B43">
            <v>0.80914548337103875</v>
          </cell>
          <cell r="C43">
            <v>0.1908545166289613</v>
          </cell>
          <cell r="D43">
            <v>1</v>
          </cell>
        </row>
        <row r="44">
          <cell r="A44" t="str">
            <v>Operating Profit</v>
          </cell>
          <cell r="B44">
            <v>0.84589999999999999</v>
          </cell>
          <cell r="C44">
            <v>0.15409999999999999</v>
          </cell>
          <cell r="D44">
            <v>1</v>
          </cell>
        </row>
        <row r="45">
          <cell r="A45" t="str">
            <v>Net Profit</v>
          </cell>
          <cell r="B45">
            <v>0.70489304440033862</v>
          </cell>
          <cell r="C45">
            <v>0.29510695559966132</v>
          </cell>
          <cell r="D45">
            <v>1</v>
          </cell>
        </row>
        <row r="49">
          <cell r="A49" t="str">
            <v>(Rs million)</v>
          </cell>
          <cell r="B49" t="str">
            <v>F2001</v>
          </cell>
          <cell r="C49" t="str">
            <v>F2002</v>
          </cell>
          <cell r="D49" t="str">
            <v>F2003</v>
          </cell>
          <cell r="E49" t="str">
            <v>F2004</v>
          </cell>
          <cell r="F49" t="str">
            <v>F2005</v>
          </cell>
          <cell r="G49" t="str">
            <v>F2006</v>
          </cell>
          <cell r="H49" t="str">
            <v>F1H07, Actual</v>
          </cell>
          <cell r="I49" t="str">
            <v>F2007</v>
          </cell>
          <cell r="J49" t="str">
            <v>F2008E</v>
          </cell>
          <cell r="L49" t="str">
            <v>Reported Data</v>
          </cell>
          <cell r="M49" t="str">
            <v>F2006</v>
          </cell>
          <cell r="N49" t="str">
            <v>H107</v>
          </cell>
        </row>
        <row r="50">
          <cell r="A50" t="str">
            <v>Yield on advances</v>
          </cell>
          <cell r="B50">
            <v>0.1090073738519784</v>
          </cell>
          <cell r="C50">
            <v>9.3435376466008135E-2</v>
          </cell>
          <cell r="D50">
            <v>8.8045358788969547E-2</v>
          </cell>
          <cell r="E50">
            <v>7.4793861570263798E-2</v>
          </cell>
          <cell r="F50">
            <v>7.1329239819898027E-2</v>
          </cell>
          <cell r="G50">
            <v>7.5772659156419453E-2</v>
          </cell>
          <cell r="I50">
            <v>8.5238094135409198E-2</v>
          </cell>
          <cell r="J50">
            <v>9.8038094135409204E-2</v>
          </cell>
          <cell r="L50" t="str">
            <v>Yields on Loans</v>
          </cell>
          <cell r="M50">
            <v>7.5800000000000006E-2</v>
          </cell>
          <cell r="N50">
            <v>8.4500000000000006E-2</v>
          </cell>
        </row>
        <row r="51">
          <cell r="A51" t="str">
            <v>Yield on Investment</v>
          </cell>
          <cell r="B51">
            <v>0.10350397699784239</v>
          </cell>
          <cell r="C51">
            <v>9.5196917963273675E-2</v>
          </cell>
          <cell r="D51">
            <v>8.6960895886744133E-2</v>
          </cell>
          <cell r="E51">
            <v>8.0296943295761258E-2</v>
          </cell>
          <cell r="F51">
            <v>7.6176189421479718E-2</v>
          </cell>
          <cell r="G51">
            <v>7.1485331018502837E-2</v>
          </cell>
          <cell r="I51">
            <v>7.3135870753357146E-2</v>
          </cell>
          <cell r="J51">
            <v>7.1135870753357144E-2</v>
          </cell>
          <cell r="L51" t="str">
            <v>Yields on investments</v>
          </cell>
          <cell r="M51">
            <v>7.1499999999999994E-2</v>
          </cell>
          <cell r="N51">
            <v>7.1999999999999995E-2</v>
          </cell>
        </row>
        <row r="52">
          <cell r="A52" t="str">
            <v>Cost of Deposits</v>
          </cell>
          <cell r="B52">
            <v>6.4700918401934371E-2</v>
          </cell>
          <cell r="C52">
            <v>5.9573904367950709E-2</v>
          </cell>
          <cell r="D52">
            <v>5.5186816092051602E-2</v>
          </cell>
          <cell r="E52">
            <v>4.5693873135597168E-2</v>
          </cell>
          <cell r="F52">
            <v>4.1872707652203349E-2</v>
          </cell>
          <cell r="G52">
            <v>4.049979430225048E-2</v>
          </cell>
          <cell r="I52">
            <v>4.3106682810023854E-2</v>
          </cell>
          <cell r="J52">
            <v>5.3045392273267891E-2</v>
          </cell>
          <cell r="L52" t="str">
            <v>Cost of Deposits</v>
          </cell>
          <cell r="M52">
            <v>4.0500000000000001E-2</v>
          </cell>
          <cell r="N52">
            <v>4.36E-2</v>
          </cell>
        </row>
        <row r="53">
          <cell r="A53" t="str">
            <v>Cost of Funds</v>
          </cell>
          <cell r="B53">
            <v>6.9410549521264409E-2</v>
          </cell>
          <cell r="C53">
            <v>6.3313423341849653E-2</v>
          </cell>
          <cell r="D53">
            <v>5.7513874639841707E-2</v>
          </cell>
          <cell r="E53">
            <v>4.7566950203698069E-2</v>
          </cell>
          <cell r="F53">
            <v>4.3423245950706464E-2</v>
          </cell>
          <cell r="G53">
            <v>4.2838504040348217E-2</v>
          </cell>
          <cell r="I53">
            <v>4.6209546800615689E-2</v>
          </cell>
          <cell r="J53">
            <v>5.5496475540895845E-2</v>
          </cell>
          <cell r="L53" t="str">
            <v xml:space="preserve">Cost of funds </v>
          </cell>
          <cell r="M53">
            <v>4.24E-2</v>
          </cell>
          <cell r="N53">
            <v>4.3200000000000002E-2</v>
          </cell>
        </row>
        <row r="54">
          <cell r="A54" t="str">
            <v>Cost of earning assets</v>
          </cell>
          <cell r="B54">
            <v>6.8078549327318647E-2</v>
          </cell>
          <cell r="C54">
            <v>6.0877882372703952E-2</v>
          </cell>
          <cell r="D54">
            <v>5.5180170520750173E-2</v>
          </cell>
          <cell r="E54">
            <v>4.5834719788674975E-2</v>
          </cell>
          <cell r="F54">
            <v>4.2059292218549017E-2</v>
          </cell>
          <cell r="G54">
            <v>4.1500929285839407E-2</v>
          </cell>
          <cell r="I54">
            <v>4.4639118071045744E-2</v>
          </cell>
          <cell r="J54">
            <v>5.2849194457310837E-2</v>
          </cell>
        </row>
        <row r="55">
          <cell r="A55" t="str">
            <v>Net Interest Margin (NIM)</v>
          </cell>
          <cell r="B55">
            <v>3.073712964935929E-2</v>
          </cell>
          <cell r="C55">
            <v>2.9715056177597447E-2</v>
          </cell>
          <cell r="D55">
            <v>2.8868994431169685E-2</v>
          </cell>
          <cell r="E55">
            <v>2.8642266637480158E-2</v>
          </cell>
          <cell r="F55">
            <v>2.7541365392749602E-2</v>
          </cell>
          <cell r="G55">
            <v>2.8735872471944306E-2</v>
          </cell>
          <cell r="I55">
            <v>2.9926276579215635E-2</v>
          </cell>
          <cell r="J55">
            <v>2.9227113818166124E-2</v>
          </cell>
          <cell r="L55" t="str">
            <v>Spreads</v>
          </cell>
          <cell r="M55">
            <v>2.5399999999999999E-2</v>
          </cell>
          <cell r="N55">
            <v>2.9499999999999998E-2</v>
          </cell>
        </row>
        <row r="57">
          <cell r="A57" t="str">
            <v>Loan Spreads</v>
          </cell>
          <cell r="B57">
            <v>4.4306455450044024E-2</v>
          </cell>
          <cell r="C57">
            <v>3.3861472098057427E-2</v>
          </cell>
          <cell r="D57">
            <v>3.2858542696917944E-2</v>
          </cell>
          <cell r="E57">
            <v>2.9099988434666629E-2</v>
          </cell>
          <cell r="F57">
            <v>2.9456532167694678E-2</v>
          </cell>
          <cell r="G57">
            <v>3.5272864854168973E-2</v>
          </cell>
          <cell r="H57">
            <v>4.0900000000000006E-2</v>
          </cell>
          <cell r="I57">
            <v>4.2131411325385344E-2</v>
          </cell>
          <cell r="J57">
            <v>4.4992701862141313E-2</v>
          </cell>
          <cell r="M57">
            <v>3.5300000000000005E-2</v>
          </cell>
          <cell r="N57">
            <v>4.0900000000000006E-2</v>
          </cell>
        </row>
        <row r="58">
          <cell r="A58" t="str">
            <v>Bond Spreads</v>
          </cell>
          <cell r="B58">
            <v>3.8803058595908019E-2</v>
          </cell>
          <cell r="C58">
            <v>3.5623013595322967E-2</v>
          </cell>
          <cell r="D58">
            <v>3.1774079794692531E-2</v>
          </cell>
          <cell r="E58">
            <v>3.460307016016409E-2</v>
          </cell>
          <cell r="F58">
            <v>3.4303481769276369E-2</v>
          </cell>
          <cell r="G58">
            <v>3.0985536716252357E-2</v>
          </cell>
          <cell r="H58">
            <v>2.8399999999999995E-2</v>
          </cell>
          <cell r="I58">
            <v>3.0029187943333292E-2</v>
          </cell>
          <cell r="J58">
            <v>1.8090478480089253E-2</v>
          </cell>
          <cell r="M58">
            <v>3.0999999999999993E-2</v>
          </cell>
          <cell r="N58">
            <v>2.8399999999999995E-2</v>
          </cell>
        </row>
        <row r="59">
          <cell r="A59" t="str">
            <v>NIM</v>
          </cell>
          <cell r="B59">
            <v>3.073712964935929E-2</v>
          </cell>
          <cell r="C59">
            <v>2.9715056177597447E-2</v>
          </cell>
          <cell r="D59">
            <v>2.8868994431169685E-2</v>
          </cell>
          <cell r="E59">
            <v>2.8642266637480158E-2</v>
          </cell>
          <cell r="F59">
            <v>2.7541365392749602E-2</v>
          </cell>
          <cell r="G59">
            <v>2.8735872471944306E-2</v>
          </cell>
          <cell r="I59">
            <v>2.9926276579215635E-2</v>
          </cell>
          <cell r="J59">
            <v>2.9227113818166124E-2</v>
          </cell>
        </row>
        <row r="85">
          <cell r="A85" t="str">
            <v>(Rs million)</v>
          </cell>
          <cell r="B85" t="str">
            <v>F2002</v>
          </cell>
          <cell r="C85" t="str">
            <v>F2003</v>
          </cell>
          <cell r="D85" t="str">
            <v>F2004</v>
          </cell>
          <cell r="E85" t="str">
            <v>F2005</v>
          </cell>
          <cell r="F85" t="str">
            <v>F2006</v>
          </cell>
          <cell r="G85" t="str">
            <v>F2007</v>
          </cell>
          <cell r="H85" t="str">
            <v>F1Q08</v>
          </cell>
          <cell r="I85" t="str">
            <v>F2Q08</v>
          </cell>
          <cell r="J85" t="str">
            <v>F2008E</v>
          </cell>
          <cell r="K85" t="str">
            <v>F2009E</v>
          </cell>
        </row>
        <row r="86">
          <cell r="A86" t="str">
            <v>Core Operating profit</v>
          </cell>
          <cell r="B86">
            <v>9850.2420000000056</v>
          </cell>
          <cell r="C86">
            <v>11724.600000000004</v>
          </cell>
          <cell r="D86">
            <v>13233.507999999998</v>
          </cell>
          <cell r="E86">
            <v>13141.598000000007</v>
          </cell>
          <cell r="F86">
            <v>16781.810000000005</v>
          </cell>
          <cell r="G86">
            <v>22511.388000000017</v>
          </cell>
          <cell r="J86">
            <v>32262.916076719164</v>
          </cell>
          <cell r="K86">
            <v>42801.643648101504</v>
          </cell>
        </row>
        <row r="87">
          <cell r="C87">
            <v>0.19028547725020339</v>
          </cell>
          <cell r="D87">
            <v>0.12869590433788725</v>
          </cell>
          <cell r="E87">
            <v>-6.9452483800962472E-3</v>
          </cell>
          <cell r="F87">
            <v>0.27699918990064942</v>
          </cell>
          <cell r="G87">
            <v>0.34141597360475484</v>
          </cell>
          <cell r="H87">
            <v>0.51</v>
          </cell>
          <cell r="I87">
            <v>0.6608504064628864</v>
          </cell>
          <cell r="J87">
            <v>0.43318200000458162</v>
          </cell>
          <cell r="K87">
            <v>0.3266514268679841</v>
          </cell>
        </row>
        <row r="112">
          <cell r="A112" t="str">
            <v>(Rs million)</v>
          </cell>
          <cell r="B112" t="str">
            <v>F2002</v>
          </cell>
          <cell r="C112" t="str">
            <v>F2003</v>
          </cell>
          <cell r="D112" t="str">
            <v>F2004</v>
          </cell>
          <cell r="E112" t="str">
            <v>F2005</v>
          </cell>
          <cell r="F112" t="str">
            <v>F2006</v>
          </cell>
          <cell r="G112" t="str">
            <v>F2007</v>
          </cell>
          <cell r="H112" t="str">
            <v>F2008E</v>
          </cell>
        </row>
        <row r="113">
          <cell r="A113" t="str">
            <v>Profit on sale of Investment</v>
          </cell>
          <cell r="B113">
            <v>4270.3900000000003</v>
          </cell>
          <cell r="C113">
            <v>8575.4</v>
          </cell>
          <cell r="D113">
            <v>9460.7999999999993</v>
          </cell>
          <cell r="E113">
            <v>1802.3</v>
          </cell>
          <cell r="F113">
            <v>1140.9000000000001</v>
          </cell>
          <cell r="G113">
            <v>2049.326</v>
          </cell>
          <cell r="H113">
            <v>3500</v>
          </cell>
        </row>
        <row r="114">
          <cell r="A114" t="str">
            <v>PBT</v>
          </cell>
          <cell r="B114">
            <v>6919.7610000000059</v>
          </cell>
          <cell r="C114">
            <v>11601.839000000004</v>
          </cell>
          <cell r="D114">
            <v>13508.919999999996</v>
          </cell>
          <cell r="E114">
            <v>4610.3020000000051</v>
          </cell>
          <cell r="F114">
            <v>9156.606000000007</v>
          </cell>
          <cell r="G114">
            <v>15328.468000000017</v>
          </cell>
          <cell r="H114">
            <v>24792.057670144997</v>
          </cell>
        </row>
        <row r="115">
          <cell r="B115">
            <v>0.61712969566434395</v>
          </cell>
          <cell r="C115">
            <v>0.73914144128357551</v>
          </cell>
          <cell r="D115">
            <v>0.70033725864095742</v>
          </cell>
          <cell r="E115">
            <v>0.39092883719981858</v>
          </cell>
          <cell r="F115">
            <v>0.12459856850889939</v>
          </cell>
          <cell r="G115">
            <v>0.13369411737689624</v>
          </cell>
          <cell r="H115">
            <v>0.14117424404892207</v>
          </cell>
        </row>
        <row r="120">
          <cell r="A120" t="str">
            <v>(Rs million)</v>
          </cell>
          <cell r="B120" t="str">
            <v>F2001</v>
          </cell>
          <cell r="C120" t="str">
            <v>F2002</v>
          </cell>
          <cell r="D120" t="str">
            <v>F2003</v>
          </cell>
          <cell r="E120" t="str">
            <v>F2004</v>
          </cell>
          <cell r="F120" t="str">
            <v>F2005</v>
          </cell>
          <cell r="G120" t="str">
            <v>F2006</v>
          </cell>
          <cell r="H120" t="str">
            <v>F2007</v>
          </cell>
          <cell r="I120" t="str">
            <v>F2008E</v>
          </cell>
        </row>
        <row r="121">
          <cell r="A121" t="str">
            <v>Annual LLP / Advances (bps)</v>
          </cell>
          <cell r="B121">
            <v>122.36737422825755</v>
          </cell>
          <cell r="C121">
            <v>182.1124591254289</v>
          </cell>
          <cell r="D121">
            <v>168.51905935909238</v>
          </cell>
          <cell r="E121">
            <v>143.22219193599935</v>
          </cell>
          <cell r="F121">
            <v>69.286527101353172</v>
          </cell>
          <cell r="G121">
            <v>88.748680227706714</v>
          </cell>
          <cell r="H121">
            <v>74.19776420441643</v>
          </cell>
          <cell r="I121">
            <v>80</v>
          </cell>
        </row>
        <row r="140">
          <cell r="A140" t="str">
            <v>Key Assumptions</v>
          </cell>
          <cell r="B140" t="str">
            <v>Bear</v>
          </cell>
          <cell r="D140" t="str">
            <v>Base</v>
          </cell>
          <cell r="F140" t="str">
            <v>Bull</v>
          </cell>
        </row>
        <row r="141">
          <cell r="B141" t="str">
            <v>F2007</v>
          </cell>
          <cell r="C141" t="str">
            <v>F2008</v>
          </cell>
          <cell r="D141" t="str">
            <v>F2007</v>
          </cell>
          <cell r="E141" t="str">
            <v>F2008</v>
          </cell>
          <cell r="F141" t="str">
            <v>F2007</v>
          </cell>
          <cell r="G141" t="str">
            <v>F2008</v>
          </cell>
        </row>
        <row r="142">
          <cell r="A142" t="str">
            <v>Loan Growth, YoY</v>
          </cell>
          <cell r="B142">
            <v>0.22</v>
          </cell>
          <cell r="C142">
            <v>0.17</v>
          </cell>
          <cell r="D142">
            <v>0.25</v>
          </cell>
          <cell r="E142">
            <v>0.2</v>
          </cell>
          <cell r="F142">
            <v>0.3</v>
          </cell>
          <cell r="G142">
            <v>0.25</v>
          </cell>
        </row>
        <row r="143">
          <cell r="A143" t="str">
            <v>Net Interest Margin (%)</v>
          </cell>
          <cell r="B143">
            <v>2.9499999999999998E-2</v>
          </cell>
          <cell r="C143">
            <v>2.9000000000000001E-2</v>
          </cell>
          <cell r="D143">
            <v>3.1E-2</v>
          </cell>
          <cell r="E143">
            <v>3.0499999999999999E-2</v>
          </cell>
          <cell r="F143">
            <v>3.2500000000000001E-2</v>
          </cell>
          <cell r="G143">
            <v>3.2000000000000001E-2</v>
          </cell>
        </row>
        <row r="144">
          <cell r="A144" t="str">
            <v>LLP/ Avg Loans (bps)</v>
          </cell>
          <cell r="B144">
            <v>115</v>
          </cell>
          <cell r="C144">
            <v>115</v>
          </cell>
          <cell r="D144">
            <v>100</v>
          </cell>
          <cell r="E144">
            <v>100</v>
          </cell>
          <cell r="F144">
            <v>90</v>
          </cell>
          <cell r="G144">
            <v>90</v>
          </cell>
        </row>
        <row r="146">
          <cell r="B146" t="str">
            <v>EPS</v>
          </cell>
          <cell r="C146" t="str">
            <v>BV</v>
          </cell>
        </row>
        <row r="147">
          <cell r="A147" t="str">
            <v>F2008</v>
          </cell>
          <cell r="B147">
            <v>22.110859773206229</v>
          </cell>
          <cell r="C147">
            <v>125.61827835079961</v>
          </cell>
        </row>
        <row r="149">
          <cell r="C149" t="str">
            <v>PE</v>
          </cell>
          <cell r="D149" t="str">
            <v>PB</v>
          </cell>
        </row>
        <row r="150">
          <cell r="A150" t="str">
            <v>Bull</v>
          </cell>
          <cell r="B150">
            <v>290</v>
          </cell>
          <cell r="C150">
            <v>13.11572697645253</v>
          </cell>
          <cell r="D150">
            <v>2.3085812336175362</v>
          </cell>
        </row>
        <row r="151">
          <cell r="A151" t="str">
            <v>Bear</v>
          </cell>
          <cell r="B151">
            <v>160</v>
          </cell>
          <cell r="C151">
            <v>7.2362631594220854</v>
          </cell>
          <cell r="D151">
            <v>1.2736999909613993</v>
          </cell>
        </row>
        <row r="154">
          <cell r="A154" t="str">
            <v>(Rs million)</v>
          </cell>
          <cell r="B154" t="str">
            <v>F2002</v>
          </cell>
          <cell r="C154" t="str">
            <v>F2003</v>
          </cell>
          <cell r="D154" t="str">
            <v>F2004</v>
          </cell>
          <cell r="E154" t="str">
            <v>F2005</v>
          </cell>
          <cell r="F154" t="str">
            <v>F2006</v>
          </cell>
          <cell r="G154" t="str">
            <v>F2007</v>
          </cell>
          <cell r="H154" t="str">
            <v>F2008E</v>
          </cell>
        </row>
        <row r="155">
          <cell r="A155" t="str">
            <v>Fee Income</v>
          </cell>
          <cell r="B155">
            <v>4286.2739999999994</v>
          </cell>
          <cell r="C155">
            <v>3587.1</v>
          </cell>
          <cell r="D155">
            <v>3755.4520000000002</v>
          </cell>
          <cell r="E155">
            <v>4500</v>
          </cell>
          <cell r="F155">
            <v>5189.8999999999996</v>
          </cell>
          <cell r="G155">
            <v>5967.0720000000001</v>
          </cell>
          <cell r="H155">
            <v>7458.84</v>
          </cell>
        </row>
        <row r="156">
          <cell r="C156">
            <v>-0.16311929661986135</v>
          </cell>
          <cell r="D156">
            <v>4.6932619664910469E-2</v>
          </cell>
          <cell r="E156">
            <v>0.19825789279159989</v>
          </cell>
          <cell r="F156">
            <v>0.15331111111111095</v>
          </cell>
          <cell r="G156">
            <v>0.14974700861288293</v>
          </cell>
          <cell r="H156">
            <v>0.25</v>
          </cell>
        </row>
        <row r="176">
          <cell r="C176" t="str">
            <v>F2004</v>
          </cell>
          <cell r="D176" t="str">
            <v>F2005</v>
          </cell>
          <cell r="E176" t="str">
            <v>F2006</v>
          </cell>
          <cell r="F176" t="str">
            <v>F2007</v>
          </cell>
          <cell r="G176" t="str">
            <v>F1Q08</v>
          </cell>
        </row>
        <row r="177">
          <cell r="C177">
            <v>9.46709818731859E-2</v>
          </cell>
          <cell r="D177">
            <v>7.0763219050866688E-2</v>
          </cell>
          <cell r="E177">
            <v>0.2048557390596879</v>
          </cell>
          <cell r="F177">
            <v>0.28126508142010809</v>
          </cell>
          <cell r="G177">
            <v>0.24</v>
          </cell>
        </row>
      </sheetData>
      <sheetData sheetId="3">
        <row r="2">
          <cell r="A2" t="str">
            <v>Calculation of Tier 1</v>
          </cell>
          <cell r="B2">
            <v>199603</v>
          </cell>
          <cell r="C2">
            <v>199703</v>
          </cell>
          <cell r="D2">
            <v>199803</v>
          </cell>
          <cell r="E2">
            <v>199903</v>
          </cell>
          <cell r="F2">
            <v>200003</v>
          </cell>
          <cell r="G2">
            <v>200103</v>
          </cell>
          <cell r="H2">
            <v>200203</v>
          </cell>
          <cell r="I2">
            <v>200303</v>
          </cell>
          <cell r="J2">
            <v>200403</v>
          </cell>
          <cell r="K2">
            <v>200503</v>
          </cell>
          <cell r="L2">
            <v>200603</v>
          </cell>
          <cell r="M2">
            <v>200703</v>
          </cell>
          <cell r="N2">
            <v>200803</v>
          </cell>
          <cell r="O2">
            <v>200903</v>
          </cell>
          <cell r="P2">
            <v>201004</v>
          </cell>
        </row>
        <row r="3">
          <cell r="A3" t="str">
            <v>SOURCES  OF  FUNDS :</v>
          </cell>
        </row>
        <row r="4">
          <cell r="A4" t="str">
            <v>Capital</v>
          </cell>
          <cell r="B4">
            <v>5824.7</v>
          </cell>
          <cell r="C4">
            <v>5967.3</v>
          </cell>
          <cell r="D4">
            <v>6379.7</v>
          </cell>
          <cell r="E4">
            <v>6383.3</v>
          </cell>
          <cell r="F4">
            <v>6383.9</v>
          </cell>
          <cell r="G4">
            <v>6384.2</v>
          </cell>
          <cell r="H4">
            <v>4880.8</v>
          </cell>
          <cell r="I4">
            <v>4881.3999999999996</v>
          </cell>
          <cell r="J4">
            <v>4881.3999999999996</v>
          </cell>
          <cell r="K4">
            <v>4881.3999999999996</v>
          </cell>
          <cell r="L4">
            <v>4881.3999999999996</v>
          </cell>
          <cell r="M4">
            <v>4881.3999999999996</v>
          </cell>
          <cell r="N4">
            <v>4881.3999999999996</v>
          </cell>
          <cell r="O4">
            <v>4881.3999999999996</v>
          </cell>
          <cell r="P4">
            <v>4882.3999999999996</v>
          </cell>
        </row>
        <row r="5">
          <cell r="A5" t="str">
            <v>Reserves Total</v>
          </cell>
          <cell r="B5">
            <v>6780.5</v>
          </cell>
          <cell r="C5">
            <v>13422.1</v>
          </cell>
          <cell r="D5">
            <v>16771.599999999999</v>
          </cell>
          <cell r="E5">
            <v>17683.3</v>
          </cell>
          <cell r="F5">
            <v>18726.599999999999</v>
          </cell>
          <cell r="G5">
            <v>20480.8</v>
          </cell>
          <cell r="H5">
            <v>23569.7</v>
          </cell>
          <cell r="I5">
            <v>30526.400000000001</v>
          </cell>
          <cell r="J5">
            <v>35215.199999999997</v>
          </cell>
          <cell r="K5">
            <v>39767.300000000003</v>
          </cell>
          <cell r="L5">
            <v>44957.5</v>
          </cell>
          <cell r="M5">
            <v>54072.332999999999</v>
          </cell>
          <cell r="N5">
            <v>99731.570649101501</v>
          </cell>
          <cell r="O5">
            <v>117437.7356899533</v>
          </cell>
          <cell r="P5">
            <v>138778.06258166576</v>
          </cell>
        </row>
        <row r="6">
          <cell r="A6" t="str">
            <v xml:space="preserve">  Statutory Reserve</v>
          </cell>
          <cell r="B6">
            <v>2820</v>
          </cell>
          <cell r="C6">
            <v>5450</v>
          </cell>
          <cell r="D6">
            <v>6891.7</v>
          </cell>
          <cell r="E6">
            <v>7401.7</v>
          </cell>
          <cell r="F6">
            <v>7841.7</v>
          </cell>
          <cell r="G6">
            <v>8471.7000000000007</v>
          </cell>
          <cell r="H6">
            <v>9801.7000000000007</v>
          </cell>
          <cell r="I6">
            <v>12001.7</v>
          </cell>
          <cell r="J6">
            <v>14551.7</v>
          </cell>
          <cell r="K6">
            <v>15451.7</v>
          </cell>
          <cell r="L6">
            <v>17251.7</v>
          </cell>
        </row>
        <row r="7">
          <cell r="A7" t="str">
            <v xml:space="preserve">  Revenue &amp; other  Reserves</v>
          </cell>
          <cell r="B7">
            <v>1328.3</v>
          </cell>
          <cell r="C7">
            <v>1489.6</v>
          </cell>
          <cell r="D7">
            <v>1589.6</v>
          </cell>
          <cell r="E7">
            <v>1591.7</v>
          </cell>
          <cell r="F7">
            <v>2335.6</v>
          </cell>
          <cell r="G7">
            <v>3566</v>
          </cell>
          <cell r="H7">
            <v>3669.6</v>
          </cell>
          <cell r="I7">
            <v>6939.7</v>
          </cell>
          <cell r="J7">
            <v>6999.3</v>
          </cell>
          <cell r="K7">
            <v>8118.4</v>
          </cell>
          <cell r="L7">
            <v>11019.8</v>
          </cell>
        </row>
        <row r="8">
          <cell r="A8" t="str">
            <v xml:space="preserve">  Share Premium</v>
          </cell>
          <cell r="B8">
            <v>0</v>
          </cell>
          <cell r="C8">
            <v>3981.9</v>
          </cell>
          <cell r="D8">
            <v>5219.2</v>
          </cell>
          <cell r="E8">
            <v>5229.8999999999996</v>
          </cell>
          <cell r="F8">
            <v>5231.7</v>
          </cell>
          <cell r="G8">
            <v>5232.5</v>
          </cell>
          <cell r="H8">
            <v>5235.1000000000004</v>
          </cell>
          <cell r="I8">
            <v>5235.3</v>
          </cell>
          <cell r="J8">
            <v>5235.3999999999996</v>
          </cell>
          <cell r="K8">
            <v>5235.3999999999996</v>
          </cell>
          <cell r="L8">
            <v>5235.3999999999996</v>
          </cell>
        </row>
        <row r="9">
          <cell r="A9" t="str">
            <v xml:space="preserve">  Contingency Reserve</v>
          </cell>
          <cell r="B9">
            <v>0</v>
          </cell>
          <cell r="C9">
            <v>0</v>
          </cell>
          <cell r="D9">
            <v>0</v>
          </cell>
          <cell r="E9">
            <v>790</v>
          </cell>
          <cell r="F9">
            <v>420</v>
          </cell>
          <cell r="G9">
            <v>420</v>
          </cell>
          <cell r="H9">
            <v>420</v>
          </cell>
          <cell r="I9">
            <v>420</v>
          </cell>
          <cell r="J9">
            <v>375</v>
          </cell>
          <cell r="K9">
            <v>0</v>
          </cell>
          <cell r="L9">
            <v>0</v>
          </cell>
        </row>
        <row r="10">
          <cell r="A10" t="str">
            <v xml:space="preserve">  Exchange Fluctuation Reserve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2571.1</v>
          </cell>
          <cell r="L10">
            <v>2492.8000000000002</v>
          </cell>
        </row>
        <row r="11">
          <cell r="A11" t="str">
            <v xml:space="preserve">  Capital Reserves</v>
          </cell>
          <cell r="B11">
            <v>0</v>
          </cell>
          <cell r="C11">
            <v>0</v>
          </cell>
          <cell r="D11">
            <v>697.6</v>
          </cell>
          <cell r="E11">
            <v>0</v>
          </cell>
          <cell r="F11">
            <v>0</v>
          </cell>
          <cell r="G11">
            <v>0</v>
          </cell>
          <cell r="H11">
            <v>71.2</v>
          </cell>
          <cell r="I11">
            <v>469.1</v>
          </cell>
          <cell r="J11">
            <v>691.7</v>
          </cell>
          <cell r="K11">
            <v>1317</v>
          </cell>
          <cell r="L11">
            <v>1516.7</v>
          </cell>
        </row>
        <row r="12">
          <cell r="A12" t="str">
            <v xml:space="preserve">  Amalgamation Reserve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22</v>
          </cell>
          <cell r="I12">
            <v>207.3</v>
          </cell>
          <cell r="J12">
            <v>201.3</v>
          </cell>
          <cell r="K12">
            <v>0</v>
          </cell>
          <cell r="L12">
            <v>0</v>
          </cell>
        </row>
        <row r="13">
          <cell r="A13" t="str">
            <v xml:space="preserve">  Profit &amp; Loss Account Balance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2200</v>
          </cell>
          <cell r="L13">
            <v>5417.6</v>
          </cell>
        </row>
        <row r="14">
          <cell r="A14" t="str">
            <v xml:space="preserve">  Investment Fluctuation Reserve</v>
          </cell>
          <cell r="B14">
            <v>0</v>
          </cell>
          <cell r="C14">
            <v>0</v>
          </cell>
          <cell r="D14">
            <v>0</v>
          </cell>
          <cell r="E14">
            <v>556.5</v>
          </cell>
          <cell r="F14">
            <v>756.5</v>
          </cell>
          <cell r="G14">
            <v>756.5</v>
          </cell>
          <cell r="H14">
            <v>2417.6</v>
          </cell>
          <cell r="I14">
            <v>3417.6</v>
          </cell>
          <cell r="J14">
            <v>5417.6</v>
          </cell>
          <cell r="K14">
            <v>3217.6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Revaluation Reserve</v>
          </cell>
          <cell r="B15">
            <v>2632.2</v>
          </cell>
          <cell r="C15">
            <v>2500.6</v>
          </cell>
          <cell r="D15">
            <v>2373.5</v>
          </cell>
          <cell r="E15">
            <v>2113.5</v>
          </cell>
          <cell r="F15">
            <v>2141.1</v>
          </cell>
          <cell r="G15">
            <v>2034.1</v>
          </cell>
          <cell r="H15">
            <v>1932.5</v>
          </cell>
          <cell r="I15">
            <v>1835.7</v>
          </cell>
          <cell r="J15">
            <v>1743.2</v>
          </cell>
          <cell r="K15">
            <v>1656.1</v>
          </cell>
          <cell r="L15">
            <v>1573.5</v>
          </cell>
          <cell r="M15">
            <v>1494.8320000000001</v>
          </cell>
          <cell r="N15">
            <v>18494.831999999999</v>
          </cell>
          <cell r="O15">
            <v>18494.831999999999</v>
          </cell>
          <cell r="P15">
            <v>18494.831999999999</v>
          </cell>
        </row>
        <row r="17">
          <cell r="A17" t="str">
            <v>Subsidiaries/Joint Ventures/Partnership</v>
          </cell>
          <cell r="B17">
            <v>243.3</v>
          </cell>
          <cell r="C17">
            <v>218.4</v>
          </cell>
          <cell r="D17">
            <v>224.6</v>
          </cell>
          <cell r="E17">
            <v>236.3</v>
          </cell>
          <cell r="F17">
            <v>778.8</v>
          </cell>
          <cell r="G17">
            <v>1746.3</v>
          </cell>
          <cell r="H17">
            <v>1778.4</v>
          </cell>
          <cell r="I17">
            <v>1807.9</v>
          </cell>
          <cell r="J17">
            <v>1728.6</v>
          </cell>
          <cell r="K17">
            <v>1728.6</v>
          </cell>
          <cell r="L17">
            <v>1728.6</v>
          </cell>
          <cell r="M17">
            <v>1728.6</v>
          </cell>
          <cell r="N17">
            <v>1728.6</v>
          </cell>
          <cell r="O17">
            <v>1728.6</v>
          </cell>
          <cell r="P17">
            <v>1728.6</v>
          </cell>
        </row>
        <row r="18">
          <cell r="A18" t="str">
            <v>Deferred tax assets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62.2</v>
          </cell>
          <cell r="I18">
            <v>64.7</v>
          </cell>
          <cell r="J18">
            <v>603.29999999999995</v>
          </cell>
          <cell r="K18">
            <v>613.1</v>
          </cell>
          <cell r="L18">
            <v>365.1</v>
          </cell>
          <cell r="M18">
            <v>400</v>
          </cell>
          <cell r="N18">
            <v>400</v>
          </cell>
          <cell r="O18">
            <v>400</v>
          </cell>
          <cell r="P18">
            <v>400</v>
          </cell>
        </row>
        <row r="19">
          <cell r="A19" t="str">
            <v>Hybrids</v>
          </cell>
          <cell r="N19">
            <v>5500</v>
          </cell>
          <cell r="O19">
            <v>5500</v>
          </cell>
          <cell r="P19">
            <v>5500</v>
          </cell>
        </row>
        <row r="20">
          <cell r="A20" t="str">
            <v>Tier 1</v>
          </cell>
          <cell r="B20">
            <v>9729.7000000000007</v>
          </cell>
          <cell r="C20">
            <v>16670.400000000001</v>
          </cell>
          <cell r="D20">
            <v>20553.2</v>
          </cell>
          <cell r="E20">
            <v>21160.3</v>
          </cell>
          <cell r="F20">
            <v>21434.100000000002</v>
          </cell>
          <cell r="G20">
            <v>22328.100000000002</v>
          </cell>
          <cell r="H20">
            <v>22259.8</v>
          </cell>
          <cell r="I20">
            <v>28281.9</v>
          </cell>
          <cell r="J20">
            <v>30603.900000000005</v>
          </cell>
          <cell r="K20">
            <v>37433.30000000001</v>
          </cell>
          <cell r="L20">
            <v>46171.700000000004</v>
          </cell>
          <cell r="M20">
            <v>54678.600999999995</v>
          </cell>
          <cell r="N20">
            <v>89489.538649101494</v>
          </cell>
          <cell r="O20">
            <v>107195.7036899533</v>
          </cell>
          <cell r="P20">
            <v>128537.03058166575</v>
          </cell>
        </row>
        <row r="21">
          <cell r="L21">
            <v>45520</v>
          </cell>
        </row>
        <row r="23">
          <cell r="A23" t="str">
            <v>Tier 2 Bond Details</v>
          </cell>
          <cell r="B23" t="str">
            <v>Maturity</v>
          </cell>
          <cell r="C23" t="str">
            <v>Coupon</v>
          </cell>
          <cell r="D23" t="str">
            <v>Amount</v>
          </cell>
          <cell r="F23" t="str">
            <v>Replaced By</v>
          </cell>
          <cell r="H23" t="str">
            <v>Savings</v>
          </cell>
        </row>
        <row r="24">
          <cell r="A24" t="str">
            <v>Series 1</v>
          </cell>
          <cell r="B24">
            <v>2006</v>
          </cell>
          <cell r="C24">
            <v>0.14199999999999999</v>
          </cell>
          <cell r="D24">
            <v>3385</v>
          </cell>
          <cell r="E24">
            <v>480.66999999999996</v>
          </cell>
          <cell r="F24">
            <v>8.5000000000000006E-2</v>
          </cell>
          <cell r="G24">
            <v>287.72500000000002</v>
          </cell>
          <cell r="H24">
            <v>192.94499999999994</v>
          </cell>
        </row>
        <row r="25">
          <cell r="A25" t="str">
            <v>Series 2</v>
          </cell>
          <cell r="B25">
            <v>2007</v>
          </cell>
          <cell r="C25">
            <v>0.1195</v>
          </cell>
          <cell r="D25">
            <v>2000</v>
          </cell>
          <cell r="E25">
            <v>239</v>
          </cell>
          <cell r="F25">
            <v>8.5000000000000006E-2</v>
          </cell>
          <cell r="H25">
            <v>68.999999999999972</v>
          </cell>
        </row>
        <row r="26">
          <cell r="A26" t="str">
            <v>Series 3</v>
          </cell>
          <cell r="B26">
            <v>2007</v>
          </cell>
          <cell r="C26">
            <v>9.1999999999999998E-2</v>
          </cell>
          <cell r="D26">
            <v>1600</v>
          </cell>
          <cell r="E26">
            <v>147.19999999999999</v>
          </cell>
          <cell r="F26">
            <v>8.5000000000000006E-2</v>
          </cell>
          <cell r="H26">
            <v>11.199999999999989</v>
          </cell>
        </row>
        <row r="27">
          <cell r="A27" t="str">
            <v>Series 4</v>
          </cell>
          <cell r="B27">
            <v>2010</v>
          </cell>
          <cell r="C27">
            <v>7.2499999999999995E-2</v>
          </cell>
          <cell r="D27">
            <v>4500</v>
          </cell>
          <cell r="E27">
            <v>326.25</v>
          </cell>
        </row>
        <row r="28">
          <cell r="A28" t="str">
            <v>Series 5</v>
          </cell>
          <cell r="B28">
            <v>2014</v>
          </cell>
          <cell r="C28">
            <v>5.8799999999999998E-2</v>
          </cell>
          <cell r="D28">
            <v>3500</v>
          </cell>
          <cell r="E28">
            <v>205.79999999999998</v>
          </cell>
        </row>
        <row r="29">
          <cell r="A29" t="str">
            <v>Series 6</v>
          </cell>
          <cell r="B29">
            <v>2014</v>
          </cell>
          <cell r="C29">
            <v>5.8999999999999997E-2</v>
          </cell>
          <cell r="D29">
            <v>2000</v>
          </cell>
          <cell r="E29">
            <v>118</v>
          </cell>
        </row>
        <row r="30">
          <cell r="A30" t="str">
            <v>Series 7</v>
          </cell>
          <cell r="B30">
            <v>2014</v>
          </cell>
          <cell r="C30">
            <v>7.0999999999999994E-2</v>
          </cell>
          <cell r="D30">
            <v>3000</v>
          </cell>
          <cell r="E30">
            <v>212.99999999999997</v>
          </cell>
        </row>
        <row r="31">
          <cell r="A31" t="str">
            <v>Series 8</v>
          </cell>
          <cell r="B31">
            <v>2014</v>
          </cell>
          <cell r="C31">
            <v>7.4999999999999997E-2</v>
          </cell>
          <cell r="D31">
            <v>7500</v>
          </cell>
          <cell r="E31">
            <v>562.5</v>
          </cell>
        </row>
        <row r="32">
          <cell r="A32" t="str">
            <v>Series 9</v>
          </cell>
          <cell r="B32">
            <v>2016</v>
          </cell>
          <cell r="C32">
            <v>0.08</v>
          </cell>
          <cell r="D32">
            <v>2000</v>
          </cell>
          <cell r="E32">
            <v>160</v>
          </cell>
        </row>
        <row r="33">
          <cell r="C33">
            <v>9.9147766323024064E-2</v>
          </cell>
          <cell r="D33">
            <v>29485</v>
          </cell>
          <cell r="E33">
            <v>2452.42</v>
          </cell>
        </row>
        <row r="36">
          <cell r="A36" t="str">
            <v xml:space="preserve">Interest saving in </v>
          </cell>
          <cell r="B36" t="str">
            <v>Rs MLn</v>
          </cell>
          <cell r="C36" t="str">
            <v>Yields</v>
          </cell>
        </row>
        <row r="37">
          <cell r="A37" t="str">
            <v>F2007</v>
          </cell>
          <cell r="B37">
            <v>192.94499999999994</v>
          </cell>
          <cell r="C37">
            <v>0.11935646887467546</v>
          </cell>
        </row>
        <row r="38">
          <cell r="A38" t="str">
            <v>F2008</v>
          </cell>
        </row>
        <row r="41">
          <cell r="A41" t="str">
            <v>EQUITY - EQUITY HISTORY - Bank of India  (Curr: Rs in Mn.)</v>
          </cell>
        </row>
        <row r="43">
          <cell r="A43" t="str">
            <v>Date</v>
          </cell>
          <cell r="B43" t="str">
            <v>Equity Capital</v>
          </cell>
          <cell r="C43" t="str">
            <v>Reason</v>
          </cell>
          <cell r="D43" t="str">
            <v>Remark</v>
          </cell>
        </row>
        <row r="44">
          <cell r="A44">
            <v>38898</v>
          </cell>
          <cell r="B44">
            <v>4874</v>
          </cell>
          <cell r="C44" t="str">
            <v>Equity Shares Forfeited</v>
          </cell>
          <cell r="D44" t="str">
            <v>Equity Shares Forfeited</v>
          </cell>
        </row>
        <row r="45">
          <cell r="A45">
            <v>37346</v>
          </cell>
          <cell r="B45">
            <v>4885.8</v>
          </cell>
          <cell r="C45" t="str">
            <v>Capital Restructuring</v>
          </cell>
          <cell r="D45" t="str">
            <v>Return of capital to Central Government</v>
          </cell>
        </row>
        <row r="46">
          <cell r="A46">
            <v>35520</v>
          </cell>
          <cell r="B46">
            <v>6390</v>
          </cell>
          <cell r="C46" t="str">
            <v>Public Issue</v>
          </cell>
        </row>
        <row r="47">
          <cell r="A47">
            <v>35482</v>
          </cell>
          <cell r="B47">
            <v>4890</v>
          </cell>
          <cell r="C47" t="str">
            <v>Capital Restructuring</v>
          </cell>
          <cell r="D47" t="str">
            <v>Return of Capital to Government</v>
          </cell>
        </row>
        <row r="48">
          <cell r="A48">
            <v>35155</v>
          </cell>
          <cell r="B48">
            <v>5824.7</v>
          </cell>
          <cell r="C48" t="str">
            <v>Accumulated Losses adjusted</v>
          </cell>
        </row>
        <row r="49">
          <cell r="A49">
            <v>34789</v>
          </cell>
          <cell r="B49">
            <v>19523.8</v>
          </cell>
          <cell r="C49" t="str">
            <v>Government Contribution</v>
          </cell>
        </row>
        <row r="50">
          <cell r="A50">
            <v>34424</v>
          </cell>
          <cell r="B50">
            <v>11040</v>
          </cell>
          <cell r="C50" t="str">
            <v>Government Contribution</v>
          </cell>
        </row>
        <row r="51">
          <cell r="A51">
            <v>33694</v>
          </cell>
          <cell r="B51">
            <v>4690</v>
          </cell>
          <cell r="C51" t="str">
            <v>Government Contribution</v>
          </cell>
        </row>
        <row r="52">
          <cell r="A52">
            <v>33328</v>
          </cell>
          <cell r="B52">
            <v>3590</v>
          </cell>
          <cell r="C52" t="str">
            <v>As Per Annual Report</v>
          </cell>
        </row>
        <row r="56">
          <cell r="A56" t="str">
            <v>Branches</v>
          </cell>
          <cell r="B56">
            <v>2644</v>
          </cell>
        </row>
        <row r="57">
          <cell r="A57" t="str">
            <v>Ext Counters</v>
          </cell>
          <cell r="B57">
            <v>160</v>
          </cell>
        </row>
        <row r="58">
          <cell r="A58" t="str">
            <v>ATMs</v>
          </cell>
        </row>
        <row r="59">
          <cell r="A59" t="str">
            <v>CBS</v>
          </cell>
          <cell r="B59">
            <v>1008</v>
          </cell>
        </row>
        <row r="60">
          <cell r="A60" t="str">
            <v>Foreign Branches</v>
          </cell>
          <cell r="B60">
            <v>24</v>
          </cell>
        </row>
        <row r="61">
          <cell r="A61" t="str">
            <v>PLR - Current</v>
          </cell>
          <cell r="B61">
            <v>0.115</v>
          </cell>
        </row>
        <row r="62">
          <cell r="A62">
            <v>38958</v>
          </cell>
          <cell r="B62" t="str">
            <v>25bps</v>
          </cell>
        </row>
        <row r="63">
          <cell r="A63">
            <v>38838</v>
          </cell>
          <cell r="B63" t="str">
            <v>50bps</v>
          </cell>
        </row>
        <row r="65">
          <cell r="C65" t="str">
            <v>CAGR (%)</v>
          </cell>
          <cell r="E65" t="str">
            <v>% of Fair Value</v>
          </cell>
          <cell r="F65">
            <v>0</v>
          </cell>
        </row>
        <row r="66">
          <cell r="A66" t="str">
            <v>Phase</v>
          </cell>
          <cell r="B66" t="str">
            <v>Years</v>
          </cell>
          <cell r="C66" t="str">
            <v>Cash Earnings</v>
          </cell>
          <cell r="D66" t="str">
            <v>RWA</v>
          </cell>
          <cell r="E66" t="str">
            <v>Phase</v>
          </cell>
          <cell r="F66" t="str">
            <v>Cumulative</v>
          </cell>
        </row>
        <row r="67">
          <cell r="A67" t="str">
            <v>Economic BV</v>
          </cell>
          <cell r="B67" t="str">
            <v>-</v>
          </cell>
          <cell r="C67" t="str">
            <v>-</v>
          </cell>
          <cell r="D67" t="str">
            <v>-</v>
          </cell>
          <cell r="E67">
            <v>37.312313799831678</v>
          </cell>
          <cell r="F67">
            <v>37.312313799831678</v>
          </cell>
        </row>
        <row r="68">
          <cell r="A68" t="str">
            <v>Development</v>
          </cell>
          <cell r="B68">
            <v>5</v>
          </cell>
          <cell r="C68">
            <v>19.209071179421812</v>
          </cell>
          <cell r="D68">
            <v>23.237053675558485</v>
          </cell>
          <cell r="E68">
            <v>15.726454380682506</v>
          </cell>
          <cell r="F68">
            <v>53.038768180514182</v>
          </cell>
        </row>
        <row r="69">
          <cell r="A69" t="str">
            <v>Maturity</v>
          </cell>
          <cell r="B69">
            <v>12</v>
          </cell>
          <cell r="C69">
            <v>13.035424532230833</v>
          </cell>
          <cell r="D69">
            <v>13.345102882704829</v>
          </cell>
          <cell r="E69">
            <v>36.956667803997959</v>
          </cell>
          <cell r="F69">
            <v>89.995435984512142</v>
          </cell>
        </row>
        <row r="70">
          <cell r="A70" t="str">
            <v>Decline</v>
          </cell>
          <cell r="B70">
            <v>13</v>
          </cell>
          <cell r="C70">
            <v>3.6918365094925889</v>
          </cell>
          <cell r="D70">
            <v>5</v>
          </cell>
          <cell r="E70">
            <v>10.004564856228185</v>
          </cell>
          <cell r="F70">
            <v>100.00000084074033</v>
          </cell>
        </row>
      </sheetData>
      <sheetData sheetId="4">
        <row r="2">
          <cell r="B2" t="str">
            <v>F2005</v>
          </cell>
          <cell r="C2" t="str">
            <v>F2006</v>
          </cell>
          <cell r="D2" t="str">
            <v>F2007E</v>
          </cell>
          <cell r="E2" t="str">
            <v>F2008E</v>
          </cell>
          <cell r="F2" t="str">
            <v>F2008E</v>
          </cell>
          <cell r="G2" t="str">
            <v>F2008E</v>
          </cell>
        </row>
        <row r="3">
          <cell r="A3" t="str">
            <v>Capital</v>
          </cell>
          <cell r="B3">
            <v>4881.3999999999996</v>
          </cell>
          <cell r="C3">
            <v>4881.3999999999996</v>
          </cell>
          <cell r="D3">
            <v>4881.42</v>
          </cell>
          <cell r="E3">
            <v>5259.12</v>
          </cell>
          <cell r="F3">
            <v>5259.12</v>
          </cell>
          <cell r="G3">
            <v>5857.68</v>
          </cell>
        </row>
        <row r="4">
          <cell r="A4" t="str">
            <v>Reserves and Surplus</v>
          </cell>
          <cell r="B4">
            <v>39767.300000000003</v>
          </cell>
          <cell r="C4">
            <v>44957.5</v>
          </cell>
          <cell r="D4">
            <v>54072.332999999999</v>
          </cell>
          <cell r="E4">
            <v>99731.570649101501</v>
          </cell>
          <cell r="F4">
            <v>117437.7356899533</v>
          </cell>
          <cell r="G4">
            <v>99731.570649101501</v>
          </cell>
        </row>
        <row r="5">
          <cell r="A5" t="str">
            <v>---Revaluation Reserve</v>
          </cell>
          <cell r="B5">
            <v>1656.1</v>
          </cell>
          <cell r="C5">
            <v>1573.5</v>
          </cell>
          <cell r="D5">
            <v>1494.8320000000001</v>
          </cell>
          <cell r="E5">
            <v>18494.831999999999</v>
          </cell>
          <cell r="F5">
            <v>18494.831999999999</v>
          </cell>
          <cell r="G5">
            <v>18494.831999999999</v>
          </cell>
        </row>
        <row r="6">
          <cell r="A6" t="str">
            <v>---Foreign currency translation Reserve</v>
          </cell>
          <cell r="B6">
            <v>2571.143</v>
          </cell>
          <cell r="C6">
            <v>2492.8339999999998</v>
          </cell>
          <cell r="D6">
            <v>2421.5749999999998</v>
          </cell>
          <cell r="E6">
            <v>2421.5749999999998</v>
          </cell>
          <cell r="F6">
            <v>2421.5749999999998</v>
          </cell>
          <cell r="G6">
            <v>2421.5749999999998</v>
          </cell>
        </row>
        <row r="7">
          <cell r="A7" t="str">
            <v>Share holders equity</v>
          </cell>
          <cell r="B7">
            <v>44648.700000000004</v>
          </cell>
          <cell r="C7">
            <v>49838.9</v>
          </cell>
          <cell r="D7">
            <v>58953.752999999997</v>
          </cell>
          <cell r="E7">
            <v>104990.6906491015</v>
          </cell>
          <cell r="F7">
            <v>122696.8556899533</v>
          </cell>
          <cell r="G7">
            <v>105589.25064910151</v>
          </cell>
        </row>
        <row r="9">
          <cell r="A9" t="str">
            <v>Earnings</v>
          </cell>
          <cell r="C9">
            <v>7014.4060000000063</v>
          </cell>
          <cell r="D9">
            <v>11231.568000000017</v>
          </cell>
          <cell r="E9">
            <v>17354.4403691015</v>
          </cell>
          <cell r="F9">
            <v>20404.093600851804</v>
          </cell>
          <cell r="G9">
            <v>17354.4403691015</v>
          </cell>
        </row>
        <row r="10">
          <cell r="A10" t="str">
            <v>ROE</v>
          </cell>
          <cell r="E10">
            <v>0.21171123562133132</v>
          </cell>
          <cell r="F10">
            <v>0.17922889441188491</v>
          </cell>
          <cell r="G10">
            <v>0.21094109119474877</v>
          </cell>
        </row>
        <row r="11">
          <cell r="A11" t="str">
            <v>EPS</v>
          </cell>
          <cell r="C11">
            <v>14.369660343344137</v>
          </cell>
          <cell r="E11">
            <v>32.998753344859026</v>
          </cell>
          <cell r="F11">
            <v>38.797543316851119</v>
          </cell>
          <cell r="G11">
            <v>29.626815341741949</v>
          </cell>
        </row>
        <row r="12">
          <cell r="A12" t="str">
            <v>BV</v>
          </cell>
          <cell r="E12">
            <v>159.86378643024213</v>
          </cell>
          <cell r="F12">
            <v>193.53132974709325</v>
          </cell>
          <cell r="G12">
            <v>144.55013529093688</v>
          </cell>
        </row>
        <row r="13">
          <cell r="E13">
            <v>5.9495173030936148E-2</v>
          </cell>
          <cell r="F13">
            <v>1.0594951730309401</v>
          </cell>
          <cell r="G13">
            <v>7.9729059364289548E-2</v>
          </cell>
        </row>
        <row r="15">
          <cell r="A15" t="str">
            <v>Dilution</v>
          </cell>
        </row>
        <row r="16">
          <cell r="A16" t="str">
            <v>Price</v>
          </cell>
          <cell r="C16">
            <v>296.7</v>
          </cell>
          <cell r="G16" t="str">
            <v>CMP</v>
          </cell>
          <cell r="H16">
            <v>372.8</v>
          </cell>
        </row>
        <row r="17">
          <cell r="A17" t="str">
            <v>No. of shares</v>
          </cell>
          <cell r="C17">
            <v>97.628</v>
          </cell>
          <cell r="G17" t="str">
            <v>Exch Rate</v>
          </cell>
          <cell r="H17">
            <v>39.5</v>
          </cell>
        </row>
        <row r="18">
          <cell r="A18" t="str">
            <v>Total Amount, Rs. Mln</v>
          </cell>
          <cell r="C18">
            <v>28966.227599999998</v>
          </cell>
          <cell r="H18">
            <v>488.142</v>
          </cell>
        </row>
        <row r="19">
          <cell r="A19" t="str">
            <v>Total Amount, US$ Mln</v>
          </cell>
          <cell r="C19">
            <v>733.322217721519</v>
          </cell>
        </row>
        <row r="20">
          <cell r="A20" t="str">
            <v>Dilution</v>
          </cell>
          <cell r="C20">
            <v>0.2</v>
          </cell>
        </row>
        <row r="21">
          <cell r="A21" t="str">
            <v>Current No. of shares</v>
          </cell>
          <cell r="C21">
            <v>488.14</v>
          </cell>
        </row>
        <row r="22">
          <cell r="A22" t="str">
            <v>Equity</v>
          </cell>
          <cell r="C22">
            <v>976.28</v>
          </cell>
        </row>
        <row r="23">
          <cell r="A23" t="str">
            <v>Premium</v>
          </cell>
          <cell r="C23">
            <v>27989.9476</v>
          </cell>
          <cell r="E23">
            <v>30753</v>
          </cell>
          <cell r="F23">
            <v>-0.90323692055975524</v>
          </cell>
        </row>
        <row r="24">
          <cell r="A24" t="str">
            <v>Impact of capital issuance</v>
          </cell>
        </row>
        <row r="25">
          <cell r="D25">
            <v>0.21094109119474877</v>
          </cell>
          <cell r="E25">
            <v>7.9729059364289548E-2</v>
          </cell>
          <cell r="F25">
            <v>29.626815341741949</v>
          </cell>
          <cell r="H25">
            <v>144.55013529093688</v>
          </cell>
        </row>
        <row r="27">
          <cell r="A27" t="str">
            <v xml:space="preserve"> </v>
          </cell>
          <cell r="B27" t="str">
            <v>Shares O/S (mn)</v>
          </cell>
          <cell r="C27" t="str">
            <v>Amount, US$ Mn</v>
          </cell>
          <cell r="D27" t="str">
            <v>ROE</v>
          </cell>
          <cell r="E27" t="str">
            <v>Tier 1</v>
          </cell>
          <cell r="F27" t="str">
            <v>EPS</v>
          </cell>
          <cell r="G27" t="str">
            <v>EPS Dilution</v>
          </cell>
          <cell r="H27" t="str">
            <v>BV</v>
          </cell>
          <cell r="I27" t="str">
            <v>P/E</v>
          </cell>
          <cell r="J27" t="str">
            <v>P/B</v>
          </cell>
          <cell r="K27" t="str">
            <v>Govt Holding</v>
          </cell>
        </row>
        <row r="28">
          <cell r="L28">
            <v>0.69469999999999998</v>
          </cell>
        </row>
        <row r="29">
          <cell r="A29" t="str">
            <v>Base case</v>
          </cell>
          <cell r="B29">
            <v>525.91200000000003</v>
          </cell>
          <cell r="C29">
            <v>0</v>
          </cell>
          <cell r="D29">
            <v>0.21171123562133132</v>
          </cell>
          <cell r="E29">
            <v>7.9729059364289548E-2</v>
          </cell>
          <cell r="F29">
            <v>35.099396625053345</v>
          </cell>
          <cell r="H29">
            <v>159.86378643024213</v>
          </cell>
          <cell r="I29">
            <v>10.62126520243091</v>
          </cell>
          <cell r="J29">
            <v>2.331985300264825</v>
          </cell>
          <cell r="K29">
            <v>0.69469999999999998</v>
          </cell>
          <cell r="L29">
            <v>1</v>
          </cell>
        </row>
        <row r="30">
          <cell r="A30" t="str">
            <v>10% Dilution</v>
          </cell>
          <cell r="B30">
            <v>536.95399999999995</v>
          </cell>
          <cell r="C30">
            <v>460.68642025316416</v>
          </cell>
          <cell r="D30">
            <v>0.20300000000000001</v>
          </cell>
          <cell r="E30">
            <v>7.7541380477932062E-2</v>
          </cell>
          <cell r="F30">
            <v>27.3</v>
          </cell>
          <cell r="G30">
            <v>-0.22220885186061201</v>
          </cell>
          <cell r="H30">
            <v>152.19999999999999</v>
          </cell>
          <cell r="I30">
            <v>13.655677655677655</v>
          </cell>
          <cell r="J30">
            <v>2.449408672798949</v>
          </cell>
          <cell r="K30">
            <v>0.63154545454545452</v>
          </cell>
          <cell r="L30">
            <v>1.1000000000000001</v>
          </cell>
          <cell r="M30">
            <v>0.1</v>
          </cell>
        </row>
        <row r="31">
          <cell r="A31" t="str">
            <v>20% Dilution</v>
          </cell>
          <cell r="B31">
            <v>585.76799999999992</v>
          </cell>
          <cell r="C31">
            <v>921.39171645569547</v>
          </cell>
          <cell r="D31">
            <v>0.18963355066689375</v>
          </cell>
          <cell r="E31">
            <v>9.0210546841897776E-2</v>
          </cell>
          <cell r="F31">
            <v>25.786637609661408</v>
          </cell>
          <cell r="G31">
            <v>-0.26532533065667141</v>
          </cell>
          <cell r="H31">
            <v>164.63373186167161</v>
          </cell>
          <cell r="I31">
            <v>14.45710005480994</v>
          </cell>
          <cell r="J31">
            <v>2.2644205156767852</v>
          </cell>
          <cell r="K31">
            <v>0.57891666666666663</v>
          </cell>
          <cell r="L31">
            <v>1.2</v>
          </cell>
          <cell r="M31">
            <v>0.2</v>
          </cell>
        </row>
        <row r="32">
          <cell r="A32" t="str">
            <v>30% Dilution</v>
          </cell>
          <cell r="B32">
            <v>634.58199999999999</v>
          </cell>
          <cell r="C32">
            <v>1382.0970126582279</v>
          </cell>
          <cell r="D32">
            <v>0.17875133235128574</v>
          </cell>
          <cell r="E32">
            <v>0.10287971320585443</v>
          </cell>
          <cell r="F32">
            <v>24.508638831665447</v>
          </cell>
          <cell r="G32">
            <v>-0.30173617816063536</v>
          </cell>
          <cell r="H32">
            <v>175.14745790053627</v>
          </cell>
          <cell r="I32">
            <v>15.210963063290894</v>
          </cell>
          <cell r="J32">
            <v>2.1284922114696507</v>
          </cell>
          <cell r="K32">
            <v>0.53438461538461535</v>
          </cell>
          <cell r="L32">
            <v>1.3</v>
          </cell>
          <cell r="M32">
            <v>0.3</v>
          </cell>
        </row>
        <row r="33">
          <cell r="A33" t="str">
            <v>35% Dilution</v>
          </cell>
          <cell r="B33">
            <v>658.98900000000003</v>
          </cell>
          <cell r="C33">
            <v>1612.449660759494</v>
          </cell>
          <cell r="D33">
            <v>0.17397209634710431</v>
          </cell>
          <cell r="E33">
            <v>0.10921429638784226</v>
          </cell>
          <cell r="F33">
            <v>23.940639159298129</v>
          </cell>
          <cell r="G33">
            <v>-0.31791878319042921</v>
          </cell>
          <cell r="H33">
            <v>179.82022680161819</v>
          </cell>
          <cell r="I33">
            <v>15.5718482501421</v>
          </cell>
          <cell r="J33">
            <v>2.0731816805641201</v>
          </cell>
          <cell r="K33">
            <v>0.5145925925925926</v>
          </cell>
          <cell r="L33">
            <v>1.35</v>
          </cell>
          <cell r="M33">
            <v>0.35</v>
          </cell>
        </row>
        <row r="35">
          <cell r="A35" t="str">
            <v>Dilution by:</v>
          </cell>
          <cell r="B35" t="str">
            <v>EPS, CAGR (06-08E)</v>
          </cell>
        </row>
        <row r="36">
          <cell r="A36">
            <v>0</v>
          </cell>
          <cell r="B36">
            <v>0.56288338421195028</v>
          </cell>
        </row>
        <row r="37">
          <cell r="A37">
            <v>0.1</v>
          </cell>
          <cell r="B37">
            <v>0.37834543465329462</v>
          </cell>
        </row>
        <row r="38">
          <cell r="A38">
            <v>0.2</v>
          </cell>
          <cell r="B38">
            <v>0.33959681743336012</v>
          </cell>
        </row>
        <row r="39">
          <cell r="A39">
            <v>0.3</v>
          </cell>
          <cell r="B39">
            <v>0.30597945401586668</v>
          </cell>
        </row>
        <row r="40">
          <cell r="A40">
            <v>0.35</v>
          </cell>
          <cell r="B40">
            <v>0.29075738653193306</v>
          </cell>
        </row>
        <row r="43">
          <cell r="A43" t="str">
            <v>EPS CAGR, F2006-08</v>
          </cell>
          <cell r="B43" t="str">
            <v>CAGR</v>
          </cell>
          <cell r="D43" t="str">
            <v>F2006, EPS</v>
          </cell>
          <cell r="E43" t="str">
            <v>F2008, EPS</v>
          </cell>
        </row>
        <row r="44">
          <cell r="A44" t="str">
            <v>SBI</v>
          </cell>
          <cell r="B44">
            <v>0.12021478274419328</v>
          </cell>
          <cell r="D44">
            <v>83.729319779593339</v>
          </cell>
          <cell r="E44">
            <v>105.07034588737226</v>
          </cell>
        </row>
        <row r="45">
          <cell r="A45" t="str">
            <v>Corp</v>
          </cell>
          <cell r="B45">
            <v>0.19644206092802441</v>
          </cell>
          <cell r="D45">
            <v>30.986296480141888</v>
          </cell>
          <cell r="E45">
            <v>44.356065532914009</v>
          </cell>
        </row>
        <row r="46">
          <cell r="A46" t="str">
            <v>OBC</v>
          </cell>
          <cell r="B46">
            <v>0.11306146857564658</v>
          </cell>
          <cell r="D46">
            <v>32.057011323953859</v>
          </cell>
          <cell r="E46">
            <v>39.715618312272476</v>
          </cell>
        </row>
        <row r="47">
          <cell r="A47" t="str">
            <v>PNB</v>
          </cell>
          <cell r="B47">
            <v>0.15449286118116268</v>
          </cell>
          <cell r="D47">
            <v>45.648740495238698</v>
          </cell>
          <cell r="E47">
            <v>60.843095705893866</v>
          </cell>
        </row>
        <row r="48">
          <cell r="A48" t="str">
            <v>Canara</v>
          </cell>
          <cell r="B48">
            <v>0.1022143699856537</v>
          </cell>
          <cell r="D48">
            <v>32.762570731707321</v>
          </cell>
          <cell r="E48">
            <v>39.802477831701829</v>
          </cell>
        </row>
        <row r="49">
          <cell r="A49" t="str">
            <v>Union</v>
          </cell>
          <cell r="B49">
            <v>0.20953805535380643</v>
          </cell>
          <cell r="D49">
            <v>14.673982874032848</v>
          </cell>
          <cell r="E49">
            <v>21.46777732305328</v>
          </cell>
        </row>
        <row r="50">
          <cell r="A50" t="str">
            <v>BOB</v>
          </cell>
          <cell r="B50">
            <v>0.11744203486014393</v>
          </cell>
          <cell r="D50">
            <v>26.992966461541712</v>
          </cell>
          <cell r="E50">
            <v>33.705488318753872</v>
          </cell>
        </row>
        <row r="51">
          <cell r="A51" t="str">
            <v>BOI</v>
          </cell>
          <cell r="B51">
            <v>0.29075738653193306</v>
          </cell>
          <cell r="D51">
            <v>14.369660343344137</v>
          </cell>
          <cell r="E51">
            <v>32.998753344859026</v>
          </cell>
        </row>
        <row r="53">
          <cell r="A53" t="str">
            <v>For Chart</v>
          </cell>
        </row>
        <row r="54">
          <cell r="A54" t="str">
            <v>EPS CAGR, F2006-08</v>
          </cell>
          <cell r="B54" t="str">
            <v>CAGR</v>
          </cell>
        </row>
        <row r="55">
          <cell r="A55" t="str">
            <v>BOI</v>
          </cell>
          <cell r="B55">
            <v>0.56288338421195028</v>
          </cell>
        </row>
        <row r="56">
          <cell r="A56" t="str">
            <v>Union</v>
          </cell>
          <cell r="B56">
            <v>0.13718606578459558</v>
          </cell>
        </row>
        <row r="57">
          <cell r="A57" t="str">
            <v>Corp</v>
          </cell>
          <cell r="B57">
            <v>0.11615727403149756</v>
          </cell>
        </row>
        <row r="58">
          <cell r="A58" t="str">
            <v>BOI (with dilution)</v>
          </cell>
          <cell r="B58">
            <v>0.29075738653193306</v>
          </cell>
        </row>
        <row r="59">
          <cell r="A59" t="str">
            <v>BOB</v>
          </cell>
          <cell r="B59">
            <v>8.4149572442725917E-2</v>
          </cell>
        </row>
        <row r="60">
          <cell r="A60" t="str">
            <v>Canara</v>
          </cell>
          <cell r="B60">
            <v>4.8020156721972906E-2</v>
          </cell>
        </row>
        <row r="61">
          <cell r="A61" t="str">
            <v>PNB</v>
          </cell>
          <cell r="B61">
            <v>3.5765606907094183E-2</v>
          </cell>
        </row>
        <row r="62">
          <cell r="A62" t="str">
            <v>OBC</v>
          </cell>
          <cell r="B62">
            <v>-6.6399148104068995E-2</v>
          </cell>
        </row>
        <row r="63">
          <cell r="A63" t="str">
            <v>SBI</v>
          </cell>
          <cell r="B63">
            <v>-0.12168425668806737</v>
          </cell>
        </row>
      </sheetData>
      <sheetData sheetId="5" refreshError="1"/>
      <sheetData sheetId="6">
        <row r="1">
          <cell r="B1" t="str">
            <v>Bank of India</v>
          </cell>
          <cell r="N1">
            <v>0.19528619528619529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Q2" t="str">
            <v xml:space="preserve"> 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>DECLINE</v>
          </cell>
          <cell r="AQ2" t="str">
            <v/>
          </cell>
          <cell r="AR2" t="str">
            <v/>
          </cell>
          <cell r="AS2" t="str">
            <v xml:space="preserve"> 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>
            <v>0.41752577319587636</v>
          </cell>
          <cell r="Q3">
            <v>-0.35622317596566522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S4" t="str">
            <v>Upside</v>
          </cell>
          <cell r="T4">
            <v>0.43967384654758379</v>
          </cell>
          <cell r="X4" t="str">
            <v>($ Millions Except Per Share Data)</v>
          </cell>
          <cell r="Y4">
            <v>39538</v>
          </cell>
          <cell r="Z4">
            <v>39903</v>
          </cell>
          <cell r="AA4">
            <v>40268</v>
          </cell>
          <cell r="AB4">
            <v>40633</v>
          </cell>
          <cell r="AC4">
            <v>40999</v>
          </cell>
          <cell r="AD4">
            <v>41364</v>
          </cell>
          <cell r="AE4">
            <v>41729</v>
          </cell>
          <cell r="AF4">
            <v>42094</v>
          </cell>
          <cell r="AG4">
            <v>42460</v>
          </cell>
          <cell r="AH4">
            <v>42825</v>
          </cell>
          <cell r="AI4">
            <v>43190</v>
          </cell>
          <cell r="AJ4">
            <v>43555</v>
          </cell>
          <cell r="AK4">
            <v>43921</v>
          </cell>
          <cell r="AL4">
            <v>44286</v>
          </cell>
          <cell r="AM4">
            <v>44651</v>
          </cell>
          <cell r="AN4">
            <v>45016</v>
          </cell>
          <cell r="AO4">
            <v>45382</v>
          </cell>
          <cell r="AP4">
            <v>45747</v>
          </cell>
          <cell r="AQ4">
            <v>46112</v>
          </cell>
          <cell r="AR4">
            <v>46477</v>
          </cell>
          <cell r="AS4">
            <v>46843</v>
          </cell>
          <cell r="AT4">
            <v>47208</v>
          </cell>
          <cell r="AU4">
            <v>47573</v>
          </cell>
          <cell r="AV4">
            <v>47938</v>
          </cell>
          <cell r="AW4">
            <v>48304</v>
          </cell>
          <cell r="AX4">
            <v>48669</v>
          </cell>
          <cell r="AY4">
            <v>49034</v>
          </cell>
          <cell r="AZ4">
            <v>49399</v>
          </cell>
          <cell r="BA4">
            <v>49765</v>
          </cell>
          <cell r="BB4">
            <v>50130</v>
          </cell>
          <cell r="BC4">
            <v>50495</v>
          </cell>
          <cell r="BD4">
            <v>50860</v>
          </cell>
          <cell r="BE4">
            <v>51226</v>
          </cell>
          <cell r="BF4">
            <v>51591</v>
          </cell>
          <cell r="BG4">
            <v>51956</v>
          </cell>
          <cell r="BH4">
            <v>52321</v>
          </cell>
          <cell r="BI4">
            <v>52687</v>
          </cell>
          <cell r="BJ4">
            <v>53052</v>
          </cell>
          <cell r="BK4">
            <v>53417</v>
          </cell>
          <cell r="BL4">
            <v>53782</v>
          </cell>
          <cell r="BM4">
            <v>54148</v>
          </cell>
          <cell r="BN4">
            <v>54513</v>
          </cell>
          <cell r="BO4">
            <v>54878</v>
          </cell>
          <cell r="BP4">
            <v>55243</v>
          </cell>
          <cell r="BQ4">
            <v>55609</v>
          </cell>
          <cell r="BR4">
            <v>55974</v>
          </cell>
          <cell r="BS4">
            <v>56339</v>
          </cell>
          <cell r="BT4">
            <v>56704</v>
          </cell>
          <cell r="BU4">
            <v>57070</v>
          </cell>
          <cell r="BV4">
            <v>57435</v>
          </cell>
          <cell r="BW4">
            <v>57800</v>
          </cell>
          <cell r="BX4">
            <v>58165</v>
          </cell>
          <cell r="BY4">
            <v>58531</v>
          </cell>
          <cell r="BZ4">
            <v>58896</v>
          </cell>
          <cell r="CA4">
            <v>59261</v>
          </cell>
          <cell r="CB4">
            <v>59626</v>
          </cell>
          <cell r="CC4">
            <v>59992</v>
          </cell>
          <cell r="CD4">
            <v>60357</v>
          </cell>
          <cell r="CE4">
            <v>60722</v>
          </cell>
          <cell r="CF4">
            <v>61087</v>
          </cell>
          <cell r="CG4">
            <v>61453</v>
          </cell>
          <cell r="CH4">
            <v>61818</v>
          </cell>
          <cell r="CI4">
            <v>62183</v>
          </cell>
          <cell r="CJ4">
            <v>62548</v>
          </cell>
          <cell r="CK4">
            <v>62914</v>
          </cell>
          <cell r="CL4">
            <v>63279</v>
          </cell>
          <cell r="CM4">
            <v>63644</v>
          </cell>
          <cell r="CN4">
            <v>64009</v>
          </cell>
          <cell r="CO4">
            <v>64375</v>
          </cell>
          <cell r="CP4">
            <v>64740</v>
          </cell>
          <cell r="CQ4">
            <v>65105</v>
          </cell>
          <cell r="CR4">
            <v>65470</v>
          </cell>
          <cell r="CS4">
            <v>65836</v>
          </cell>
          <cell r="CT4">
            <v>66201</v>
          </cell>
          <cell r="CU4">
            <v>66566</v>
          </cell>
          <cell r="CV4">
            <v>66931</v>
          </cell>
          <cell r="CW4">
            <v>67297</v>
          </cell>
          <cell r="CX4">
            <v>67662</v>
          </cell>
          <cell r="CY4">
            <v>68027</v>
          </cell>
          <cell r="CZ4">
            <v>68392</v>
          </cell>
          <cell r="DA4">
            <v>68758</v>
          </cell>
          <cell r="DB4">
            <v>69123</v>
          </cell>
          <cell r="DC4">
            <v>69488</v>
          </cell>
          <cell r="DD4">
            <v>69853</v>
          </cell>
          <cell r="DE4">
            <v>70219</v>
          </cell>
          <cell r="DF4">
            <v>70584</v>
          </cell>
          <cell r="DG4">
            <v>70949</v>
          </cell>
          <cell r="DH4">
            <v>71314</v>
          </cell>
          <cell r="DI4">
            <v>71680</v>
          </cell>
          <cell r="DJ4">
            <v>72045</v>
          </cell>
          <cell r="DK4">
            <v>72410</v>
          </cell>
          <cell r="DL4">
            <v>72775</v>
          </cell>
          <cell r="DM4">
            <v>73140</v>
          </cell>
          <cell r="DN4">
            <v>73505</v>
          </cell>
          <cell r="DO4">
            <v>73870</v>
          </cell>
          <cell r="DP4">
            <v>74235</v>
          </cell>
          <cell r="DQ4">
            <v>74601</v>
          </cell>
          <cell r="DR4">
            <v>74966</v>
          </cell>
          <cell r="DS4">
            <v>75331</v>
          </cell>
          <cell r="DT4">
            <v>75696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17354.4403691015</v>
          </cell>
          <cell r="Z6">
            <v>20404.093600851804</v>
          </cell>
          <cell r="AA6">
            <v>24338.025291712438</v>
          </cell>
          <cell r="AB6">
            <v>29205.630350054926</v>
          </cell>
          <cell r="AC6">
            <v>35046.756420065911</v>
          </cell>
          <cell r="AD6">
            <v>41807.501203062304</v>
          </cell>
          <cell r="AE6">
            <v>54525.329470138167</v>
          </cell>
          <cell r="AF6">
            <v>63208.987899542321</v>
          </cell>
          <cell r="AG6">
            <v>72570.930750827742</v>
          </cell>
          <cell r="AH6">
            <v>82501.759529035058</v>
          </cell>
          <cell r="AI6">
            <v>92856.806573066395</v>
          </cell>
          <cell r="AJ6">
            <v>103458.49135893398</v>
          </cell>
          <cell r="AK6">
            <v>114101.26606139645</v>
          </cell>
          <cell r="AL6">
            <v>124559.20295969977</v>
          </cell>
          <cell r="AM6">
            <v>134596.04152919838</v>
          </cell>
          <cell r="AN6">
            <v>143977.25445950689</v>
          </cell>
          <cell r="AO6">
            <v>152483.43513301844</v>
          </cell>
          <cell r="AP6">
            <v>159266.81868626399</v>
          </cell>
          <cell r="AQ6">
            <v>164224.34640429236</v>
          </cell>
          <cell r="AR6">
            <v>169515.34804956411</v>
          </cell>
          <cell r="AS6">
            <v>175153.92939220107</v>
          </cell>
          <cell r="AT6">
            <v>181154.97852861864</v>
          </cell>
          <cell r="AU6">
            <v>187534.20268670618</v>
          </cell>
          <cell r="AV6">
            <v>194308.1669406018</v>
          </cell>
          <cell r="AW6">
            <v>201494.33492845879</v>
          </cell>
          <cell r="AX6">
            <v>209111.11167133722</v>
          </cell>
          <cell r="AY6">
            <v>217177.88859631933</v>
          </cell>
          <cell r="AZ6">
            <v>225715.09087216153</v>
          </cell>
          <cell r="BA6">
            <v>234744.22717126834</v>
          </cell>
          <cell r="BB6">
            <v>244287.94197751902</v>
          </cell>
          <cell r="BC6">
            <v>254370.07056550504</v>
          </cell>
          <cell r="BD6">
            <v>265015.69678307045</v>
          </cell>
          <cell r="BE6">
            <v>276251.21377568872</v>
          </cell>
          <cell r="BF6">
            <v>288104.38779818744</v>
          </cell>
          <cell r="BG6">
            <v>300604.42526665307</v>
          </cell>
          <cell r="BH6">
            <v>313782.04321103863</v>
          </cell>
          <cell r="BI6">
            <v>327669.54329706536</v>
          </cell>
          <cell r="BJ6">
            <v>342300.88959448261</v>
          </cell>
          <cell r="BK6">
            <v>357711.79027764715</v>
          </cell>
          <cell r="BL6">
            <v>373939.78345372004</v>
          </cell>
          <cell r="BM6">
            <v>391024.32732358441</v>
          </cell>
          <cell r="BN6">
            <v>409006.89489087998</v>
          </cell>
          <cell r="BO6">
            <v>427931.07344536023</v>
          </cell>
          <cell r="BP6">
            <v>447842.66905811982</v>
          </cell>
          <cell r="BQ6">
            <v>468789.81633815594</v>
          </cell>
          <cell r="BR6">
            <v>490823.09371223359</v>
          </cell>
          <cell r="BS6">
            <v>513995.64450315316</v>
          </cell>
          <cell r="BT6">
            <v>538363.30409531307</v>
          </cell>
          <cell r="BU6">
            <v>563984.73349092435</v>
          </cell>
          <cell r="BV6">
            <v>590921.55957544397</v>
          </cell>
          <cell r="BW6">
            <v>619238.52242674376</v>
          </cell>
          <cell r="BX6">
            <v>649003.63001928653</v>
          </cell>
          <cell r="BY6">
            <v>680288.32069217321</v>
          </cell>
          <cell r="BZ6">
            <v>713167.63376840029</v>
          </cell>
          <cell r="CA6">
            <v>747720.38873204356</v>
          </cell>
          <cell r="CB6">
            <v>784029.37339046551</v>
          </cell>
          <cell r="CC6">
            <v>822181.54147000751</v>
          </cell>
          <cell r="CD6">
            <v>862268.22011607944</v>
          </cell>
          <cell r="CE6">
            <v>904385.32779213111</v>
          </cell>
          <cell r="CF6">
            <v>948633.60309673147</v>
          </cell>
          <cell r="CG6">
            <v>995118.84504396538</v>
          </cell>
          <cell r="CH6">
            <v>1043952.1653796424</v>
          </cell>
          <cell r="CI6">
            <v>1095250.2535344523</v>
          </cell>
          <cell r="CJ6">
            <v>1149135.6548452813</v>
          </cell>
          <cell r="CK6">
            <v>1205737.0627074819</v>
          </cell>
          <cell r="CL6">
            <v>1265189.6253540479</v>
          </cell>
          <cell r="CM6">
            <v>1327635.2679924599</v>
          </cell>
          <cell r="CN6">
            <v>1393223.0310665248</v>
          </cell>
          <cell r="CO6">
            <v>1462109.4254489127</v>
          </cell>
          <cell r="CP6">
            <v>1534458.8054104019</v>
          </cell>
          <cell r="CQ6">
            <v>1610443.7602541477</v>
          </cell>
          <cell r="CR6">
            <v>1690245.5255477368</v>
          </cell>
          <cell r="CS6">
            <v>1774054.4149324328</v>
          </cell>
          <cell r="CT6">
            <v>1862070.2735379976</v>
          </cell>
          <cell r="CU6">
            <v>1954502.9540829258</v>
          </cell>
          <cell r="CV6">
            <v>2051572.8167939133</v>
          </cell>
          <cell r="CW6">
            <v>2153511.254335098</v>
          </cell>
          <cell r="CX6">
            <v>2260561.2429971504</v>
          </cell>
          <cell r="CY6">
            <v>2372977.9214588003</v>
          </cell>
          <cell r="CZ6">
            <v>2491029.1984990318</v>
          </cell>
          <cell r="DA6">
            <v>2614996.3911071103</v>
          </cell>
          <cell r="DB6">
            <v>2745174.894509952</v>
          </cell>
          <cell r="DC6">
            <v>2881874.8857123656</v>
          </cell>
          <cell r="DD6">
            <v>3025422.0622254447</v>
          </cell>
          <cell r="DE6">
            <v>3176158.4177422076</v>
          </cell>
          <cell r="DF6">
            <v>3334443.0566074969</v>
          </cell>
          <cell r="DG6">
            <v>3500653.0490215593</v>
          </cell>
          <cell r="DH6">
            <v>3675184.3290136671</v>
          </cell>
          <cell r="DI6">
            <v>3858452.6373240026</v>
          </cell>
          <cell r="DJ6">
            <v>4050894.5114389188</v>
          </cell>
          <cell r="DK6">
            <v>4252968.3251369735</v>
          </cell>
          <cell r="DL6">
            <v>4465155.3800210012</v>
          </cell>
          <cell r="DM6">
            <v>4687961.0516352681</v>
          </cell>
          <cell r="DN6">
            <v>4921915.992896704</v>
          </cell>
          <cell r="DO6">
            <v>5167577.397705677</v>
          </cell>
          <cell r="DP6">
            <v>5425530.327745025</v>
          </cell>
          <cell r="DQ6">
            <v>5696389.1056265738</v>
          </cell>
          <cell r="DR6">
            <v>5980798.7777022254</v>
          </cell>
          <cell r="DS6">
            <v>6279436.6500226818</v>
          </cell>
          <cell r="DT6">
            <v>6593013.901100954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3.5</v>
          </cell>
          <cell r="X8" t="str">
            <v>Cash Earnings</v>
          </cell>
          <cell r="Y8">
            <v>17354.4403691015</v>
          </cell>
          <cell r="Z8">
            <v>20404.093600851804</v>
          </cell>
          <cell r="AA8">
            <v>24338.025291712438</v>
          </cell>
          <cell r="AB8">
            <v>29205.630350054926</v>
          </cell>
          <cell r="AC8">
            <v>35046.756420065911</v>
          </cell>
          <cell r="AD8">
            <v>41807.501203062304</v>
          </cell>
          <cell r="AE8">
            <v>54525.329470138167</v>
          </cell>
          <cell r="AF8">
            <v>63208.987899542321</v>
          </cell>
          <cell r="AG8">
            <v>72570.930750827742</v>
          </cell>
          <cell r="AH8">
            <v>82501.759529035058</v>
          </cell>
          <cell r="AI8">
            <v>92856.806573066395</v>
          </cell>
          <cell r="AJ8">
            <v>103458.49135893398</v>
          </cell>
          <cell r="AK8">
            <v>114101.26606139645</v>
          </cell>
          <cell r="AL8">
            <v>124559.20295969977</v>
          </cell>
          <cell r="AM8">
            <v>134596.04152919838</v>
          </cell>
          <cell r="AN8">
            <v>143977.25445950689</v>
          </cell>
          <cell r="AO8">
            <v>152483.43513301844</v>
          </cell>
          <cell r="AP8">
            <v>159266.81868626399</v>
          </cell>
          <cell r="AQ8">
            <v>164224.34640429236</v>
          </cell>
          <cell r="AR8">
            <v>169515.34804956411</v>
          </cell>
          <cell r="AS8">
            <v>175153.92939220107</v>
          </cell>
          <cell r="AT8">
            <v>181154.97852861864</v>
          </cell>
          <cell r="AU8">
            <v>187534.20268670618</v>
          </cell>
          <cell r="AV8">
            <v>194308.1669406018</v>
          </cell>
          <cell r="AW8">
            <v>201494.33492845879</v>
          </cell>
          <cell r="AX8">
            <v>209111.11167133722</v>
          </cell>
          <cell r="AY8">
            <v>217177.88859631933</v>
          </cell>
          <cell r="AZ8">
            <v>225715.09087216153</v>
          </cell>
          <cell r="BA8">
            <v>234744.22717126834</v>
          </cell>
          <cell r="BB8">
            <v>244287.94197751902</v>
          </cell>
          <cell r="BC8">
            <v>254370.07056550504</v>
          </cell>
          <cell r="BD8">
            <v>265015.69678307045</v>
          </cell>
          <cell r="BE8">
            <v>276251.21377568872</v>
          </cell>
          <cell r="BF8">
            <v>288104.38779818744</v>
          </cell>
          <cell r="BG8">
            <v>300604.42526665307</v>
          </cell>
          <cell r="BH8">
            <v>313782.04321103863</v>
          </cell>
          <cell r="BI8">
            <v>327669.54329706536</v>
          </cell>
          <cell r="BJ8">
            <v>342300.88959448261</v>
          </cell>
          <cell r="BK8">
            <v>357711.79027764715</v>
          </cell>
          <cell r="BL8">
            <v>373939.78345372004</v>
          </cell>
          <cell r="BM8">
            <v>391024.32732358441</v>
          </cell>
          <cell r="BN8">
            <v>409006.89489087998</v>
          </cell>
          <cell r="BO8">
            <v>427931.07344536023</v>
          </cell>
          <cell r="BP8">
            <v>447842.66905811982</v>
          </cell>
          <cell r="BQ8">
            <v>468789.81633815594</v>
          </cell>
          <cell r="BR8">
            <v>490823.09371223359</v>
          </cell>
          <cell r="BS8">
            <v>513995.64450315316</v>
          </cell>
          <cell r="BT8">
            <v>538363.30409531307</v>
          </cell>
          <cell r="BU8">
            <v>563984.73349092435</v>
          </cell>
          <cell r="BV8">
            <v>590921.55957544397</v>
          </cell>
          <cell r="BW8">
            <v>619238.52242674376</v>
          </cell>
          <cell r="BX8">
            <v>649003.63001928653</v>
          </cell>
          <cell r="BY8">
            <v>680288.32069217321</v>
          </cell>
          <cell r="BZ8">
            <v>713167.63376840029</v>
          </cell>
          <cell r="CA8">
            <v>747720.38873204356</v>
          </cell>
          <cell r="CB8">
            <v>784029.37339046551</v>
          </cell>
          <cell r="CC8">
            <v>822181.54147000751</v>
          </cell>
          <cell r="CD8">
            <v>862268.22011607944</v>
          </cell>
          <cell r="CE8">
            <v>904385.32779213111</v>
          </cell>
          <cell r="CF8">
            <v>948633.60309673147</v>
          </cell>
          <cell r="CG8">
            <v>995118.84504396538</v>
          </cell>
          <cell r="CH8">
            <v>1043952.1653796424</v>
          </cell>
          <cell r="CI8">
            <v>1095250.2535344523</v>
          </cell>
          <cell r="CJ8">
            <v>1149135.6548452813</v>
          </cell>
          <cell r="CK8">
            <v>1205737.0627074819</v>
          </cell>
          <cell r="CL8">
            <v>1265189.6253540479</v>
          </cell>
          <cell r="CM8">
            <v>1327635.2679924599</v>
          </cell>
          <cell r="CN8">
            <v>1393223.0310665248</v>
          </cell>
          <cell r="CO8">
            <v>1462109.4254489127</v>
          </cell>
          <cell r="CP8">
            <v>1534458.8054104019</v>
          </cell>
          <cell r="CQ8">
            <v>1610443.7602541477</v>
          </cell>
          <cell r="CR8">
            <v>1690245.5255477368</v>
          </cell>
          <cell r="CS8">
            <v>1774054.4149324328</v>
          </cell>
          <cell r="CT8">
            <v>1862070.2735379976</v>
          </cell>
          <cell r="CU8">
            <v>1954502.9540829258</v>
          </cell>
          <cell r="CV8">
            <v>2051572.8167939133</v>
          </cell>
          <cell r="CW8">
            <v>2153511.254335098</v>
          </cell>
          <cell r="CX8">
            <v>2260561.2429971504</v>
          </cell>
          <cell r="CY8">
            <v>2372977.9214588003</v>
          </cell>
          <cell r="CZ8">
            <v>2491029.1984990318</v>
          </cell>
          <cell r="DA8">
            <v>2614996.3911071103</v>
          </cell>
          <cell r="DB8">
            <v>2745174.894509952</v>
          </cell>
          <cell r="DC8">
            <v>2881874.8857123656</v>
          </cell>
          <cell r="DD8">
            <v>3025422.0622254447</v>
          </cell>
          <cell r="DE8">
            <v>3176158.4177422076</v>
          </cell>
          <cell r="DF8">
            <v>3334443.0566074969</v>
          </cell>
          <cell r="DG8">
            <v>3500653.0490215593</v>
          </cell>
          <cell r="DH8">
            <v>3675184.3290136671</v>
          </cell>
          <cell r="DI8">
            <v>3858452.6373240026</v>
          </cell>
          <cell r="DJ8">
            <v>4050894.5114389188</v>
          </cell>
          <cell r="DK8">
            <v>4252968.3251369735</v>
          </cell>
          <cell r="DL8">
            <v>4465155.3800210012</v>
          </cell>
          <cell r="DM8">
            <v>4687961.0516352681</v>
          </cell>
          <cell r="DN8">
            <v>4921915.992896704</v>
          </cell>
          <cell r="DO8">
            <v>5167577.397705677</v>
          </cell>
          <cell r="DP8">
            <v>5425530.327745025</v>
          </cell>
          <cell r="DQ8">
            <v>5696389.1056265738</v>
          </cell>
          <cell r="DR8">
            <v>5980798.7777022254</v>
          </cell>
          <cell r="DS8">
            <v>6279436.6500226818</v>
          </cell>
          <cell r="DT8">
            <v>6593013.901100954</v>
          </cell>
        </row>
        <row r="9">
          <cell r="A9" t="str">
            <v xml:space="preserve">  Current Stock Price  </v>
          </cell>
          <cell r="F9">
            <v>372.8</v>
          </cell>
          <cell r="P9" t="str">
            <v xml:space="preserve"> Stock Price  </v>
          </cell>
          <cell r="U9">
            <v>372.8</v>
          </cell>
          <cell r="X9" t="str">
            <v xml:space="preserve">  YOY Change (%)</v>
          </cell>
          <cell r="Z9">
            <v>17.572754677702097</v>
          </cell>
          <cell r="AA9">
            <v>19.280110000555982</v>
          </cell>
          <cell r="AB9">
            <v>20</v>
          </cell>
          <cell r="AC9">
            <v>20</v>
          </cell>
          <cell r="AD9">
            <v>19.290643339323555</v>
          </cell>
          <cell r="AE9">
            <v>30.419967472593925</v>
          </cell>
          <cell r="AF9">
            <v>15.925916475497726</v>
          </cell>
          <cell r="AG9">
            <v>14.811094375002964</v>
          </cell>
          <cell r="AH9">
            <v>13.684306754042908</v>
          </cell>
          <cell r="AI9">
            <v>12.55130448507229</v>
          </cell>
          <cell r="AJ9">
            <v>11.417240347938762</v>
          </cell>
          <cell r="AK9">
            <v>10.286999706518941</v>
          </cell>
          <cell r="AL9">
            <v>9.1654871670538984</v>
          </cell>
          <cell r="AM9">
            <v>8.0578859939766545</v>
          </cell>
          <cell r="AN9">
            <v>6.9699025496774425</v>
          </cell>
          <cell r="AO9">
            <v>5.9080031116330867</v>
          </cell>
          <cell r="AP9">
            <v>4.4486035793514844</v>
          </cell>
          <cell r="AQ9">
            <v>3.1127184927289164</v>
          </cell>
          <cell r="AR9">
            <v>3.2218131849014675</v>
          </cell>
          <cell r="AS9">
            <v>3.3262954697106828</v>
          </cell>
          <cell r="AT9">
            <v>3.4261572990350375</v>
          </cell>
          <cell r="AU9">
            <v>3.5214180752309643</v>
          </cell>
          <cell r="AV9">
            <v>3.6121220325938008</v>
          </cell>
          <cell r="AW9">
            <v>3.698335536279207</v>
          </cell>
          <cell r="AX9">
            <v>3.7801443626605202</v>
          </cell>
          <cell r="AY9">
            <v>3.8576510164896272</v>
          </cell>
          <cell r="AZ9">
            <v>3.930972131196464</v>
          </cell>
          <cell r="BA9">
            <v>4.0002359896355699</v>
          </cell>
          <cell r="BB9">
            <v>4.0655801939221359</v>
          </cell>
          <cell r="BC9">
            <v>4.127149504953409</v>
          </cell>
          <cell r="BD9">
            <v>4.1850938649733882</v>
          </cell>
          <cell r="BE9">
            <v>4.2395666102054141</v>
          </cell>
          <cell r="BF9">
            <v>4.2907228752027349</v>
          </cell>
          <cell r="BG9">
            <v>4.3387181861394231</v>
          </cell>
          <cell r="BH9">
            <v>4.3837072367435281</v>
          </cell>
          <cell r="BI9">
            <v>4.425842837885563</v>
          </cell>
          <cell r="BJ9">
            <v>4.4652750298957322</v>
          </cell>
          <cell r="BK9">
            <v>4.5021503453939404</v>
          </cell>
          <cell r="BL9">
            <v>4.5366112096772548</v>
          </cell>
          <cell r="BM9">
            <v>4.5687954654278773</v>
          </cell>
          <cell r="BN9">
            <v>4.598836008587881</v>
          </cell>
          <cell r="BO9">
            <v>4.6268605226151616</v>
          </cell>
          <cell r="BP9">
            <v>4.6529912989134559</v>
          </cell>
          <cell r="BQ9">
            <v>4.6773451319614301</v>
          </cell>
          <cell r="BR9">
            <v>4.7000332784925991</v>
          </cell>
          <cell r="BS9">
            <v>4.7211614709607552</v>
          </cell>
          <cell r="BT9">
            <v>4.7408299764319262</v>
          </cell>
          <cell r="BU9">
            <v>4.7591336929374339</v>
          </cell>
          <cell r="BV9">
            <v>4.7761622761998135</v>
          </cell>
          <cell r="BW9">
            <v>4.7920002904690895</v>
          </cell>
          <cell r="BX9">
            <v>4.806727377989306</v>
          </cell>
          <cell r="BY9">
            <v>4.8204184423370711</v>
          </cell>
          <cell r="BZ9">
            <v>4.8331438415366801</v>
          </cell>
          <cell r="CA9">
            <v>4.8449695874538623</v>
          </cell>
          <cell r="CB9">
            <v>4.855957548515355</v>
          </cell>
          <cell r="CC9">
            <v>4.8661656532785758</v>
          </cell>
          <cell r="CD9">
            <v>4.8756480928043633</v>
          </cell>
          <cell r="CE9">
            <v>4.8844555201607465</v>
          </cell>
          <cell r="CF9">
            <v>4.8926352457113964</v>
          </cell>
          <cell r="CG9">
            <v>4.9002314271270775</v>
          </cell>
          <cell r="CH9">
            <v>4.9072852533025291</v>
          </cell>
          <cell r="CI9">
            <v>4.9138351215694653</v>
          </cell>
          <cell r="CJ9">
            <v>4.9199168077740163</v>
          </cell>
          <cell r="CK9">
            <v>4.9255636289365246</v>
          </cell>
          <cell r="CL9">
            <v>4.9308065983362237</v>
          </cell>
          <cell r="CM9">
            <v>4.935674572966664</v>
          </cell>
          <cell r="CN9">
            <v>4.940194393392483</v>
          </cell>
          <cell r="CO9">
            <v>4.9443910161070637</v>
          </cell>
          <cell r="CP9">
            <v>4.948287638544957</v>
          </cell>
          <cell r="CQ9">
            <v>4.9519058169452235</v>
          </cell>
          <cell r="CR9">
            <v>4.9552655772962417</v>
          </cell>
          <cell r="CS9">
            <v>4.9583855196148052</v>
          </cell>
          <cell r="CT9">
            <v>4.9612829158296679</v>
          </cell>
          <cell r="CU9">
            <v>4.963973801552779</v>
          </cell>
          <cell r="CV9">
            <v>4.9664730620237796</v>
          </cell>
          <cell r="CW9">
            <v>4.9687945125188593</v>
          </cell>
          <cell r="CX9">
            <v>4.9709509735115898</v>
          </cell>
          <cell r="CY9">
            <v>4.9729543408699284</v>
          </cell>
          <cell r="CZ9">
            <v>4.9748156513676589</v>
          </cell>
          <cell r="DA9">
            <v>4.9765451437813191</v>
          </cell>
          <cell r="DB9">
            <v>4.9781523158327623</v>
          </cell>
          <cell r="DC9">
            <v>4.9796459772307511</v>
          </cell>
          <cell r="DD9">
            <v>4.9810342990513234</v>
          </cell>
          <cell r="DE9">
            <v>4.982324859688636</v>
          </cell>
          <cell r="DF9">
            <v>4.983524687594354</v>
          </cell>
          <cell r="DG9">
            <v>4.984640301015264</v>
          </cell>
          <cell r="DH9">
            <v>4.9856777449250433</v>
          </cell>
          <cell r="DI9">
            <v>4.9866426253379448</v>
          </cell>
          <cell r="DJ9">
            <v>4.9875401411790365</v>
          </cell>
          <cell r="DK9">
            <v>4.9883751138776633</v>
          </cell>
          <cell r="DL9">
            <v>4.9891520148388047</v>
          </cell>
          <cell r="DM9">
            <v>4.9898749909397022</v>
          </cell>
          <cell r="DN9">
            <v>4.990547888187491</v>
          </cell>
          <cell r="DO9">
            <v>4.9911742736672204</v>
          </cell>
          <cell r="DP9">
            <v>4.9917574558994593</v>
          </cell>
          <cell r="DQ9">
            <v>4.99230050372097</v>
          </cell>
          <cell r="DR9">
            <v>4.9928062637913495</v>
          </cell>
          <cell r="DS9">
            <v>4.9932773768254224</v>
          </cell>
          <cell r="DT9">
            <v>4.9937162926413148</v>
          </cell>
        </row>
        <row r="10">
          <cell r="A10" t="str">
            <v xml:space="preserve">  Issued Shares (million)  </v>
          </cell>
          <cell r="F10">
            <v>488.14</v>
          </cell>
          <cell r="P10" t="str">
            <v xml:space="preserve"> Est. Current Fair Value ($)  </v>
          </cell>
          <cell r="U10">
            <v>470.58706578269022</v>
          </cell>
          <cell r="AR10" t="str">
            <v xml:space="preserve"> </v>
          </cell>
        </row>
        <row r="11">
          <cell r="A11" t="str">
            <v xml:space="preserve">  Reported Book Value Per Share</v>
          </cell>
          <cell r="F11">
            <v>112.7486387157835</v>
          </cell>
          <cell r="P11" t="str">
            <v xml:space="preserve"> 12 Month Target Price ($)  </v>
          </cell>
          <cell r="U11">
            <v>536.71042216523927</v>
          </cell>
          <cell r="X11" t="str">
            <v>Cash Distributed to Common Shareholders</v>
          </cell>
        </row>
        <row r="12">
          <cell r="P12" t="str">
            <v xml:space="preserve"> 12 Month Total Return (%)  </v>
          </cell>
          <cell r="U12">
            <v>44.906225856475125</v>
          </cell>
          <cell r="X12" t="str">
            <v xml:space="preserve">  Dividends &amp; Net Stock Repurchases</v>
          </cell>
          <cell r="Y12">
            <v>2398.1587200000004</v>
          </cell>
          <cell r="Z12">
            <v>2697.9285600000003</v>
          </cell>
          <cell r="AA12">
            <v>2997.6984000000002</v>
          </cell>
          <cell r="AB12">
            <v>4380.8445525082388</v>
          </cell>
          <cell r="AC12">
            <v>5257.0134630098873</v>
          </cell>
          <cell r="AD12">
            <v>-15827.403522147273</v>
          </cell>
          <cell r="AE12">
            <v>13987.237085328947</v>
          </cell>
          <cell r="AF12">
            <v>18110.360121441976</v>
          </cell>
          <cell r="AG12">
            <v>23112.768954177765</v>
          </cell>
          <cell r="AH12">
            <v>29075.169035844374</v>
          </cell>
          <cell r="AI12">
            <v>36060.231141074444</v>
          </cell>
          <cell r="AJ12">
            <v>44106.070032502423</v>
          </cell>
          <cell r="AK12">
            <v>53220.070246253803</v>
          </cell>
          <cell r="AL12">
            <v>63373.601165481246</v>
          </cell>
          <cell r="AM12">
            <v>74498.18376687725</v>
          </cell>
          <cell r="AN12">
            <v>86483.637200219615</v>
          </cell>
          <cell r="AO12">
            <v>99178.638559764862</v>
          </cell>
          <cell r="AP12">
            <v>118526.72416242014</v>
          </cell>
          <cell r="AQ12">
            <v>121447.24715425653</v>
          </cell>
          <cell r="AR12">
            <v>124599.39383702638</v>
          </cell>
          <cell r="AS12">
            <v>127992.17746903637</v>
          </cell>
          <cell r="AT12">
            <v>131635.13900929567</v>
          </cell>
          <cell r="AU12">
            <v>135538.37119141719</v>
          </cell>
          <cell r="AV12">
            <v>139712.54387054828</v>
          </cell>
          <cell r="AW12">
            <v>144168.93070490262</v>
          </cell>
          <cell r="AX12">
            <v>148919.43723660341</v>
          </cell>
          <cell r="AY12">
            <v>153976.63043984861</v>
          </cell>
          <cell r="AZ12">
            <v>159353.76980786744</v>
          </cell>
          <cell r="BA12">
            <v>165064.84005375931</v>
          </cell>
          <cell r="BB12">
            <v>171124.58550413459</v>
          </cell>
          <cell r="BC12">
            <v>177548.54626845135</v>
          </cell>
          <cell r="BD12">
            <v>184353.09627116448</v>
          </cell>
          <cell r="BE12">
            <v>191555.48323818709</v>
          </cell>
          <cell r="BF12">
            <v>199173.87073381071</v>
          </cell>
          <cell r="BG12">
            <v>207227.38234905759</v>
          </cell>
          <cell r="BH12">
            <v>215736.14814756316</v>
          </cell>
          <cell r="BI12">
            <v>224721.35348041606</v>
          </cell>
          <cell r="BJ12">
            <v>234205.29028700141</v>
          </cell>
          <cell r="BK12">
            <v>244211.41100479133</v>
          </cell>
          <cell r="BL12">
            <v>254764.3852172218</v>
          </cell>
          <cell r="BM12">
            <v>265890.15917526098</v>
          </cell>
          <cell r="BN12">
            <v>277616.01833514054</v>
          </cell>
          <cell r="BO12">
            <v>289970.65306183376</v>
          </cell>
          <cell r="BP12">
            <v>302984.22765541723</v>
          </cell>
          <cell r="BQ12">
            <v>316688.45286531752</v>
          </cell>
          <cell r="BR12">
            <v>331116.66206575383</v>
          </cell>
          <cell r="BS12">
            <v>346303.89127434907</v>
          </cell>
          <cell r="BT12">
            <v>362286.96320506895</v>
          </cell>
          <cell r="BU12">
            <v>379104.57555616833</v>
          </cell>
          <cell r="BV12">
            <v>396797.39374395029</v>
          </cell>
          <cell r="BW12">
            <v>415408.1483036743</v>
          </cell>
          <cell r="BX12">
            <v>434981.73719006486</v>
          </cell>
          <cell r="BY12">
            <v>455565.33322148956</v>
          </cell>
          <cell r="BZ12">
            <v>477208.49692418252</v>
          </cell>
          <cell r="CA12">
            <v>499963.29504561471</v>
          </cell>
          <cell r="CB12">
            <v>523884.42501971545</v>
          </cell>
          <cell r="CC12">
            <v>549029.34568071971</v>
          </cell>
          <cell r="CD12">
            <v>575458.41453732795</v>
          </cell>
          <cell r="CE12">
            <v>603235.03193444177</v>
          </cell>
          <cell r="CF12">
            <v>632425.79244615743</v>
          </cell>
          <cell r="CG12">
            <v>663100.64386086236</v>
          </cell>
          <cell r="CH12">
            <v>695333.05413738533</v>
          </cell>
          <cell r="CI12">
            <v>729200.18673008238</v>
          </cell>
          <cell r="CJ12">
            <v>764783.08470069221</v>
          </cell>
          <cell r="CK12">
            <v>802166.86405566335</v>
          </cell>
          <cell r="CL12">
            <v>841440.91676963866</v>
          </cell>
          <cell r="CM12">
            <v>882699.12397882971</v>
          </cell>
          <cell r="CN12">
            <v>926040.07985221315</v>
          </cell>
          <cell r="CO12">
            <v>971567.32667388534</v>
          </cell>
          <cell r="CP12">
            <v>1019389.6016966216</v>
          </cell>
          <cell r="CQ12">
            <v>1069621.0963546813</v>
          </cell>
          <cell r="CR12">
            <v>1122381.7284532967</v>
          </cell>
          <cell r="CS12">
            <v>1177797.4279832703</v>
          </cell>
          <cell r="CT12">
            <v>1236000.437241374</v>
          </cell>
          <cell r="CU12">
            <v>1297129.6259714728</v>
          </cell>
          <cell r="CV12">
            <v>1361330.8222768905</v>
          </cell>
          <cell r="CW12">
            <v>1428757.1600922216</v>
          </cell>
          <cell r="CX12">
            <v>1499569.4440421308</v>
          </cell>
          <cell r="CY12">
            <v>1573936.5325560318</v>
          </cell>
          <cell r="CZ12">
            <v>1652035.740151119</v>
          </cell>
          <cell r="DA12">
            <v>1734053.2598418053</v>
          </cell>
          <cell r="DB12">
            <v>1820184.60668138</v>
          </cell>
          <cell r="DC12">
            <v>1910635.0834923638</v>
          </cell>
          <cell r="DD12">
            <v>2005620.2698944458</v>
          </cell>
          <cell r="DE12">
            <v>2105366.5357946604</v>
          </cell>
          <cell r="DF12">
            <v>2210111.5805625664</v>
          </cell>
          <cell r="DG12">
            <v>2320104.9991743886</v>
          </cell>
          <cell r="DH12">
            <v>2435608.8766741371</v>
          </cell>
          <cell r="DI12">
            <v>2556898.4123674938</v>
          </cell>
          <cell r="DJ12">
            <v>2684262.5752345859</v>
          </cell>
          <cell r="DK12">
            <v>2818004.792122419</v>
          </cell>
          <cell r="DL12">
            <v>2958443.6703557214</v>
          </cell>
          <cell r="DM12">
            <v>3105913.7564867316</v>
          </cell>
          <cell r="DN12">
            <v>3260766.3329907265</v>
          </cell>
          <cell r="DO12">
            <v>3423370.2548044128</v>
          </cell>
          <cell r="DP12">
            <v>3594112.8276986973</v>
          </cell>
          <cell r="DQ12">
            <v>3773400.7305779215</v>
          </cell>
          <cell r="DR12">
            <v>3961660.9839011487</v>
          </cell>
          <cell r="DS12">
            <v>4159341.9665315486</v>
          </cell>
          <cell r="DT12">
            <v>4366914.4834352639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13.8187038532788</v>
          </cell>
          <cell r="Z13">
            <v>13.222486687119348</v>
          </cell>
          <cell r="AA13">
            <v>12.31693353947156</v>
          </cell>
          <cell r="AB13">
            <v>15</v>
          </cell>
          <cell r="AC13">
            <v>15</v>
          </cell>
          <cell r="AD13">
            <v>-37.857807969130555</v>
          </cell>
          <cell r="AE13">
            <v>25.652732814735806</v>
          </cell>
          <cell r="AF13">
            <v>28.651558462262784</v>
          </cell>
          <cell r="AG13">
            <v>31.848522149365078</v>
          </cell>
          <cell r="AH13">
            <v>35.241877508820735</v>
          </cell>
          <cell r="AI13">
            <v>38.834235713996549</v>
          </cell>
          <cell r="AJ13">
            <v>42.631657830272154</v>
          </cell>
          <cell r="AK13">
            <v>46.642839368335096</v>
          </cell>
          <cell r="AL13">
            <v>50.878296954088022</v>
          </cell>
          <cell r="AM13">
            <v>55.349461188066293</v>
          </cell>
          <cell r="AN13">
            <v>60.06756937050973</v>
          </cell>
          <cell r="AO13">
            <v>65.042237849145181</v>
          </cell>
          <cell r="AP13">
            <v>74.420224589217909</v>
          </cell>
          <cell r="AQ13">
            <v>73.952035622826656</v>
          </cell>
          <cell r="AR13">
            <v>73.503311216749012</v>
          </cell>
          <cell r="AS13">
            <v>73.074111390580867</v>
          </cell>
          <cell r="AT13">
            <v>72.664378356292374</v>
          </cell>
          <cell r="AU13">
            <v>72.273947498444855</v>
          </cell>
          <cell r="AV13">
            <v>71.902558739724569</v>
          </cell>
          <cell r="AW13">
            <v>71.549868017922321</v>
          </cell>
          <cell r="AX13">
            <v>71.215458636488975</v>
          </cell>
          <cell r="AY13">
            <v>70.898852288804392</v>
          </cell>
          <cell r="AZ13">
            <v>70.599519594425701</v>
          </cell>
          <cell r="BA13">
            <v>70.316890022317253</v>
          </cell>
          <cell r="BB13">
            <v>70.050361110284598</v>
          </cell>
          <cell r="BC13">
            <v>69.799306920713093</v>
          </cell>
          <cell r="BD13">
            <v>69.563085699813229</v>
          </cell>
          <cell r="BE13">
            <v>69.341046730649609</v>
          </cell>
          <cell r="BF13">
            <v>69.132536389320407</v>
          </cell>
          <cell r="BG13">
            <v>68.936903428895036</v>
          </cell>
          <cell r="BH13">
            <v>68.753503527436308</v>
          </cell>
          <cell r="BI13">
            <v>68.581703144952826</v>
          </cell>
          <cell r="BJ13">
            <v>68.420882739878351</v>
          </cell>
          <cell r="BK13">
            <v>68.270439399059342</v>
          </cell>
          <cell r="BL13">
            <v>68.129788936659708</v>
          </cell>
          <cell r="BM13">
            <v>67.998367517228374</v>
          </cell>
          <cell r="BN13">
            <v>67.875632856802198</v>
          </cell>
          <cell r="BO13">
            <v>67.761065053589348</v>
          </cell>
          <cell r="BP13">
            <v>67.654167096815144</v>
          </cell>
          <cell r="BQ13">
            <v>67.554465098891583</v>
          </cell>
          <cell r="BR13">
            <v>67.461508292412447</v>
          </cell>
          <cell r="BS13">
            <v>67.374868829695828</v>
          </cell>
          <cell r="BT13">
            <v>67.294141418845456</v>
          </cell>
          <cell r="BU13">
            <v>67.218942826626858</v>
          </cell>
          <cell r="BV13">
            <v>67.14891127496432</v>
          </cell>
          <cell r="BW13">
            <v>67.083705754565244</v>
          </cell>
          <cell r="BX13">
            <v>67.023005276124337</v>
          </cell>
          <cell r="BY13">
            <v>66.966508076746834</v>
          </cell>
          <cell r="BZ13">
            <v>66.913930796690508</v>
          </cell>
          <cell r="CA13">
            <v>66.865007639210418</v>
          </cell>
          <cell r="CB13">
            <v>66.819489524253882</v>
          </cell>
          <cell r="CC13">
            <v>66.777143244920182</v>
          </cell>
          <cell r="CD13">
            <v>66.737750634003319</v>
          </cell>
          <cell r="CE13">
            <v>66.701107746530425</v>
          </cell>
          <cell r="CF13">
            <v>66.667024062995324</v>
          </cell>
          <cell r="CG13">
            <v>66.635321716931799</v>
          </cell>
          <cell r="CH13">
            <v>66.605834749576033</v>
          </cell>
          <cell r="CI13">
            <v>66.578408393597741</v>
          </cell>
          <cell r="CJ13">
            <v>66.55289838723715</v>
          </cell>
          <cell r="CK13">
            <v>66.529170319638183</v>
          </cell>
          <cell r="CL13">
            <v>66.507099007721607</v>
          </cell>
          <cell r="CM13">
            <v>66.486567904570222</v>
          </cell>
          <cell r="CN13">
            <v>66.467468538997736</v>
          </cell>
          <cell r="CO13">
            <v>66.449699985730149</v>
          </cell>
          <cell r="CP13">
            <v>66.43316836544065</v>
          </cell>
          <cell r="CQ13">
            <v>66.417786373731062</v>
          </cell>
          <cell r="CR13">
            <v>66.403472838041111</v>
          </cell>
          <cell r="CS13">
            <v>66.390152301395347</v>
          </cell>
          <cell r="CT13">
            <v>66.377754631834094</v>
          </cell>
          <cell r="CU13">
            <v>66.366214656354927</v>
          </cell>
          <cell r="CV13">
            <v>66.355471818168482</v>
          </cell>
          <cell r="CW13">
            <v>66.345469856081806</v>
          </cell>
          <cell r="CX13">
            <v>66.336156504830484</v>
          </cell>
          <cell r="CY13">
            <v>66.327483215201866</v>
          </cell>
          <cell r="CZ13">
            <v>66.319404892827123</v>
          </cell>
          <cell r="DA13">
            <v>66.311879654551248</v>
          </cell>
          <cell r="DB13">
            <v>66.304868601324785</v>
          </cell>
          <cell r="DC13">
            <v>66.29833560661595</v>
          </cell>
          <cell r="DD13">
            <v>66.292247119370458</v>
          </cell>
          <cell r="DE13">
            <v>66.286571980602702</v>
          </cell>
          <cell r="DF13">
            <v>66.28128125274273</v>
          </cell>
          <cell r="DG13">
            <v>66.276348060910038</v>
          </cell>
          <cell r="DH13">
            <v>66.271747445326028</v>
          </cell>
          <cell r="DI13">
            <v>66.267456224130541</v>
          </cell>
          <cell r="DJ13">
            <v>66.263452865898216</v>
          </cell>
          <cell r="DK13">
            <v>66.25971737120004</v>
          </cell>
          <cell r="DL13">
            <v>66.256231162594091</v>
          </cell>
          <cell r="DM13">
            <v>66.252976982462712</v>
          </cell>
          <cell r="DN13">
            <v>66.249938798156165</v>
          </cell>
          <cell r="DO13">
            <v>66.247101713935336</v>
          </cell>
          <cell r="DP13">
            <v>66.244451889231144</v>
          </cell>
          <cell r="DQ13">
            <v>66.241976462787065</v>
          </cell>
          <cell r="DR13">
            <v>66.239663482261264</v>
          </cell>
          <cell r="DS13">
            <v>66.237501838903412</v>
          </cell>
          <cell r="DT13">
            <v>66.235481206949103</v>
          </cell>
        </row>
        <row r="14">
          <cell r="A14" t="str">
            <v xml:space="preserve">  10-yr. Govt. Bond Yield (%)  </v>
          </cell>
          <cell r="F14">
            <v>7.7</v>
          </cell>
          <cell r="P14" t="str">
            <v xml:space="preserve"> Price/Book Value  </v>
          </cell>
          <cell r="U14">
            <v>3.3064700757918093</v>
          </cell>
        </row>
        <row r="15">
          <cell r="A15" t="str">
            <v xml:space="preserve">  Beta  </v>
          </cell>
          <cell r="F15">
            <v>1.29</v>
          </cell>
          <cell r="P15" t="str">
            <v xml:space="preserve"> Price/Economic Book Value  </v>
          </cell>
          <cell r="U15">
            <v>2.1231649982627059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5.5</v>
          </cell>
          <cell r="P16" t="str">
            <v xml:space="preserve"> 2008E Return on Economic Equity (%)</v>
          </cell>
          <cell r="U16">
            <v>24.285897584573799</v>
          </cell>
          <cell r="X16" t="str">
            <v xml:space="preserve">  BOP Common Equity</v>
          </cell>
          <cell r="Y16">
            <v>71458.921000000002</v>
          </cell>
          <cell r="Z16">
            <v>86495.858649101501</v>
          </cell>
          <cell r="AA16">
            <v>104202.0236899533</v>
          </cell>
          <cell r="AB16">
            <v>125542.35058166576</v>
          </cell>
          <cell r="AC16">
            <v>150367.13637921246</v>
          </cell>
          <cell r="AD16">
            <v>180156.8793362685</v>
          </cell>
          <cell r="AE16">
            <v>237791.78406147807</v>
          </cell>
          <cell r="AF16">
            <v>278329.87644628726</v>
          </cell>
          <cell r="AG16">
            <v>323428.50422438758</v>
          </cell>
          <cell r="AH16">
            <v>372886.66602103756</v>
          </cell>
          <cell r="AI16">
            <v>426313.25651422824</v>
          </cell>
          <cell r="AJ16">
            <v>483109.83194622019</v>
          </cell>
          <cell r="AK16">
            <v>542462.25327265181</v>
          </cell>
          <cell r="AL16">
            <v>603343.44908779452</v>
          </cell>
          <cell r="AM16">
            <v>664529.05088201305</v>
          </cell>
          <cell r="AN16">
            <v>724626.90864433418</v>
          </cell>
          <cell r="AO16">
            <v>782120.52590362146</v>
          </cell>
          <cell r="AP16">
            <v>835425.32247687504</v>
          </cell>
          <cell r="AQ16">
            <v>876165.41700071888</v>
          </cell>
          <cell r="AR16">
            <v>918942.51625075471</v>
          </cell>
          <cell r="AS16">
            <v>963858.47046329244</v>
          </cell>
          <cell r="AT16">
            <v>1011020.2223864571</v>
          </cell>
          <cell r="AU16">
            <v>1060540.0619057801</v>
          </cell>
          <cell r="AV16">
            <v>1112535.8934010691</v>
          </cell>
          <cell r="AW16">
            <v>1167131.5164711226</v>
          </cell>
          <cell r="AX16">
            <v>1224456.9206946788</v>
          </cell>
          <cell r="AY16">
            <v>1284648.5951294126</v>
          </cell>
          <cell r="AZ16">
            <v>1347849.8532858833</v>
          </cell>
          <cell r="BA16">
            <v>1414211.1743501774</v>
          </cell>
          <cell r="BB16">
            <v>1483890.5614676864</v>
          </cell>
          <cell r="BC16">
            <v>1557053.9179410709</v>
          </cell>
          <cell r="BD16">
            <v>1633875.4422381246</v>
          </cell>
          <cell r="BE16">
            <v>1714538.0427500305</v>
          </cell>
          <cell r="BF16">
            <v>1799233.7732875322</v>
          </cell>
          <cell r="BG16">
            <v>1888164.2903519089</v>
          </cell>
          <cell r="BH16">
            <v>1981541.3332695044</v>
          </cell>
          <cell r="BI16">
            <v>2079587.2283329798</v>
          </cell>
          <cell r="BJ16">
            <v>2182535.4181496291</v>
          </cell>
          <cell r="BK16">
            <v>2290631.0174571103</v>
          </cell>
          <cell r="BL16">
            <v>2404131.3967299662</v>
          </cell>
          <cell r="BM16">
            <v>2523306.7949664644</v>
          </cell>
          <cell r="BN16">
            <v>2648440.9631147878</v>
          </cell>
          <cell r="BO16">
            <v>2779831.8396705273</v>
          </cell>
          <cell r="BP16">
            <v>2917792.2600540537</v>
          </cell>
          <cell r="BQ16">
            <v>3062650.7014567563</v>
          </cell>
          <cell r="BR16">
            <v>3214752.0649295948</v>
          </cell>
          <cell r="BS16">
            <v>3374458.4965760745</v>
          </cell>
          <cell r="BT16">
            <v>3542150.2498048786</v>
          </cell>
          <cell r="BU16">
            <v>3718226.5906951227</v>
          </cell>
          <cell r="BV16">
            <v>3903106.7486298787</v>
          </cell>
          <cell r="BW16">
            <v>4097230.9144613724</v>
          </cell>
          <cell r="BX16">
            <v>4301061.2885844419</v>
          </cell>
          <cell r="BY16">
            <v>4515083.1814136636</v>
          </cell>
          <cell r="BZ16">
            <v>4739806.1688843472</v>
          </cell>
          <cell r="CA16">
            <v>4975765.305728565</v>
          </cell>
          <cell r="CB16">
            <v>5223522.3994149938</v>
          </cell>
          <cell r="CC16">
            <v>5483667.3477857439</v>
          </cell>
          <cell r="CD16">
            <v>5756819.5435750317</v>
          </cell>
          <cell r="CE16">
            <v>6043629.3491537832</v>
          </cell>
          <cell r="CF16">
            <v>6344779.6450114725</v>
          </cell>
          <cell r="CG16">
            <v>6660987.4556620466</v>
          </cell>
          <cell r="CH16">
            <v>6993005.6568451496</v>
          </cell>
          <cell r="CI16">
            <v>7341624.7680874066</v>
          </cell>
          <cell r="CJ16">
            <v>7707674.8348917766</v>
          </cell>
          <cell r="CK16">
            <v>8092027.4050363656</v>
          </cell>
          <cell r="CL16">
            <v>8495597.6036881842</v>
          </cell>
          <cell r="CM16">
            <v>8919346.3122725934</v>
          </cell>
          <cell r="CN16">
            <v>9364282.4562862236</v>
          </cell>
          <cell r="CO16">
            <v>9831465.4075005352</v>
          </cell>
          <cell r="CP16">
            <v>10322007.506275563</v>
          </cell>
          <cell r="CQ16">
            <v>10837076.709989343</v>
          </cell>
          <cell r="CR16">
            <v>11377899.373888809</v>
          </cell>
          <cell r="CS16">
            <v>11945763.170983249</v>
          </cell>
          <cell r="CT16">
            <v>12542020.157932412</v>
          </cell>
          <cell r="CU16">
            <v>13168089.994229035</v>
          </cell>
          <cell r="CV16">
            <v>13825463.322340488</v>
          </cell>
          <cell r="CW16">
            <v>14515705.316857511</v>
          </cell>
          <cell r="CX16">
            <v>15240459.411100388</v>
          </cell>
          <cell r="CY16">
            <v>16001451.210055407</v>
          </cell>
          <cell r="CZ16">
            <v>16800492.598958176</v>
          </cell>
          <cell r="DA16">
            <v>17639486.057306089</v>
          </cell>
          <cell r="DB16">
            <v>18520429.188571393</v>
          </cell>
          <cell r="DC16">
            <v>19445419.476399966</v>
          </cell>
          <cell r="DD16">
            <v>20416659.278619967</v>
          </cell>
          <cell r="DE16">
            <v>21436461.070950966</v>
          </cell>
          <cell r="DF16">
            <v>22507252.952898514</v>
          </cell>
          <cell r="DG16">
            <v>23631584.428943444</v>
          </cell>
          <cell r="DH16">
            <v>24812132.478790615</v>
          </cell>
          <cell r="DI16">
            <v>26051707.931130145</v>
          </cell>
          <cell r="DJ16">
            <v>27353262.156086653</v>
          </cell>
          <cell r="DK16">
            <v>28719894.092290986</v>
          </cell>
          <cell r="DL16">
            <v>30154857.625305541</v>
          </cell>
          <cell r="DM16">
            <v>31661569.334970821</v>
          </cell>
          <cell r="DN16">
            <v>33243616.630119357</v>
          </cell>
          <cell r="DO16">
            <v>34904766.290025331</v>
          </cell>
          <cell r="DP16">
            <v>36648973.432926595</v>
          </cell>
          <cell r="DQ16">
            <v>38480390.932972923</v>
          </cell>
          <cell r="DR16">
            <v>40403379.308021575</v>
          </cell>
          <cell r="DS16">
            <v>42422517.101822652</v>
          </cell>
          <cell r="DT16">
            <v>44542611.785313785</v>
          </cell>
        </row>
        <row r="17">
          <cell r="A17" t="str">
            <v xml:space="preserve">  Cost of Common Equity (%)    </v>
          </cell>
          <cell r="F17">
            <v>14.795000000000002</v>
          </cell>
          <cell r="P17" t="str">
            <v xml:space="preserve"> Cost of Common Equity (%)     </v>
          </cell>
          <cell r="U17">
            <v>14.795000000000002</v>
          </cell>
          <cell r="X17" t="str">
            <v xml:space="preserve">  Earnings</v>
          </cell>
          <cell r="Y17">
            <v>17354.4403691015</v>
          </cell>
          <cell r="Z17">
            <v>20404.093600851804</v>
          </cell>
          <cell r="AA17">
            <v>24338.025291712438</v>
          </cell>
          <cell r="AB17">
            <v>29205.630350054926</v>
          </cell>
          <cell r="AC17">
            <v>35046.756420065911</v>
          </cell>
          <cell r="AD17">
            <v>41807.501203062304</v>
          </cell>
          <cell r="AE17">
            <v>54525.329470138167</v>
          </cell>
          <cell r="AF17">
            <v>63208.987899542321</v>
          </cell>
          <cell r="AG17">
            <v>72570.930750827742</v>
          </cell>
          <cell r="AH17">
            <v>82501.759529035058</v>
          </cell>
          <cell r="AI17">
            <v>92856.806573066395</v>
          </cell>
          <cell r="AJ17">
            <v>103458.49135893398</v>
          </cell>
          <cell r="AK17">
            <v>114101.26606139645</v>
          </cell>
          <cell r="AL17">
            <v>124559.20295969977</v>
          </cell>
          <cell r="AM17">
            <v>134596.04152919838</v>
          </cell>
          <cell r="AN17">
            <v>143977.25445950689</v>
          </cell>
          <cell r="AO17">
            <v>152483.43513301844</v>
          </cell>
          <cell r="AP17">
            <v>159266.81868626399</v>
          </cell>
          <cell r="AQ17">
            <v>164224.34640429236</v>
          </cell>
          <cell r="AR17">
            <v>169515.34804956411</v>
          </cell>
          <cell r="AS17">
            <v>175153.92939220107</v>
          </cell>
          <cell r="AT17">
            <v>181154.97852861864</v>
          </cell>
          <cell r="AU17">
            <v>187534.20268670618</v>
          </cell>
          <cell r="AV17">
            <v>194308.1669406018</v>
          </cell>
          <cell r="AW17">
            <v>201494.33492845879</v>
          </cell>
          <cell r="AX17">
            <v>209111.11167133722</v>
          </cell>
          <cell r="AY17">
            <v>217177.88859631933</v>
          </cell>
          <cell r="AZ17">
            <v>225715.09087216153</v>
          </cell>
          <cell r="BA17">
            <v>234744.22717126834</v>
          </cell>
          <cell r="BB17">
            <v>244287.94197751902</v>
          </cell>
          <cell r="BC17">
            <v>254370.07056550504</v>
          </cell>
          <cell r="BD17">
            <v>265015.69678307045</v>
          </cell>
          <cell r="BE17">
            <v>276251.21377568872</v>
          </cell>
          <cell r="BF17">
            <v>288104.38779818744</v>
          </cell>
          <cell r="BG17">
            <v>300604.42526665307</v>
          </cell>
          <cell r="BH17">
            <v>313782.04321103863</v>
          </cell>
          <cell r="BI17">
            <v>327669.54329706536</v>
          </cell>
          <cell r="BJ17">
            <v>342300.88959448261</v>
          </cell>
          <cell r="BK17">
            <v>357711.79027764715</v>
          </cell>
          <cell r="BL17">
            <v>373939.78345372004</v>
          </cell>
          <cell r="BM17">
            <v>391024.32732358441</v>
          </cell>
          <cell r="BN17">
            <v>409006.89489087998</v>
          </cell>
          <cell r="BO17">
            <v>427931.07344536023</v>
          </cell>
          <cell r="BP17">
            <v>447842.66905811982</v>
          </cell>
          <cell r="BQ17">
            <v>468789.81633815594</v>
          </cell>
          <cell r="BR17">
            <v>490823.09371223359</v>
          </cell>
          <cell r="BS17">
            <v>513995.64450315316</v>
          </cell>
          <cell r="BT17">
            <v>538363.30409531307</v>
          </cell>
          <cell r="BU17">
            <v>563984.73349092435</v>
          </cell>
          <cell r="BV17">
            <v>590921.55957544397</v>
          </cell>
          <cell r="BW17">
            <v>619238.52242674376</v>
          </cell>
          <cell r="BX17">
            <v>649003.63001928653</v>
          </cell>
          <cell r="BY17">
            <v>680288.32069217321</v>
          </cell>
          <cell r="BZ17">
            <v>713167.63376840029</v>
          </cell>
          <cell r="CA17">
            <v>747720.38873204356</v>
          </cell>
          <cell r="CB17">
            <v>784029.37339046551</v>
          </cell>
          <cell r="CC17">
            <v>822181.54147000751</v>
          </cell>
          <cell r="CD17">
            <v>862268.22011607944</v>
          </cell>
          <cell r="CE17">
            <v>904385.32779213111</v>
          </cell>
          <cell r="CF17">
            <v>948633.60309673147</v>
          </cell>
          <cell r="CG17">
            <v>995118.84504396538</v>
          </cell>
          <cell r="CH17">
            <v>1043952.1653796424</v>
          </cell>
          <cell r="CI17">
            <v>1095250.2535344523</v>
          </cell>
          <cell r="CJ17">
            <v>1149135.6548452813</v>
          </cell>
          <cell r="CK17">
            <v>1205737.0627074819</v>
          </cell>
          <cell r="CL17">
            <v>1265189.6253540479</v>
          </cell>
          <cell r="CM17">
            <v>1327635.2679924599</v>
          </cell>
          <cell r="CN17">
            <v>1393223.0310665248</v>
          </cell>
          <cell r="CO17">
            <v>1462109.4254489127</v>
          </cell>
          <cell r="CP17">
            <v>1534458.8054104019</v>
          </cell>
          <cell r="CQ17">
            <v>1610443.7602541477</v>
          </cell>
          <cell r="CR17">
            <v>1690245.5255477368</v>
          </cell>
          <cell r="CS17">
            <v>1774054.4149324328</v>
          </cell>
          <cell r="CT17">
            <v>1862070.2735379976</v>
          </cell>
          <cell r="CU17">
            <v>1954502.9540829258</v>
          </cell>
          <cell r="CV17">
            <v>2051572.8167939133</v>
          </cell>
          <cell r="CW17">
            <v>2153511.254335098</v>
          </cell>
          <cell r="CX17">
            <v>2260561.2429971504</v>
          </cell>
          <cell r="CY17">
            <v>2372977.9214588003</v>
          </cell>
          <cell r="CZ17">
            <v>2491029.1984990318</v>
          </cell>
          <cell r="DA17">
            <v>2614996.3911071103</v>
          </cell>
          <cell r="DB17">
            <v>2745174.894509952</v>
          </cell>
          <cell r="DC17">
            <v>2881874.8857123656</v>
          </cell>
          <cell r="DD17">
            <v>3025422.0622254447</v>
          </cell>
          <cell r="DE17">
            <v>3176158.4177422076</v>
          </cell>
          <cell r="DF17">
            <v>3334443.0566074969</v>
          </cell>
          <cell r="DG17">
            <v>3500653.0490215593</v>
          </cell>
          <cell r="DH17">
            <v>3675184.3290136671</v>
          </cell>
          <cell r="DI17">
            <v>3858452.6373240026</v>
          </cell>
          <cell r="DJ17">
            <v>4050894.5114389188</v>
          </cell>
          <cell r="DK17">
            <v>4252968.3251369735</v>
          </cell>
          <cell r="DL17">
            <v>4465155.3800210012</v>
          </cell>
          <cell r="DM17">
            <v>4687961.0516352681</v>
          </cell>
          <cell r="DN17">
            <v>4921915.992896704</v>
          </cell>
          <cell r="DO17">
            <v>5167577.397705677</v>
          </cell>
          <cell r="DP17">
            <v>5425530.327745025</v>
          </cell>
          <cell r="DQ17">
            <v>5696389.1056265738</v>
          </cell>
          <cell r="DR17">
            <v>5980798.7777022254</v>
          </cell>
          <cell r="DS17">
            <v>6279436.6500226818</v>
          </cell>
          <cell r="DT17">
            <v>6593013.901100954</v>
          </cell>
        </row>
        <row r="18">
          <cell r="X18" t="str">
            <v xml:space="preserve">  Less:  Distributions</v>
          </cell>
          <cell r="Y18">
            <v>2398.1587200000004</v>
          </cell>
          <cell r="Z18">
            <v>2697.9285600000003</v>
          </cell>
          <cell r="AA18">
            <v>2997.6984000000002</v>
          </cell>
          <cell r="AB18">
            <v>4380.8445525082388</v>
          </cell>
          <cell r="AC18">
            <v>5257.0134630098873</v>
          </cell>
          <cell r="AD18">
            <v>-15827.403522147273</v>
          </cell>
          <cell r="AE18">
            <v>13987.237085328947</v>
          </cell>
          <cell r="AF18">
            <v>18110.360121441976</v>
          </cell>
          <cell r="AG18">
            <v>23112.768954177765</v>
          </cell>
          <cell r="AH18">
            <v>29075.169035844374</v>
          </cell>
          <cell r="AI18">
            <v>36060.231141074444</v>
          </cell>
          <cell r="AJ18">
            <v>44106.070032502423</v>
          </cell>
          <cell r="AK18">
            <v>53220.070246253803</v>
          </cell>
          <cell r="AL18">
            <v>63373.601165481246</v>
          </cell>
          <cell r="AM18">
            <v>74498.18376687725</v>
          </cell>
          <cell r="AN18">
            <v>86483.637200219615</v>
          </cell>
          <cell r="AO18">
            <v>99178.638559764862</v>
          </cell>
          <cell r="AP18">
            <v>118526.72416242014</v>
          </cell>
          <cell r="AQ18">
            <v>121447.24715425653</v>
          </cell>
          <cell r="AR18">
            <v>124599.39383702638</v>
          </cell>
          <cell r="AS18">
            <v>127992.17746903637</v>
          </cell>
          <cell r="AT18">
            <v>131635.13900929567</v>
          </cell>
          <cell r="AU18">
            <v>135538.37119141719</v>
          </cell>
          <cell r="AV18">
            <v>139712.54387054828</v>
          </cell>
          <cell r="AW18">
            <v>144168.93070490262</v>
          </cell>
          <cell r="AX18">
            <v>148919.43723660341</v>
          </cell>
          <cell r="AY18">
            <v>153976.63043984861</v>
          </cell>
          <cell r="AZ18">
            <v>159353.76980786744</v>
          </cell>
          <cell r="BA18">
            <v>165064.84005375931</v>
          </cell>
          <cell r="BB18">
            <v>171124.58550413459</v>
          </cell>
          <cell r="BC18">
            <v>177548.54626845135</v>
          </cell>
          <cell r="BD18">
            <v>184353.09627116448</v>
          </cell>
          <cell r="BE18">
            <v>191555.48323818709</v>
          </cell>
          <cell r="BF18">
            <v>199173.87073381071</v>
          </cell>
          <cell r="BG18">
            <v>207227.38234905759</v>
          </cell>
          <cell r="BH18">
            <v>215736.14814756316</v>
          </cell>
          <cell r="BI18">
            <v>224721.35348041606</v>
          </cell>
          <cell r="BJ18">
            <v>234205.29028700141</v>
          </cell>
          <cell r="BK18">
            <v>244211.41100479133</v>
          </cell>
          <cell r="BL18">
            <v>254764.3852172218</v>
          </cell>
          <cell r="BM18">
            <v>265890.15917526098</v>
          </cell>
          <cell r="BN18">
            <v>277616.01833514054</v>
          </cell>
          <cell r="BO18">
            <v>289970.65306183376</v>
          </cell>
          <cell r="BP18">
            <v>302984.22765541723</v>
          </cell>
          <cell r="BQ18">
            <v>316688.45286531752</v>
          </cell>
          <cell r="BR18">
            <v>331116.66206575383</v>
          </cell>
          <cell r="BS18">
            <v>346303.89127434907</v>
          </cell>
          <cell r="BT18">
            <v>362286.96320506895</v>
          </cell>
          <cell r="BU18">
            <v>379104.57555616833</v>
          </cell>
          <cell r="BV18">
            <v>396797.39374395029</v>
          </cell>
          <cell r="BW18">
            <v>415408.1483036743</v>
          </cell>
          <cell r="BX18">
            <v>434981.73719006486</v>
          </cell>
          <cell r="BY18">
            <v>455565.33322148956</v>
          </cell>
          <cell r="BZ18">
            <v>477208.49692418252</v>
          </cell>
          <cell r="CA18">
            <v>499963.29504561471</v>
          </cell>
          <cell r="CB18">
            <v>523884.42501971545</v>
          </cell>
          <cell r="CC18">
            <v>549029.34568071971</v>
          </cell>
          <cell r="CD18">
            <v>575458.41453732795</v>
          </cell>
          <cell r="CE18">
            <v>603235.03193444177</v>
          </cell>
          <cell r="CF18">
            <v>632425.79244615743</v>
          </cell>
          <cell r="CG18">
            <v>663100.64386086236</v>
          </cell>
          <cell r="CH18">
            <v>695333.05413738533</v>
          </cell>
          <cell r="CI18">
            <v>729200.18673008238</v>
          </cell>
          <cell r="CJ18">
            <v>764783.08470069221</v>
          </cell>
          <cell r="CK18">
            <v>802166.86405566335</v>
          </cell>
          <cell r="CL18">
            <v>841440.91676963866</v>
          </cell>
          <cell r="CM18">
            <v>882699.12397882971</v>
          </cell>
          <cell r="CN18">
            <v>926040.07985221315</v>
          </cell>
          <cell r="CO18">
            <v>971567.32667388534</v>
          </cell>
          <cell r="CP18">
            <v>1019389.6016966216</v>
          </cell>
          <cell r="CQ18">
            <v>1069621.0963546813</v>
          </cell>
          <cell r="CR18">
            <v>1122381.7284532967</v>
          </cell>
          <cell r="CS18">
            <v>1177797.4279832703</v>
          </cell>
          <cell r="CT18">
            <v>1236000.437241374</v>
          </cell>
          <cell r="CU18">
            <v>1297129.6259714728</v>
          </cell>
          <cell r="CV18">
            <v>1361330.8222768905</v>
          </cell>
          <cell r="CW18">
            <v>1428757.1600922216</v>
          </cell>
          <cell r="CX18">
            <v>1499569.4440421308</v>
          </cell>
          <cell r="CY18">
            <v>1573936.5325560318</v>
          </cell>
          <cell r="CZ18">
            <v>1652035.740151119</v>
          </cell>
          <cell r="DA18">
            <v>1734053.2598418053</v>
          </cell>
          <cell r="DB18">
            <v>1820184.60668138</v>
          </cell>
          <cell r="DC18">
            <v>1910635.0834923638</v>
          </cell>
          <cell r="DD18">
            <v>2005620.2698944458</v>
          </cell>
          <cell r="DE18">
            <v>2105366.5357946604</v>
          </cell>
          <cell r="DF18">
            <v>2210111.5805625664</v>
          </cell>
          <cell r="DG18">
            <v>2320104.9991743886</v>
          </cell>
          <cell r="DH18">
            <v>2435608.8766741371</v>
          </cell>
          <cell r="DI18">
            <v>2556898.4123674938</v>
          </cell>
          <cell r="DJ18">
            <v>2684262.5752345859</v>
          </cell>
          <cell r="DK18">
            <v>2818004.792122419</v>
          </cell>
          <cell r="DL18">
            <v>2958443.6703557214</v>
          </cell>
          <cell r="DM18">
            <v>3105913.7564867316</v>
          </cell>
          <cell r="DN18">
            <v>3260766.3329907265</v>
          </cell>
          <cell r="DO18">
            <v>3423370.2548044128</v>
          </cell>
          <cell r="DP18">
            <v>3594112.8276986973</v>
          </cell>
          <cell r="DQ18">
            <v>3773400.7305779215</v>
          </cell>
          <cell r="DR18">
            <v>3961660.9839011487</v>
          </cell>
          <cell r="DS18">
            <v>4159341.9665315486</v>
          </cell>
          <cell r="DT18">
            <v>4366914.4834352639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61.24792235208151</v>
          </cell>
          <cell r="X19" t="str">
            <v xml:space="preserve">  EOP Common Equity</v>
          </cell>
          <cell r="Y19">
            <v>86415.202649101499</v>
          </cell>
          <cell r="Z19">
            <v>104202.0236899533</v>
          </cell>
          <cell r="AA19">
            <v>125542.35058166576</v>
          </cell>
          <cell r="AB19">
            <v>150367.13637921246</v>
          </cell>
          <cell r="AC19">
            <v>180156.8793362685</v>
          </cell>
          <cell r="AD19">
            <v>237791.78406147807</v>
          </cell>
          <cell r="AE19">
            <v>278329.87644628726</v>
          </cell>
          <cell r="AF19">
            <v>323428.50422438758</v>
          </cell>
          <cell r="AG19">
            <v>372886.66602103756</v>
          </cell>
          <cell r="AH19">
            <v>426313.25651422824</v>
          </cell>
          <cell r="AI19">
            <v>483109.83194622019</v>
          </cell>
          <cell r="AJ19">
            <v>542462.25327265181</v>
          </cell>
          <cell r="AK19">
            <v>603343.44908779452</v>
          </cell>
          <cell r="AL19">
            <v>664529.05088201305</v>
          </cell>
          <cell r="AM19">
            <v>724626.90864433418</v>
          </cell>
          <cell r="AN19">
            <v>782120.52590362146</v>
          </cell>
          <cell r="AO19">
            <v>835425.32247687504</v>
          </cell>
          <cell r="AP19">
            <v>876165.41700071888</v>
          </cell>
          <cell r="AQ19">
            <v>918942.51625075471</v>
          </cell>
          <cell r="AR19">
            <v>963858.47046329244</v>
          </cell>
          <cell r="AS19">
            <v>1011020.2223864571</v>
          </cell>
          <cell r="AT19">
            <v>1060540.0619057801</v>
          </cell>
          <cell r="AU19">
            <v>1112535.8934010691</v>
          </cell>
          <cell r="AV19">
            <v>1167131.5164711226</v>
          </cell>
          <cell r="AW19">
            <v>1224456.9206946788</v>
          </cell>
          <cell r="AX19">
            <v>1284648.5951294126</v>
          </cell>
          <cell r="AY19">
            <v>1347849.8532858833</v>
          </cell>
          <cell r="AZ19">
            <v>1414211.1743501774</v>
          </cell>
          <cell r="BA19">
            <v>1483890.5614676864</v>
          </cell>
          <cell r="BB19">
            <v>1557053.9179410709</v>
          </cell>
          <cell r="BC19">
            <v>1633875.4422381246</v>
          </cell>
          <cell r="BD19">
            <v>1714538.0427500305</v>
          </cell>
          <cell r="BE19">
            <v>1799233.7732875322</v>
          </cell>
          <cell r="BF19">
            <v>1888164.2903519089</v>
          </cell>
          <cell r="BG19">
            <v>1981541.3332695044</v>
          </cell>
          <cell r="BH19">
            <v>2079587.2283329798</v>
          </cell>
          <cell r="BI19">
            <v>2182535.4181496291</v>
          </cell>
          <cell r="BJ19">
            <v>2290631.0174571103</v>
          </cell>
          <cell r="BK19">
            <v>2404131.3967299662</v>
          </cell>
          <cell r="BL19">
            <v>2523306.7949664644</v>
          </cell>
          <cell r="BM19">
            <v>2648440.9631147878</v>
          </cell>
          <cell r="BN19">
            <v>2779831.8396705273</v>
          </cell>
          <cell r="BO19">
            <v>2917792.2600540537</v>
          </cell>
          <cell r="BP19">
            <v>3062650.7014567563</v>
          </cell>
          <cell r="BQ19">
            <v>3214752.0649295948</v>
          </cell>
          <cell r="BR19">
            <v>3374458.4965760745</v>
          </cell>
          <cell r="BS19">
            <v>3542150.2498048786</v>
          </cell>
          <cell r="BT19">
            <v>3718226.5906951227</v>
          </cell>
          <cell r="BU19">
            <v>3903106.7486298787</v>
          </cell>
          <cell r="BV19">
            <v>4097230.9144613724</v>
          </cell>
          <cell r="BW19">
            <v>4301061.2885844419</v>
          </cell>
          <cell r="BX19">
            <v>4515083.1814136636</v>
          </cell>
          <cell r="BY19">
            <v>4739806.1688843472</v>
          </cell>
          <cell r="BZ19">
            <v>4975765.305728565</v>
          </cell>
          <cell r="CA19">
            <v>5223522.3994149938</v>
          </cell>
          <cell r="CB19">
            <v>5483667.3477857439</v>
          </cell>
          <cell r="CC19">
            <v>5756819.5435750317</v>
          </cell>
          <cell r="CD19">
            <v>6043629.3491537832</v>
          </cell>
          <cell r="CE19">
            <v>6344779.6450114725</v>
          </cell>
          <cell r="CF19">
            <v>6660987.4556620466</v>
          </cell>
          <cell r="CG19">
            <v>6993005.6568451496</v>
          </cell>
          <cell r="CH19">
            <v>7341624.7680874066</v>
          </cell>
          <cell r="CI19">
            <v>7707674.8348917766</v>
          </cell>
          <cell r="CJ19">
            <v>8092027.4050363656</v>
          </cell>
          <cell r="CK19">
            <v>8495597.6036881842</v>
          </cell>
          <cell r="CL19">
            <v>8919346.3122725934</v>
          </cell>
          <cell r="CM19">
            <v>9364282.4562862236</v>
          </cell>
          <cell r="CN19">
            <v>9831465.4075005352</v>
          </cell>
          <cell r="CO19">
            <v>10322007.506275563</v>
          </cell>
          <cell r="CP19">
            <v>10837076.709989343</v>
          </cell>
          <cell r="CQ19">
            <v>11377899.373888809</v>
          </cell>
          <cell r="CR19">
            <v>11945763.170983249</v>
          </cell>
          <cell r="CS19">
            <v>12542020.157932412</v>
          </cell>
          <cell r="CT19">
            <v>13168089.994229035</v>
          </cell>
          <cell r="CU19">
            <v>13825463.322340488</v>
          </cell>
          <cell r="CV19">
            <v>14515705.316857511</v>
          </cell>
          <cell r="CW19">
            <v>15240459.411100388</v>
          </cell>
          <cell r="CX19">
            <v>16001451.210055407</v>
          </cell>
          <cell r="CY19">
            <v>16800492.598958176</v>
          </cell>
          <cell r="CZ19">
            <v>17639486.057306089</v>
          </cell>
          <cell r="DA19">
            <v>18520429.188571393</v>
          </cell>
          <cell r="DB19">
            <v>19445419.476399966</v>
          </cell>
          <cell r="DC19">
            <v>20416659.278619967</v>
          </cell>
          <cell r="DD19">
            <v>21436461.070950966</v>
          </cell>
          <cell r="DE19">
            <v>22507252.952898514</v>
          </cell>
          <cell r="DF19">
            <v>23631584.428943444</v>
          </cell>
          <cell r="DG19">
            <v>24812132.478790615</v>
          </cell>
          <cell r="DH19">
            <v>26051707.931130145</v>
          </cell>
          <cell r="DI19">
            <v>27353262.156086653</v>
          </cell>
          <cell r="DJ19">
            <v>28719894.092290986</v>
          </cell>
          <cell r="DK19">
            <v>30154857.625305541</v>
          </cell>
          <cell r="DL19">
            <v>31661569.334970821</v>
          </cell>
          <cell r="DM19">
            <v>33243616.630119357</v>
          </cell>
          <cell r="DN19">
            <v>34904766.290025331</v>
          </cell>
          <cell r="DO19">
            <v>36648973.432926595</v>
          </cell>
          <cell r="DP19">
            <v>38480390.932972923</v>
          </cell>
          <cell r="DQ19">
            <v>40403379.308021575</v>
          </cell>
          <cell r="DR19">
            <v>42422517.101822652</v>
          </cell>
          <cell r="DS19">
            <v>44542611.785313785</v>
          </cell>
          <cell r="DT19">
            <v>46768711.202979475</v>
          </cell>
        </row>
        <row r="20">
          <cell r="A20" t="str">
            <v xml:space="preserve">  Number of Years </v>
          </cell>
          <cell r="F20">
            <v>12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1122420.6000000001</v>
          </cell>
          <cell r="Z22">
            <v>1403025.75</v>
          </cell>
          <cell r="AA22">
            <v>1753782.1875</v>
          </cell>
          <cell r="AB22">
            <v>2139614.2687499998</v>
          </cell>
          <cell r="AC22">
            <v>2588933.2651874996</v>
          </cell>
          <cell r="AD22">
            <v>3102405.0294496869</v>
          </cell>
          <cell r="AE22">
            <v>3681520.6349469614</v>
          </cell>
          <cell r="AF22">
            <v>4325786.7460626801</v>
          </cell>
          <cell r="AG22">
            <v>5032331.9145862516</v>
          </cell>
          <cell r="AH22">
            <v>5795568.9216318326</v>
          </cell>
          <cell r="AI22">
            <v>6606948.5706602884</v>
          </cell>
          <cell r="AJ22">
            <v>7454840.3038950255</v>
          </cell>
          <cell r="AK22">
            <v>8324571.6726827789</v>
          </cell>
          <cell r="AL22">
            <v>9198651.6983144712</v>
          </cell>
          <cell r="AM22">
            <v>10057192.523490489</v>
          </cell>
          <cell r="AN22">
            <v>10878529.912908878</v>
          </cell>
          <cell r="AO22">
            <v>11640027.0068125</v>
          </cell>
          <cell r="AP22">
            <v>12222028.357153125</v>
          </cell>
          <cell r="AQ22">
            <v>12833129.775010781</v>
          </cell>
          <cell r="AR22">
            <v>13474786.263761321</v>
          </cell>
          <cell r="AS22">
            <v>14148525.576949388</v>
          </cell>
          <cell r="AT22">
            <v>14855951.855796859</v>
          </cell>
          <cell r="AU22">
            <v>15598749.448586702</v>
          </cell>
          <cell r="AV22">
            <v>16378686.921016037</v>
          </cell>
          <cell r="AW22">
            <v>17197621.26706684</v>
          </cell>
          <cell r="AX22">
            <v>18057502.330420181</v>
          </cell>
          <cell r="AY22">
            <v>18960377.446941189</v>
          </cell>
          <cell r="AZ22">
            <v>19908396.31928825</v>
          </cell>
          <cell r="BA22">
            <v>20903816.135252662</v>
          </cell>
          <cell r="BB22">
            <v>21949006.942015298</v>
          </cell>
          <cell r="BC22">
            <v>23046457.289116062</v>
          </cell>
          <cell r="BD22">
            <v>24198780.153571866</v>
          </cell>
          <cell r="BE22">
            <v>25408719.161250461</v>
          </cell>
          <cell r="BF22">
            <v>26679155.119312987</v>
          </cell>
          <cell r="BG22">
            <v>28013112.875278637</v>
          </cell>
          <cell r="BH22">
            <v>29413768.51904257</v>
          </cell>
          <cell r="BI22">
            <v>30884456.944994699</v>
          </cell>
          <cell r="BJ22">
            <v>32428679.792244434</v>
          </cell>
          <cell r="BK22">
            <v>34050113.781856656</v>
          </cell>
          <cell r="BL22">
            <v>35752619.470949493</v>
          </cell>
          <cell r="BM22">
            <v>37540250.444496967</v>
          </cell>
          <cell r="BN22">
            <v>39417262.966721818</v>
          </cell>
          <cell r="BO22">
            <v>41388126.115057908</v>
          </cell>
          <cell r="BP22">
            <v>43457532.420810804</v>
          </cell>
          <cell r="BQ22">
            <v>45630409.041851349</v>
          </cell>
          <cell r="BR22">
            <v>47911929.493943922</v>
          </cell>
          <cell r="BS22">
            <v>50307525.968641117</v>
          </cell>
          <cell r="BT22">
            <v>52822902.267073177</v>
          </cell>
          <cell r="BU22">
            <v>55464047.380426839</v>
          </cell>
          <cell r="BV22">
            <v>58237249.74944818</v>
          </cell>
          <cell r="BW22">
            <v>61149112.236920595</v>
          </cell>
          <cell r="BX22">
            <v>64206567.848766625</v>
          </cell>
          <cell r="BY22">
            <v>67416896.241204962</v>
          </cell>
          <cell r="BZ22">
            <v>70787741.053265214</v>
          </cell>
          <cell r="CA22">
            <v>74327128.105928481</v>
          </cell>
          <cell r="CB22">
            <v>78043484.511224911</v>
          </cell>
          <cell r="CC22">
            <v>81945658.736786157</v>
          </cell>
          <cell r="CD22">
            <v>86042941.673625469</v>
          </cell>
          <cell r="CE22">
            <v>90345088.75730674</v>
          </cell>
          <cell r="CF22">
            <v>94862343.195172086</v>
          </cell>
          <cell r="CG22">
            <v>99605460.354930699</v>
          </cell>
          <cell r="CH22">
            <v>104585733.37267724</v>
          </cell>
          <cell r="CI22">
            <v>109815020.0413111</v>
          </cell>
          <cell r="CJ22">
            <v>115305771.04337665</v>
          </cell>
          <cell r="CK22">
            <v>121071059.59554549</v>
          </cell>
          <cell r="CL22">
            <v>127124612.57532276</v>
          </cell>
          <cell r="CM22">
            <v>133480843.20408891</v>
          </cell>
          <cell r="CN22">
            <v>140154885.36429337</v>
          </cell>
          <cell r="CO22">
            <v>147162629.63250804</v>
          </cell>
          <cell r="CP22">
            <v>154520761.11413345</v>
          </cell>
          <cell r="CQ22">
            <v>162246799.16984013</v>
          </cell>
          <cell r="CR22">
            <v>170359139.12833214</v>
          </cell>
          <cell r="CS22">
            <v>178877096.08474874</v>
          </cell>
          <cell r="CT22">
            <v>187820950.8889862</v>
          </cell>
          <cell r="CU22">
            <v>197211998.43343553</v>
          </cell>
          <cell r="CV22">
            <v>207072598.35510731</v>
          </cell>
          <cell r="CW22">
            <v>217426228.27286267</v>
          </cell>
          <cell r="CX22">
            <v>228297539.68650582</v>
          </cell>
          <cell r="CY22">
            <v>239712416.67083111</v>
          </cell>
          <cell r="CZ22">
            <v>251698037.50437269</v>
          </cell>
          <cell r="DA22">
            <v>264282939.37959135</v>
          </cell>
          <cell r="DB22">
            <v>277497086.34857094</v>
          </cell>
          <cell r="DC22">
            <v>291371940.66599953</v>
          </cell>
          <cell r="DD22">
            <v>305940537.69929951</v>
          </cell>
          <cell r="DE22">
            <v>321237564.58426452</v>
          </cell>
          <cell r="DF22">
            <v>337299442.81347775</v>
          </cell>
          <cell r="DG22">
            <v>354164414.95415163</v>
          </cell>
          <cell r="DH22">
            <v>371872635.70185924</v>
          </cell>
          <cell r="DI22">
            <v>390466267.48695219</v>
          </cell>
          <cell r="DJ22">
            <v>409989580.86129981</v>
          </cell>
          <cell r="DK22">
            <v>430489059.90436482</v>
          </cell>
          <cell r="DL22">
            <v>452013512.8995831</v>
          </cell>
          <cell r="DM22">
            <v>474614188.54456228</v>
          </cell>
          <cell r="DN22">
            <v>498344897.97179043</v>
          </cell>
          <cell r="DO22">
            <v>523262142.87037998</v>
          </cell>
          <cell r="DP22">
            <v>549425250.01389897</v>
          </cell>
          <cell r="DQ22">
            <v>576896512.51459396</v>
          </cell>
          <cell r="DR22">
            <v>605741338.14032364</v>
          </cell>
          <cell r="DS22">
            <v>636028405.0473398</v>
          </cell>
          <cell r="DT22">
            <v>667829825.29970682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25</v>
          </cell>
          <cell r="AA23">
            <v>25</v>
          </cell>
          <cell r="AB23">
            <v>22</v>
          </cell>
          <cell r="AC23">
            <v>21</v>
          </cell>
          <cell r="AD23">
            <v>19.833333333333332</v>
          </cell>
          <cell r="AE23">
            <v>18.666666666666664</v>
          </cell>
          <cell r="AF23">
            <v>17.499999999999996</v>
          </cell>
          <cell r="AG23">
            <v>16.333333333333329</v>
          </cell>
          <cell r="AH23">
            <v>15.166666666666663</v>
          </cell>
          <cell r="AI23">
            <v>13.999999999999996</v>
          </cell>
          <cell r="AJ23">
            <v>12.83333333333333</v>
          </cell>
          <cell r="AK23">
            <v>11.666666666666664</v>
          </cell>
          <cell r="AL23">
            <v>10.499999999999998</v>
          </cell>
          <cell r="AM23">
            <v>9.3333333333333321</v>
          </cell>
          <cell r="AN23">
            <v>8.1666666666666661</v>
          </cell>
          <cell r="AO23">
            <v>6.9999999999999991</v>
          </cell>
          <cell r="AP23">
            <v>5</v>
          </cell>
          <cell r="AQ23">
            <v>5</v>
          </cell>
          <cell r="AR23">
            <v>5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3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86415.202649101499</v>
          </cell>
          <cell r="Z26">
            <v>104202.0236899533</v>
          </cell>
          <cell r="AA26">
            <v>125542.35058166576</v>
          </cell>
          <cell r="AB26">
            <v>150367.13637921246</v>
          </cell>
          <cell r="AC26">
            <v>180156.8793362685</v>
          </cell>
          <cell r="AD26">
            <v>237791.78406147807</v>
          </cell>
          <cell r="AE26">
            <v>278329.87644628726</v>
          </cell>
          <cell r="AF26">
            <v>323428.50422438758</v>
          </cell>
          <cell r="AG26">
            <v>372886.66602103756</v>
          </cell>
          <cell r="AH26">
            <v>426313.25651422824</v>
          </cell>
          <cell r="AI26">
            <v>483109.83194622019</v>
          </cell>
          <cell r="AJ26">
            <v>542462.25327265181</v>
          </cell>
          <cell r="AK26">
            <v>603343.44908779452</v>
          </cell>
          <cell r="AL26">
            <v>664529.05088201305</v>
          </cell>
          <cell r="AM26">
            <v>724626.90864433418</v>
          </cell>
          <cell r="AN26">
            <v>782120.52590362146</v>
          </cell>
          <cell r="AO26">
            <v>835425.32247687504</v>
          </cell>
          <cell r="AP26">
            <v>876165.41700071888</v>
          </cell>
          <cell r="AQ26">
            <v>918942.51625075471</v>
          </cell>
          <cell r="AR26">
            <v>963858.47046329244</v>
          </cell>
          <cell r="AS26">
            <v>1011020.2223864571</v>
          </cell>
          <cell r="AT26">
            <v>1060540.0619057801</v>
          </cell>
          <cell r="AU26">
            <v>1112535.8934010691</v>
          </cell>
          <cell r="AV26">
            <v>1167131.5164711226</v>
          </cell>
          <cell r="AW26">
            <v>1224456.9206946788</v>
          </cell>
          <cell r="AX26">
            <v>1284648.5951294126</v>
          </cell>
          <cell r="AY26">
            <v>1347849.8532858833</v>
          </cell>
          <cell r="AZ26">
            <v>1414211.1743501774</v>
          </cell>
          <cell r="BA26">
            <v>1483890.5614676864</v>
          </cell>
          <cell r="BB26">
            <v>1557053.9179410709</v>
          </cell>
          <cell r="BC26">
            <v>1633875.4422381246</v>
          </cell>
          <cell r="BD26">
            <v>1714538.0427500305</v>
          </cell>
          <cell r="BE26">
            <v>1799233.7732875322</v>
          </cell>
          <cell r="BF26">
            <v>1888164.2903519089</v>
          </cell>
          <cell r="BG26">
            <v>1981541.3332695044</v>
          </cell>
          <cell r="BH26">
            <v>2079587.2283329798</v>
          </cell>
          <cell r="BI26">
            <v>2182535.4181496291</v>
          </cell>
          <cell r="BJ26">
            <v>2290631.0174571103</v>
          </cell>
          <cell r="BK26">
            <v>2404131.3967299662</v>
          </cell>
          <cell r="BL26">
            <v>2523306.7949664644</v>
          </cell>
          <cell r="BM26">
            <v>2648440.9631147878</v>
          </cell>
          <cell r="BN26">
            <v>2779831.8396705273</v>
          </cell>
          <cell r="BO26">
            <v>2917792.2600540537</v>
          </cell>
          <cell r="BP26">
            <v>3062650.7014567563</v>
          </cell>
          <cell r="BQ26">
            <v>3214752.0649295948</v>
          </cell>
          <cell r="BR26">
            <v>3374458.4965760745</v>
          </cell>
          <cell r="BS26">
            <v>3542150.2498048786</v>
          </cell>
          <cell r="BT26">
            <v>3718226.5906951227</v>
          </cell>
          <cell r="BU26">
            <v>3903106.7486298787</v>
          </cell>
          <cell r="BV26">
            <v>4097230.9144613724</v>
          </cell>
          <cell r="BW26">
            <v>4301061.2885844419</v>
          </cell>
          <cell r="BX26">
            <v>4515083.1814136636</v>
          </cell>
          <cell r="BY26">
            <v>4739806.1688843472</v>
          </cell>
          <cell r="BZ26">
            <v>4975765.305728565</v>
          </cell>
          <cell r="CA26">
            <v>5223522.3994149938</v>
          </cell>
          <cell r="CB26">
            <v>5483667.3477857439</v>
          </cell>
          <cell r="CC26">
            <v>5756819.5435750317</v>
          </cell>
          <cell r="CD26">
            <v>6043629.3491537832</v>
          </cell>
          <cell r="CE26">
            <v>6344779.6450114725</v>
          </cell>
          <cell r="CF26">
            <v>6660987.4556620466</v>
          </cell>
          <cell r="CG26">
            <v>6993005.6568451496</v>
          </cell>
          <cell r="CH26">
            <v>7341624.7680874066</v>
          </cell>
          <cell r="CI26">
            <v>7707674.8348917766</v>
          </cell>
          <cell r="CJ26">
            <v>8092027.4050363656</v>
          </cell>
          <cell r="CK26">
            <v>8495597.6036881842</v>
          </cell>
          <cell r="CL26">
            <v>8919346.3122725934</v>
          </cell>
          <cell r="CM26">
            <v>9364282.4562862236</v>
          </cell>
          <cell r="CN26">
            <v>9831465.4075005352</v>
          </cell>
          <cell r="CO26">
            <v>10322007.506275563</v>
          </cell>
          <cell r="CP26">
            <v>10837076.709989343</v>
          </cell>
          <cell r="CQ26">
            <v>11377899.373888809</v>
          </cell>
          <cell r="CR26">
            <v>11945763.170983249</v>
          </cell>
          <cell r="CS26">
            <v>12542020.157932412</v>
          </cell>
          <cell r="CT26">
            <v>13168089.994229035</v>
          </cell>
          <cell r="CU26">
            <v>13825463.322340488</v>
          </cell>
          <cell r="CV26">
            <v>14515705.316857511</v>
          </cell>
          <cell r="CW26">
            <v>15240459.411100388</v>
          </cell>
          <cell r="CX26">
            <v>16001451.210055407</v>
          </cell>
          <cell r="CY26">
            <v>16800492.598958176</v>
          </cell>
          <cell r="CZ26">
            <v>17639486.057306089</v>
          </cell>
          <cell r="DA26">
            <v>18520429.188571393</v>
          </cell>
          <cell r="DB26">
            <v>19445419.476399966</v>
          </cell>
          <cell r="DC26">
            <v>20416659.278619967</v>
          </cell>
          <cell r="DD26">
            <v>21436461.070950966</v>
          </cell>
          <cell r="DE26">
            <v>22507252.952898514</v>
          </cell>
          <cell r="DF26">
            <v>23631584.428943444</v>
          </cell>
          <cell r="DG26">
            <v>24812132.478790615</v>
          </cell>
          <cell r="DH26">
            <v>26051707.931130145</v>
          </cell>
          <cell r="DI26">
            <v>27353262.156086653</v>
          </cell>
          <cell r="DJ26">
            <v>28719894.092290986</v>
          </cell>
          <cell r="DK26">
            <v>30154857.625305541</v>
          </cell>
          <cell r="DL26">
            <v>31661569.334970821</v>
          </cell>
          <cell r="DM26">
            <v>33243616.630119357</v>
          </cell>
          <cell r="DN26">
            <v>34904766.290025331</v>
          </cell>
          <cell r="DO26">
            <v>36648973.432926595</v>
          </cell>
          <cell r="DP26">
            <v>38480390.932972923</v>
          </cell>
          <cell r="DQ26">
            <v>40403379.308021575</v>
          </cell>
          <cell r="DR26">
            <v>42422517.101822652</v>
          </cell>
          <cell r="DS26">
            <v>44542611.785313785</v>
          </cell>
          <cell r="DT26">
            <v>46768711.202979475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37.312312959091372</v>
          </cell>
          <cell r="T27">
            <v>37.312312959091372</v>
          </cell>
          <cell r="X27" t="str">
            <v xml:space="preserve">  Less: Nonqualifying Intangibles</v>
          </cell>
          <cell r="Y27">
            <v>20623.431999999997</v>
          </cell>
          <cell r="Z27">
            <v>20623.431999999997</v>
          </cell>
          <cell r="AA27">
            <v>20623.431999999997</v>
          </cell>
          <cell r="AB27">
            <v>20623.431999999997</v>
          </cell>
          <cell r="AC27">
            <v>20623.431999999997</v>
          </cell>
          <cell r="AD27">
            <v>20623.431999999997</v>
          </cell>
          <cell r="AE27">
            <v>20623.431999999997</v>
          </cell>
          <cell r="AF27">
            <v>20623.431999999997</v>
          </cell>
          <cell r="AG27">
            <v>20623.431999999997</v>
          </cell>
          <cell r="AH27">
            <v>20623.431999999997</v>
          </cell>
          <cell r="AI27">
            <v>20623.431999999997</v>
          </cell>
          <cell r="AJ27">
            <v>20623.431999999997</v>
          </cell>
          <cell r="AK27">
            <v>20623.431999999997</v>
          </cell>
          <cell r="AL27">
            <v>20623.431999999997</v>
          </cell>
          <cell r="AM27">
            <v>20623.431999999997</v>
          </cell>
          <cell r="AN27">
            <v>20623.431999999997</v>
          </cell>
          <cell r="AO27">
            <v>20623.431999999997</v>
          </cell>
          <cell r="AP27">
            <v>20623.431999999997</v>
          </cell>
          <cell r="AQ27">
            <v>20623.431999999997</v>
          </cell>
          <cell r="AR27">
            <v>20623.431999999997</v>
          </cell>
          <cell r="AS27">
            <v>20623.431999999997</v>
          </cell>
          <cell r="AT27">
            <v>20623.431999999997</v>
          </cell>
          <cell r="AU27">
            <v>20623.431999999997</v>
          </cell>
          <cell r="AV27">
            <v>20623.431999999997</v>
          </cell>
          <cell r="AW27">
            <v>20623.431999999997</v>
          </cell>
          <cell r="AX27">
            <v>20623.431999999997</v>
          </cell>
          <cell r="AY27">
            <v>20623.431999999997</v>
          </cell>
          <cell r="AZ27">
            <v>20623.431999999997</v>
          </cell>
          <cell r="BA27">
            <v>20623.431999999997</v>
          </cell>
          <cell r="BB27">
            <v>20623.431999999997</v>
          </cell>
          <cell r="BC27">
            <v>20623.431999999997</v>
          </cell>
          <cell r="BD27">
            <v>20623.431999999997</v>
          </cell>
          <cell r="BE27">
            <v>20623.431999999997</v>
          </cell>
          <cell r="BF27">
            <v>20623.431999999997</v>
          </cell>
          <cell r="BG27">
            <v>20623.431999999997</v>
          </cell>
          <cell r="BH27">
            <v>20623.431999999997</v>
          </cell>
          <cell r="BI27">
            <v>20623.431999999997</v>
          </cell>
          <cell r="BJ27">
            <v>20623.431999999997</v>
          </cell>
          <cell r="BK27">
            <v>20623.431999999997</v>
          </cell>
          <cell r="BL27">
            <v>20623.431999999997</v>
          </cell>
          <cell r="BM27">
            <v>20623.431999999997</v>
          </cell>
          <cell r="BN27">
            <v>20623.431999999997</v>
          </cell>
          <cell r="BO27">
            <v>20623.431999999997</v>
          </cell>
          <cell r="BP27">
            <v>20623.431999999997</v>
          </cell>
          <cell r="BQ27">
            <v>20623.431999999997</v>
          </cell>
          <cell r="BR27">
            <v>20623.431999999997</v>
          </cell>
          <cell r="BS27">
            <v>20623.431999999997</v>
          </cell>
          <cell r="BT27">
            <v>20623.431999999997</v>
          </cell>
          <cell r="BU27">
            <v>20623.431999999997</v>
          </cell>
          <cell r="BV27">
            <v>20623.431999999997</v>
          </cell>
          <cell r="BW27">
            <v>20623.431999999997</v>
          </cell>
          <cell r="BX27">
            <v>20623.431999999997</v>
          </cell>
          <cell r="BY27">
            <v>20623.431999999997</v>
          </cell>
          <cell r="BZ27">
            <v>20623.431999999997</v>
          </cell>
          <cell r="CA27">
            <v>20623.431999999997</v>
          </cell>
          <cell r="CB27">
            <v>20623.431999999997</v>
          </cell>
          <cell r="CC27">
            <v>20623.431999999997</v>
          </cell>
          <cell r="CD27">
            <v>20623.431999999997</v>
          </cell>
          <cell r="CE27">
            <v>20623.431999999997</v>
          </cell>
          <cell r="CF27">
            <v>20623.431999999997</v>
          </cell>
          <cell r="CG27">
            <v>20623.431999999997</v>
          </cell>
          <cell r="CH27">
            <v>20623.431999999997</v>
          </cell>
          <cell r="CI27">
            <v>20623.431999999997</v>
          </cell>
          <cell r="CJ27">
            <v>20623.431999999997</v>
          </cell>
          <cell r="CK27">
            <v>20623.431999999997</v>
          </cell>
          <cell r="CL27">
            <v>20623.431999999997</v>
          </cell>
          <cell r="CM27">
            <v>20623.431999999997</v>
          </cell>
          <cell r="CN27">
            <v>20623.431999999997</v>
          </cell>
          <cell r="CO27">
            <v>20623.431999999997</v>
          </cell>
          <cell r="CP27">
            <v>20623.431999999997</v>
          </cell>
          <cell r="CQ27">
            <v>20623.431999999997</v>
          </cell>
          <cell r="CR27">
            <v>20623.431999999997</v>
          </cell>
          <cell r="CS27">
            <v>20623.431999999997</v>
          </cell>
          <cell r="CT27">
            <v>20623.431999999997</v>
          </cell>
          <cell r="CU27">
            <v>20623.431999999997</v>
          </cell>
          <cell r="CV27">
            <v>20623.431999999997</v>
          </cell>
          <cell r="CW27">
            <v>20623.431999999997</v>
          </cell>
          <cell r="CX27">
            <v>20623.431999999997</v>
          </cell>
          <cell r="CY27">
            <v>20623.431999999997</v>
          </cell>
          <cell r="CZ27">
            <v>20623.431999999997</v>
          </cell>
          <cell r="DA27">
            <v>20623.431999999997</v>
          </cell>
          <cell r="DB27">
            <v>20623.431999999997</v>
          </cell>
          <cell r="DC27">
            <v>20623.431999999997</v>
          </cell>
          <cell r="DD27">
            <v>20623.431999999997</v>
          </cell>
          <cell r="DE27">
            <v>20623.431999999997</v>
          </cell>
          <cell r="DF27">
            <v>20623.431999999997</v>
          </cell>
          <cell r="DG27">
            <v>20623.431999999997</v>
          </cell>
          <cell r="DH27">
            <v>20623.431999999997</v>
          </cell>
          <cell r="DI27">
            <v>20623.431999999997</v>
          </cell>
          <cell r="DJ27">
            <v>20623.431999999997</v>
          </cell>
          <cell r="DK27">
            <v>20623.431999999997</v>
          </cell>
          <cell r="DL27">
            <v>20623.431999999997</v>
          </cell>
          <cell r="DM27">
            <v>20623.431999999997</v>
          </cell>
          <cell r="DN27">
            <v>20623.431999999997</v>
          </cell>
          <cell r="DO27">
            <v>20623.431999999997</v>
          </cell>
          <cell r="DP27">
            <v>20623.431999999997</v>
          </cell>
          <cell r="DQ27">
            <v>20623.431999999997</v>
          </cell>
          <cell r="DR27">
            <v>20623.431999999997</v>
          </cell>
          <cell r="DS27">
            <v>20623.431999999997</v>
          </cell>
          <cell r="DT27">
            <v>20623.431999999997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19.209071179421812</v>
          </cell>
          <cell r="N28">
            <v>23.237053675558485</v>
          </cell>
          <cell r="P28">
            <v>23.307457509652327</v>
          </cell>
          <cell r="Q28">
            <v>15</v>
          </cell>
          <cell r="S28">
            <v>15.726454380682503</v>
          </cell>
          <cell r="T28">
            <v>53.038767339773877</v>
          </cell>
          <cell r="X28" t="str">
            <v xml:space="preserve">  Subtotal</v>
          </cell>
          <cell r="Y28">
            <v>65791.770649101498</v>
          </cell>
          <cell r="Z28">
            <v>83578.591689953304</v>
          </cell>
          <cell r="AA28">
            <v>104918.91858166576</v>
          </cell>
          <cell r="AB28">
            <v>129743.70437921246</v>
          </cell>
          <cell r="AC28">
            <v>159533.44733626849</v>
          </cell>
          <cell r="AD28">
            <v>217168.35206147807</v>
          </cell>
          <cell r="AE28">
            <v>257706.44444628726</v>
          </cell>
          <cell r="AF28">
            <v>302805.07222438761</v>
          </cell>
          <cell r="AG28">
            <v>352263.23402103758</v>
          </cell>
          <cell r="AH28">
            <v>405689.82451422827</v>
          </cell>
          <cell r="AI28">
            <v>462486.39994622022</v>
          </cell>
          <cell r="AJ28">
            <v>521838.82127265184</v>
          </cell>
          <cell r="AK28">
            <v>582720.01708779449</v>
          </cell>
          <cell r="AL28">
            <v>643905.61888201302</v>
          </cell>
          <cell r="AM28">
            <v>704003.47664433415</v>
          </cell>
          <cell r="AN28">
            <v>761497.09390362143</v>
          </cell>
          <cell r="AO28">
            <v>814801.89047687501</v>
          </cell>
          <cell r="AP28">
            <v>855541.98500071885</v>
          </cell>
          <cell r="AQ28">
            <v>898319.08425075468</v>
          </cell>
          <cell r="AR28">
            <v>943235.03846329241</v>
          </cell>
          <cell r="AS28">
            <v>990396.79038645711</v>
          </cell>
          <cell r="AT28">
            <v>1039916.6299057801</v>
          </cell>
          <cell r="AU28">
            <v>1091912.4614010691</v>
          </cell>
          <cell r="AV28">
            <v>1146508.0844711226</v>
          </cell>
          <cell r="AW28">
            <v>1203833.4886946788</v>
          </cell>
          <cell r="AX28">
            <v>1264025.1631294126</v>
          </cell>
          <cell r="AY28">
            <v>1327226.4212858833</v>
          </cell>
          <cell r="AZ28">
            <v>1393587.7423501774</v>
          </cell>
          <cell r="BA28">
            <v>1463267.1294676864</v>
          </cell>
          <cell r="BB28">
            <v>1536430.4859410708</v>
          </cell>
          <cell r="BC28">
            <v>1613252.0102381245</v>
          </cell>
          <cell r="BD28">
            <v>1693914.6107500305</v>
          </cell>
          <cell r="BE28">
            <v>1778610.3412875321</v>
          </cell>
          <cell r="BF28">
            <v>1867540.8583519089</v>
          </cell>
          <cell r="BG28">
            <v>1960917.9012695043</v>
          </cell>
          <cell r="BH28">
            <v>2058963.7963329798</v>
          </cell>
          <cell r="BI28">
            <v>2161911.9861496291</v>
          </cell>
          <cell r="BJ28">
            <v>2270007.5854571103</v>
          </cell>
          <cell r="BK28">
            <v>2383507.9647299661</v>
          </cell>
          <cell r="BL28">
            <v>2502683.3629664644</v>
          </cell>
          <cell r="BM28">
            <v>2627817.5311147878</v>
          </cell>
          <cell r="BN28">
            <v>2759208.4076705272</v>
          </cell>
          <cell r="BO28">
            <v>2897168.8280540537</v>
          </cell>
          <cell r="BP28">
            <v>3042027.2694567563</v>
          </cell>
          <cell r="BQ28">
            <v>3194128.6329295947</v>
          </cell>
          <cell r="BR28">
            <v>3353835.0645760745</v>
          </cell>
          <cell r="BS28">
            <v>3521526.8178048786</v>
          </cell>
          <cell r="BT28">
            <v>3697603.1586951227</v>
          </cell>
          <cell r="BU28">
            <v>3882483.3166298787</v>
          </cell>
          <cell r="BV28">
            <v>4076607.4824613724</v>
          </cell>
          <cell r="BW28">
            <v>4280437.8565844418</v>
          </cell>
          <cell r="BX28">
            <v>4494459.7494136635</v>
          </cell>
          <cell r="BY28">
            <v>4719182.7368843472</v>
          </cell>
          <cell r="BZ28">
            <v>4955141.8737285649</v>
          </cell>
          <cell r="CA28">
            <v>5202898.9674149938</v>
          </cell>
          <cell r="CB28">
            <v>5463043.9157857439</v>
          </cell>
          <cell r="CC28">
            <v>5736196.1115750317</v>
          </cell>
          <cell r="CD28">
            <v>6023005.9171537831</v>
          </cell>
          <cell r="CE28">
            <v>6324156.2130114725</v>
          </cell>
          <cell r="CF28">
            <v>6640364.0236620465</v>
          </cell>
          <cell r="CG28">
            <v>6972382.2248451496</v>
          </cell>
          <cell r="CH28">
            <v>7321001.3360874066</v>
          </cell>
          <cell r="CI28">
            <v>7687051.4028917765</v>
          </cell>
          <cell r="CJ28">
            <v>8071403.9730363656</v>
          </cell>
          <cell r="CK28">
            <v>8474974.1716881841</v>
          </cell>
          <cell r="CL28">
            <v>8898722.8802725933</v>
          </cell>
          <cell r="CM28">
            <v>9343659.0242862236</v>
          </cell>
          <cell r="CN28">
            <v>9810841.9755005352</v>
          </cell>
          <cell r="CO28">
            <v>10301384.074275563</v>
          </cell>
          <cell r="CP28">
            <v>10816453.277989343</v>
          </cell>
          <cell r="CQ28">
            <v>11357275.941888809</v>
          </cell>
          <cell r="CR28">
            <v>11925139.738983249</v>
          </cell>
          <cell r="CS28">
            <v>12521396.725932412</v>
          </cell>
          <cell r="CT28">
            <v>13147466.562229035</v>
          </cell>
          <cell r="CU28">
            <v>13804839.890340488</v>
          </cell>
          <cell r="CV28">
            <v>14495081.884857511</v>
          </cell>
          <cell r="CW28">
            <v>15219835.979100388</v>
          </cell>
          <cell r="CX28">
            <v>15980827.778055407</v>
          </cell>
          <cell r="CY28">
            <v>16779869.166958176</v>
          </cell>
          <cell r="CZ28">
            <v>17618862.625306088</v>
          </cell>
          <cell r="DA28">
            <v>18499805.756571393</v>
          </cell>
          <cell r="DB28">
            <v>19424796.044399966</v>
          </cell>
          <cell r="DC28">
            <v>20396035.846619967</v>
          </cell>
          <cell r="DD28">
            <v>21415837.638950966</v>
          </cell>
          <cell r="DE28">
            <v>22486629.520898513</v>
          </cell>
          <cell r="DF28">
            <v>23610960.996943444</v>
          </cell>
          <cell r="DG28">
            <v>24791509.046790615</v>
          </cell>
          <cell r="DH28">
            <v>26031084.499130145</v>
          </cell>
          <cell r="DI28">
            <v>27332638.724086653</v>
          </cell>
          <cell r="DJ28">
            <v>28699270.660290986</v>
          </cell>
          <cell r="DK28">
            <v>30134234.193305541</v>
          </cell>
          <cell r="DL28">
            <v>31640945.902970821</v>
          </cell>
          <cell r="DM28">
            <v>33222993.198119357</v>
          </cell>
          <cell r="DN28">
            <v>34884142.858025335</v>
          </cell>
          <cell r="DO28">
            <v>36628350.000926599</v>
          </cell>
          <cell r="DP28">
            <v>38459767.500972927</v>
          </cell>
          <cell r="DQ28">
            <v>40382755.876021579</v>
          </cell>
          <cell r="DR28">
            <v>42401893.669822656</v>
          </cell>
          <cell r="DS28">
            <v>44521988.353313789</v>
          </cell>
          <cell r="DT28">
            <v>46748087.770979479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12</v>
          </cell>
          <cell r="M29">
            <v>13.035424532230833</v>
          </cell>
          <cell r="N29">
            <v>13.345102882704829</v>
          </cell>
          <cell r="P29">
            <v>19.496155654123385</v>
          </cell>
          <cell r="Q29">
            <v>65.042237849145181</v>
          </cell>
          <cell r="S29">
            <v>36.956667803997959</v>
          </cell>
          <cell r="T29">
            <v>89.995435143771829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3.6918365094925889</v>
          </cell>
          <cell r="N30">
            <v>5</v>
          </cell>
          <cell r="P30">
            <v>16.462665665579724</v>
          </cell>
          <cell r="Q30">
            <v>70.050361110284598</v>
          </cell>
          <cell r="S30">
            <v>10.00456485622818</v>
          </cell>
          <cell r="T30">
            <v>100.00000000000001</v>
          </cell>
          <cell r="X30" t="str">
            <v xml:space="preserve">    Total</v>
          </cell>
          <cell r="Y30">
            <v>65791.770649101498</v>
          </cell>
          <cell r="Z30">
            <v>83578.591689953304</v>
          </cell>
          <cell r="AA30">
            <v>104918.91858166576</v>
          </cell>
          <cell r="AB30">
            <v>129743.70437921246</v>
          </cell>
          <cell r="AC30">
            <v>159533.44733626849</v>
          </cell>
          <cell r="AD30">
            <v>217168.35206147807</v>
          </cell>
          <cell r="AE30">
            <v>257706.44444628726</v>
          </cell>
          <cell r="AF30">
            <v>302805.07222438761</v>
          </cell>
          <cell r="AG30">
            <v>352263.23402103758</v>
          </cell>
          <cell r="AH30">
            <v>405689.82451422827</v>
          </cell>
          <cell r="AI30">
            <v>462486.39994622022</v>
          </cell>
          <cell r="AJ30">
            <v>521838.82127265184</v>
          </cell>
          <cell r="AK30">
            <v>582720.01708779449</v>
          </cell>
          <cell r="AL30">
            <v>643905.61888201302</v>
          </cell>
          <cell r="AM30">
            <v>704003.47664433415</v>
          </cell>
          <cell r="AN30">
            <v>761497.09390362143</v>
          </cell>
          <cell r="AO30">
            <v>814801.89047687501</v>
          </cell>
          <cell r="AP30">
            <v>855541.98500071885</v>
          </cell>
          <cell r="AQ30">
            <v>898319.08425075468</v>
          </cell>
          <cell r="AR30">
            <v>943235.03846329241</v>
          </cell>
          <cell r="AS30">
            <v>990396.79038645711</v>
          </cell>
          <cell r="AT30">
            <v>1039916.6299057801</v>
          </cell>
          <cell r="AU30">
            <v>1091912.4614010691</v>
          </cell>
          <cell r="AV30">
            <v>1146508.0844711226</v>
          </cell>
          <cell r="AW30">
            <v>1203833.4886946788</v>
          </cell>
          <cell r="AX30">
            <v>1264025.1631294126</v>
          </cell>
          <cell r="AY30">
            <v>1327226.4212858833</v>
          </cell>
          <cell r="AZ30">
            <v>1393587.7423501774</v>
          </cell>
          <cell r="BA30">
            <v>1463267.1294676864</v>
          </cell>
          <cell r="BB30">
            <v>1536430.4859410708</v>
          </cell>
          <cell r="BC30">
            <v>1613252.0102381245</v>
          </cell>
          <cell r="BD30">
            <v>1693914.6107500305</v>
          </cell>
          <cell r="BE30">
            <v>1778610.3412875321</v>
          </cell>
          <cell r="BF30">
            <v>1867540.8583519089</v>
          </cell>
          <cell r="BG30">
            <v>1960917.9012695043</v>
          </cell>
          <cell r="BH30">
            <v>2058963.7963329798</v>
          </cell>
          <cell r="BI30">
            <v>2161911.9861496291</v>
          </cell>
          <cell r="BJ30">
            <v>2270007.5854571103</v>
          </cell>
          <cell r="BK30">
            <v>2383507.9647299661</v>
          </cell>
          <cell r="BL30">
            <v>2502683.3629664644</v>
          </cell>
          <cell r="BM30">
            <v>2627817.5311147878</v>
          </cell>
          <cell r="BN30">
            <v>2759208.4076705272</v>
          </cell>
          <cell r="BO30">
            <v>2897168.8280540537</v>
          </cell>
          <cell r="BP30">
            <v>3042027.2694567563</v>
          </cell>
          <cell r="BQ30">
            <v>3194128.6329295947</v>
          </cell>
          <cell r="BR30">
            <v>3353835.0645760745</v>
          </cell>
          <cell r="BS30">
            <v>3521526.8178048786</v>
          </cell>
          <cell r="BT30">
            <v>3697603.1586951227</v>
          </cell>
          <cell r="BU30">
            <v>3882483.3166298787</v>
          </cell>
          <cell r="BV30">
            <v>4076607.4824613724</v>
          </cell>
          <cell r="BW30">
            <v>4280437.8565844418</v>
          </cell>
          <cell r="BX30">
            <v>4494459.7494136635</v>
          </cell>
          <cell r="BY30">
            <v>4719182.7368843472</v>
          </cell>
          <cell r="BZ30">
            <v>4955141.8737285649</v>
          </cell>
          <cell r="CA30">
            <v>5202898.9674149938</v>
          </cell>
          <cell r="CB30">
            <v>5463043.9157857439</v>
          </cell>
          <cell r="CC30">
            <v>5736196.1115750317</v>
          </cell>
          <cell r="CD30">
            <v>6023005.9171537831</v>
          </cell>
          <cell r="CE30">
            <v>6324156.2130114725</v>
          </cell>
          <cell r="CF30">
            <v>6640364.0236620465</v>
          </cell>
          <cell r="CG30">
            <v>6972382.2248451496</v>
          </cell>
          <cell r="CH30">
            <v>7321001.3360874066</v>
          </cell>
          <cell r="CI30">
            <v>7687051.4028917765</v>
          </cell>
          <cell r="CJ30">
            <v>8071403.9730363656</v>
          </cell>
          <cell r="CK30">
            <v>8474974.1716881841</v>
          </cell>
          <cell r="CL30">
            <v>8898722.8802725933</v>
          </cell>
          <cell r="CM30">
            <v>9343659.0242862236</v>
          </cell>
          <cell r="CN30">
            <v>9810841.9755005352</v>
          </cell>
          <cell r="CO30">
            <v>10301384.074275563</v>
          </cell>
          <cell r="CP30">
            <v>10816453.277989343</v>
          </cell>
          <cell r="CQ30">
            <v>11357275.941888809</v>
          </cell>
          <cell r="CR30">
            <v>11925139.738983249</v>
          </cell>
          <cell r="CS30">
            <v>12521396.725932412</v>
          </cell>
          <cell r="CT30">
            <v>13147466.562229035</v>
          </cell>
          <cell r="CU30">
            <v>13804839.890340488</v>
          </cell>
          <cell r="CV30">
            <v>14495081.884857511</v>
          </cell>
          <cell r="CW30">
            <v>15219835.979100388</v>
          </cell>
          <cell r="CX30">
            <v>15980827.778055407</v>
          </cell>
          <cell r="CY30">
            <v>16779869.166958176</v>
          </cell>
          <cell r="CZ30">
            <v>17618862.625306088</v>
          </cell>
          <cell r="DA30">
            <v>18499805.756571393</v>
          </cell>
          <cell r="DB30">
            <v>19424796.044399966</v>
          </cell>
          <cell r="DC30">
            <v>20396035.846619967</v>
          </cell>
          <cell r="DD30">
            <v>21415837.638950966</v>
          </cell>
          <cell r="DE30">
            <v>22486629.520898513</v>
          </cell>
          <cell r="DF30">
            <v>23610960.996943444</v>
          </cell>
          <cell r="DG30">
            <v>24791509.046790615</v>
          </cell>
          <cell r="DH30">
            <v>26031084.499130145</v>
          </cell>
          <cell r="DI30">
            <v>27332638.724086653</v>
          </cell>
          <cell r="DJ30">
            <v>28699270.660290986</v>
          </cell>
          <cell r="DK30">
            <v>30134234.193305541</v>
          </cell>
          <cell r="DL30">
            <v>31640945.902970821</v>
          </cell>
          <cell r="DM30">
            <v>33222993.198119357</v>
          </cell>
          <cell r="DN30">
            <v>34884142.858025335</v>
          </cell>
          <cell r="DO30">
            <v>36628350.000926599</v>
          </cell>
          <cell r="DP30">
            <v>38459767.500972927</v>
          </cell>
          <cell r="DQ30">
            <v>40382755.876021579</v>
          </cell>
          <cell r="DR30">
            <v>42401893.669822656</v>
          </cell>
          <cell r="DS30">
            <v>44521988.353313789</v>
          </cell>
          <cell r="DT30">
            <v>46748087.770979479</v>
          </cell>
        </row>
        <row r="32">
          <cell r="X32" t="str">
            <v>Capital Ratio (%)</v>
          </cell>
          <cell r="Y32">
            <v>5.8615968603125683</v>
          </cell>
          <cell r="Z32">
            <v>5.9570247866051851</v>
          </cell>
          <cell r="AA32">
            <v>5.9824372336240161</v>
          </cell>
          <cell r="AB32">
            <v>6.06388292853417</v>
          </cell>
          <cell r="AC32">
            <v>6.1621305377570064</v>
          </cell>
          <cell r="AD32">
            <v>6.9999999999999991</v>
          </cell>
          <cell r="AE32">
            <v>6.9999999999999991</v>
          </cell>
          <cell r="AF32">
            <v>6.9999999999999991</v>
          </cell>
          <cell r="AG32">
            <v>6.9999999999999991</v>
          </cell>
          <cell r="AH32">
            <v>6.9999999999999991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7.0000000000000009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6.9999999999999991</v>
          </cell>
          <cell r="AT32">
            <v>6.9999999999999991</v>
          </cell>
          <cell r="AU32">
            <v>6.9999999999999991</v>
          </cell>
          <cell r="AV32">
            <v>6.9999999999999991</v>
          </cell>
          <cell r="AW32">
            <v>6.9999999999999991</v>
          </cell>
          <cell r="AX32">
            <v>6.9999999999999991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6.9999999999999991</v>
          </cell>
          <cell r="BC32">
            <v>7.0000000000000009</v>
          </cell>
          <cell r="BD32">
            <v>6.9999999999999991</v>
          </cell>
          <cell r="BE32">
            <v>6.9999999999999991</v>
          </cell>
          <cell r="BF32">
            <v>6.9999999999999991</v>
          </cell>
          <cell r="BG32">
            <v>6.9999999999999991</v>
          </cell>
          <cell r="BH32">
            <v>6.9999999999999991</v>
          </cell>
          <cell r="BI32">
            <v>7.0000000000000009</v>
          </cell>
          <cell r="BJ32">
            <v>6.9999999999999991</v>
          </cell>
          <cell r="BK32">
            <v>7.0000000000000009</v>
          </cell>
          <cell r="BL32">
            <v>6.9999999999999991</v>
          </cell>
          <cell r="BM32">
            <v>7.0000000000000009</v>
          </cell>
          <cell r="BN32">
            <v>6.9999999999999991</v>
          </cell>
          <cell r="BO32">
            <v>7.0000000000000009</v>
          </cell>
          <cell r="BP32">
            <v>7.0000000000000009</v>
          </cell>
          <cell r="BQ32">
            <v>7.0000000000000009</v>
          </cell>
          <cell r="BR32">
            <v>6.9999999999999991</v>
          </cell>
          <cell r="BS32">
            <v>7.0000000000000009</v>
          </cell>
          <cell r="BT32">
            <v>7.0000000000000009</v>
          </cell>
          <cell r="BU32">
            <v>6.9999999999999991</v>
          </cell>
          <cell r="BV32">
            <v>6.9999999999999991</v>
          </cell>
          <cell r="BW32">
            <v>7.0000000000000009</v>
          </cell>
          <cell r="BX32">
            <v>6.9999999999999991</v>
          </cell>
          <cell r="BY32">
            <v>6.9999999999999991</v>
          </cell>
          <cell r="BZ32">
            <v>6.9999999999999991</v>
          </cell>
          <cell r="CA32">
            <v>7.0000000000000009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7.0000000000000009</v>
          </cell>
          <cell r="CF32">
            <v>7.0000000000000009</v>
          </cell>
          <cell r="CG32">
            <v>7.0000000000000009</v>
          </cell>
          <cell r="CH32">
            <v>7.0000000000000009</v>
          </cell>
          <cell r="CI32">
            <v>6.9999999999999991</v>
          </cell>
          <cell r="CJ32">
            <v>6.9999999999999991</v>
          </cell>
          <cell r="CK32">
            <v>7.0000000000000009</v>
          </cell>
          <cell r="CL32">
            <v>7.0000000000000009</v>
          </cell>
          <cell r="CM32">
            <v>6.9999999999999991</v>
          </cell>
          <cell r="CN32">
            <v>6.9999999999999991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6.9999999999999991</v>
          </cell>
          <cell r="CT32">
            <v>7.0000000000000009</v>
          </cell>
          <cell r="CU32">
            <v>7.0000000000000009</v>
          </cell>
          <cell r="CV32">
            <v>6.9999999999999991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7.0000000000000009</v>
          </cell>
          <cell r="DA32">
            <v>6.9999999999999991</v>
          </cell>
          <cell r="DB32">
            <v>6.9999999999999991</v>
          </cell>
          <cell r="DC32">
            <v>7.0000000000000009</v>
          </cell>
          <cell r="DD32">
            <v>7.0000000000000009</v>
          </cell>
          <cell r="DE32">
            <v>6.9999999999999991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7.0000000000000009</v>
          </cell>
        </row>
        <row r="33">
          <cell r="M33" t="str">
            <v xml:space="preserve"> </v>
          </cell>
          <cell r="N33" t="str">
            <v xml:space="preserve"> </v>
          </cell>
          <cell r="Q33" t="str">
            <v xml:space="preserve"> 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S34" t="str">
            <v xml:space="preserve">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15036.937649101499</v>
          </cell>
          <cell r="AA35">
            <v>17706.165040851803</v>
          </cell>
          <cell r="AB35">
            <v>21340.326891712451</v>
          </cell>
          <cell r="AC35">
            <v>24824.785797546705</v>
          </cell>
          <cell r="AD35">
            <v>29789.742957056034</v>
          </cell>
          <cell r="AE35">
            <v>57634.904725209577</v>
          </cell>
          <cell r="AF35">
            <v>40538.092384809192</v>
          </cell>
          <cell r="AG35">
            <v>45098.627778100315</v>
          </cell>
          <cell r="AH35">
            <v>49458.161796649976</v>
          </cell>
          <cell r="AI35">
            <v>53426.590493190684</v>
          </cell>
          <cell r="AJ35">
            <v>56796.575431991951</v>
          </cell>
          <cell r="AK35">
            <v>59352.42132643162</v>
          </cell>
          <cell r="AL35">
            <v>60881.19581514271</v>
          </cell>
          <cell r="AM35">
            <v>61185.601794218528</v>
          </cell>
          <cell r="AN35">
            <v>60097.857762321131</v>
          </cell>
          <cell r="AO35">
            <v>57493.617259287275</v>
          </cell>
          <cell r="AP35">
            <v>53304.796573253581</v>
          </cell>
          <cell r="AQ35">
            <v>40740.094523843843</v>
          </cell>
          <cell r="AR35">
            <v>42777.099250035826</v>
          </cell>
          <cell r="AS35">
            <v>44915.954212537734</v>
          </cell>
          <cell r="AT35">
            <v>47161.751923164702</v>
          </cell>
          <cell r="AU35">
            <v>49519.839519322966</v>
          </cell>
          <cell r="AV35">
            <v>51995.831495288992</v>
          </cell>
          <cell r="AW35">
            <v>54595.623070053523</v>
          </cell>
          <cell r="AX35">
            <v>57325.404223556165</v>
          </cell>
          <cell r="AY35">
            <v>60191.67443473381</v>
          </cell>
          <cell r="AZ35">
            <v>63201.258156470722</v>
          </cell>
          <cell r="BA35">
            <v>66361.321064294083</v>
          </cell>
          <cell r="BB35">
            <v>69679.387117509032</v>
          </cell>
          <cell r="BC35">
            <v>73163.356473384425</v>
          </cell>
          <cell r="BD35">
            <v>76821.524297053693</v>
          </cell>
          <cell r="BE35">
            <v>80662.60051190597</v>
          </cell>
          <cell r="BF35">
            <v>84695.730537501629</v>
          </cell>
          <cell r="BG35">
            <v>88930.517064376734</v>
          </cell>
          <cell r="BH35">
            <v>93377.042917595478</v>
          </cell>
          <cell r="BI35">
            <v>98045.895063475473</v>
          </cell>
          <cell r="BJ35">
            <v>102948.1898166493</v>
          </cell>
          <cell r="BK35">
            <v>108095.5993074812</v>
          </cell>
          <cell r="BL35">
            <v>113500.37927285582</v>
          </cell>
          <cell r="BM35">
            <v>119175.39823649824</v>
          </cell>
          <cell r="BN35">
            <v>125134.16814832343</v>
          </cell>
          <cell r="BO35">
            <v>131390.87655573944</v>
          </cell>
          <cell r="BP35">
            <v>137960.42038352648</v>
          </cell>
          <cell r="BQ35">
            <v>144858.44140270259</v>
          </cell>
          <cell r="BR35">
            <v>152101.36347283842</v>
          </cell>
          <cell r="BS35">
            <v>159706.43164647976</v>
          </cell>
          <cell r="BT35">
            <v>167691.7532288041</v>
          </cell>
          <cell r="BU35">
            <v>176076.34089024412</v>
          </cell>
          <cell r="BV35">
            <v>184880.15793475602</v>
          </cell>
          <cell r="BW35">
            <v>194124.16583149368</v>
          </cell>
          <cell r="BX35">
            <v>203830.37412306946</v>
          </cell>
          <cell r="BY35">
            <v>214021.89282922167</v>
          </cell>
          <cell r="BZ35">
            <v>224722.98747068364</v>
          </cell>
          <cell r="CA35">
            <v>235959.13684421778</v>
          </cell>
          <cell r="CB35">
            <v>247757.09368642885</v>
          </cell>
          <cell r="CC35">
            <v>260144.94837075006</v>
          </cell>
          <cell r="CD35">
            <v>273152.1957892878</v>
          </cell>
          <cell r="CE35">
            <v>286809.80557875149</v>
          </cell>
          <cell r="CF35">
            <v>301150.29585768934</v>
          </cell>
          <cell r="CG35">
            <v>316207.81065057404</v>
          </cell>
          <cell r="CH35">
            <v>332018.20118310302</v>
          </cell>
          <cell r="CI35">
            <v>348619.11124225706</v>
          </cell>
          <cell r="CJ35">
            <v>366050.06680436991</v>
          </cell>
          <cell r="CK35">
            <v>384352.57014458906</v>
          </cell>
          <cell r="CL35">
            <v>403570.19865181856</v>
          </cell>
          <cell r="CM35">
            <v>423748.70858440921</v>
          </cell>
          <cell r="CN35">
            <v>444936.14401363023</v>
          </cell>
          <cell r="CO35">
            <v>467182.95121431164</v>
          </cell>
          <cell r="CP35">
            <v>490542.09877502732</v>
          </cell>
          <cell r="CQ35">
            <v>515069.20371378027</v>
          </cell>
          <cell r="CR35">
            <v>540822.6638994664</v>
          </cell>
          <cell r="CS35">
            <v>567863.79709444009</v>
          </cell>
          <cell r="CT35">
            <v>596256.98694916256</v>
          </cell>
          <cell r="CU35">
            <v>626069.83629662357</v>
          </cell>
          <cell r="CV35">
            <v>657373.32811145298</v>
          </cell>
          <cell r="CW35">
            <v>690241.99451702274</v>
          </cell>
          <cell r="CX35">
            <v>724754.0942428764</v>
          </cell>
          <cell r="CY35">
            <v>760991.79895501956</v>
          </cell>
          <cell r="CZ35">
            <v>799041.38890276849</v>
          </cell>
          <cell r="DA35">
            <v>838993.45834791288</v>
          </cell>
          <cell r="DB35">
            <v>880943.13126530498</v>
          </cell>
          <cell r="DC35">
            <v>924990.28782857209</v>
          </cell>
          <cell r="DD35">
            <v>971239.80222000182</v>
          </cell>
          <cell r="DE35">
            <v>1019801.7923309989</v>
          </cell>
          <cell r="DF35">
            <v>1070791.8819475472</v>
          </cell>
          <cell r="DG35">
            <v>1124331.4760449305</v>
          </cell>
          <cell r="DH35">
            <v>1180548.0498471707</v>
          </cell>
          <cell r="DI35">
            <v>1239575.45233953</v>
          </cell>
          <cell r="DJ35">
            <v>1301554.2249565087</v>
          </cell>
          <cell r="DK35">
            <v>1366631.9362043329</v>
          </cell>
          <cell r="DL35">
            <v>1434963.5330145545</v>
          </cell>
          <cell r="DM35">
            <v>1506711.7096652798</v>
          </cell>
          <cell r="DN35">
            <v>1582047.2951485366</v>
          </cell>
          <cell r="DO35">
            <v>1661149.6599059738</v>
          </cell>
          <cell r="DP35">
            <v>1744207.1429012641</v>
          </cell>
          <cell r="DQ35">
            <v>1831417.5000463277</v>
          </cell>
          <cell r="DR35">
            <v>1922988.3750486523</v>
          </cell>
          <cell r="DS35">
            <v>2019137.7938010767</v>
          </cell>
          <cell r="DT35">
            <v>2120094.6834911332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20.28107918591077</v>
          </cell>
          <cell r="AA36">
            <v>22.217864126897247</v>
          </cell>
          <cell r="AB36">
            <v>22.809421256957545</v>
          </cell>
          <cell r="AC36">
            <v>23.529411764705866</v>
          </cell>
          <cell r="AD36">
            <v>22.694874516851232</v>
          </cell>
          <cell r="AE36">
            <v>22.066191186940703</v>
          </cell>
          <cell r="AF36">
            <v>21.420984359535812</v>
          </cell>
          <cell r="AG36">
            <v>20.758819752452734</v>
          </cell>
          <cell r="AH36">
            <v>20.079251669397813</v>
          </cell>
          <cell r="AI36">
            <v>19.38182269997391</v>
          </cell>
          <cell r="AJ36">
            <v>18.666063411802067</v>
          </cell>
          <cell r="AK36">
            <v>17.931492034551361</v>
          </cell>
          <cell r="AL36">
            <v>17.177614135664136</v>
          </cell>
          <cell r="AM36">
            <v>16.403922287558483</v>
          </cell>
          <cell r="AN36">
            <v>15.60989572608386</v>
          </cell>
          <cell r="AO36">
            <v>14.794999999999998</v>
          </cell>
          <cell r="AP36">
            <v>14.795000000000002</v>
          </cell>
          <cell r="AQ36">
            <v>14.795000000000002</v>
          </cell>
          <cell r="AR36">
            <v>14.795000000000002</v>
          </cell>
          <cell r="AS36">
            <v>14.795000000000002</v>
          </cell>
          <cell r="AT36">
            <v>14.795000000000002</v>
          </cell>
          <cell r="AU36">
            <v>14.795000000000002</v>
          </cell>
          <cell r="AV36">
            <v>14.795000000000002</v>
          </cell>
          <cell r="AW36">
            <v>14.795000000000002</v>
          </cell>
          <cell r="AX36">
            <v>14.795000000000002</v>
          </cell>
          <cell r="AY36">
            <v>14.795000000000002</v>
          </cell>
          <cell r="AZ36">
            <v>14.795000000000002</v>
          </cell>
          <cell r="BA36">
            <v>14.795000000000002</v>
          </cell>
          <cell r="BB36">
            <v>14.795000000000002</v>
          </cell>
          <cell r="BC36">
            <v>14.795000000000002</v>
          </cell>
          <cell r="BD36">
            <v>14.795000000000002</v>
          </cell>
          <cell r="BE36">
            <v>14.795000000000002</v>
          </cell>
          <cell r="BF36">
            <v>14.795000000000002</v>
          </cell>
          <cell r="BG36">
            <v>14.795000000000002</v>
          </cell>
          <cell r="BH36">
            <v>14.795000000000002</v>
          </cell>
          <cell r="BI36">
            <v>14.795000000000002</v>
          </cell>
          <cell r="BJ36">
            <v>14.795000000000002</v>
          </cell>
          <cell r="BK36">
            <v>14.795000000000002</v>
          </cell>
          <cell r="BL36">
            <v>14.795000000000002</v>
          </cell>
          <cell r="BM36">
            <v>14.795000000000002</v>
          </cell>
          <cell r="BN36">
            <v>14.795000000000002</v>
          </cell>
          <cell r="BO36">
            <v>14.795000000000002</v>
          </cell>
          <cell r="BP36">
            <v>14.795000000000002</v>
          </cell>
          <cell r="BQ36">
            <v>14.795000000000002</v>
          </cell>
          <cell r="BR36">
            <v>14.795000000000002</v>
          </cell>
          <cell r="BS36">
            <v>14.795000000000002</v>
          </cell>
          <cell r="BT36">
            <v>14.795000000000002</v>
          </cell>
          <cell r="BU36">
            <v>14.795000000000002</v>
          </cell>
          <cell r="BV36">
            <v>14.795000000000002</v>
          </cell>
          <cell r="BW36">
            <v>14.795000000000002</v>
          </cell>
          <cell r="BX36">
            <v>14.795000000000002</v>
          </cell>
          <cell r="BY36">
            <v>14.795000000000002</v>
          </cell>
          <cell r="BZ36">
            <v>14.795000000000002</v>
          </cell>
          <cell r="CA36">
            <v>14.795000000000002</v>
          </cell>
          <cell r="CB36">
            <v>14.795000000000002</v>
          </cell>
          <cell r="CC36">
            <v>14.795000000000002</v>
          </cell>
          <cell r="CD36">
            <v>14.795000000000002</v>
          </cell>
          <cell r="CE36">
            <v>14.795000000000002</v>
          </cell>
          <cell r="CF36">
            <v>14.795000000000002</v>
          </cell>
          <cell r="CG36">
            <v>14.795000000000002</v>
          </cell>
          <cell r="CH36">
            <v>14.795000000000002</v>
          </cell>
          <cell r="CI36">
            <v>14.795000000000002</v>
          </cell>
          <cell r="CJ36">
            <v>14.795000000000002</v>
          </cell>
          <cell r="CK36">
            <v>14.795000000000002</v>
          </cell>
          <cell r="CL36">
            <v>14.795000000000002</v>
          </cell>
          <cell r="CM36">
            <v>14.795000000000002</v>
          </cell>
          <cell r="CN36">
            <v>14.795000000000002</v>
          </cell>
          <cell r="CO36">
            <v>14.795000000000002</v>
          </cell>
          <cell r="CP36">
            <v>14.795000000000002</v>
          </cell>
          <cell r="CQ36">
            <v>14.795000000000002</v>
          </cell>
          <cell r="CR36">
            <v>14.795000000000002</v>
          </cell>
          <cell r="CS36">
            <v>14.795000000000002</v>
          </cell>
          <cell r="CT36">
            <v>14.795000000000002</v>
          </cell>
          <cell r="CU36">
            <v>14.795000000000002</v>
          </cell>
          <cell r="CV36">
            <v>14.795000000000002</v>
          </cell>
          <cell r="CW36">
            <v>14.795000000000002</v>
          </cell>
          <cell r="CX36">
            <v>14.795000000000002</v>
          </cell>
          <cell r="CY36">
            <v>14.795000000000002</v>
          </cell>
          <cell r="CZ36">
            <v>14.795000000000002</v>
          </cell>
          <cell r="DA36">
            <v>14.795000000000002</v>
          </cell>
          <cell r="DB36">
            <v>14.795000000000002</v>
          </cell>
          <cell r="DC36">
            <v>14.795000000000002</v>
          </cell>
          <cell r="DD36">
            <v>14.795000000000002</v>
          </cell>
          <cell r="DE36">
            <v>14.795000000000002</v>
          </cell>
          <cell r="DF36">
            <v>14.795000000000002</v>
          </cell>
          <cell r="DG36">
            <v>14.795000000000002</v>
          </cell>
          <cell r="DH36">
            <v>14.795000000000002</v>
          </cell>
          <cell r="DI36">
            <v>14.795000000000002</v>
          </cell>
          <cell r="DJ36">
            <v>14.795000000000002</v>
          </cell>
          <cell r="DK36">
            <v>14.795000000000002</v>
          </cell>
          <cell r="DL36">
            <v>14.795000000000002</v>
          </cell>
          <cell r="DM36">
            <v>14.795000000000002</v>
          </cell>
          <cell r="DN36">
            <v>14.795000000000002</v>
          </cell>
          <cell r="DO36">
            <v>14.795000000000002</v>
          </cell>
          <cell r="DP36">
            <v>14.795000000000002</v>
          </cell>
          <cell r="DQ36">
            <v>14.795000000000002</v>
          </cell>
          <cell r="DR36">
            <v>14.795000000000002</v>
          </cell>
          <cell r="DS36">
            <v>14.795000000000002</v>
          </cell>
          <cell r="DT36">
            <v>14.795000000000002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71458.921000000002</v>
          </cell>
          <cell r="Z39">
            <v>86495.858649101501</v>
          </cell>
          <cell r="AA39">
            <v>104202.0236899533</v>
          </cell>
          <cell r="AB39">
            <v>125542.35058166576</v>
          </cell>
          <cell r="AC39">
            <v>150367.13637921246</v>
          </cell>
          <cell r="AD39">
            <v>180156.8793362685</v>
          </cell>
          <cell r="AE39">
            <v>237791.78406147807</v>
          </cell>
          <cell r="AF39">
            <v>278329.87644628726</v>
          </cell>
          <cell r="AG39">
            <v>323428.50422438758</v>
          </cell>
          <cell r="AH39">
            <v>372886.66602103756</v>
          </cell>
          <cell r="AI39">
            <v>426313.25651422824</v>
          </cell>
          <cell r="AJ39">
            <v>483109.83194622019</v>
          </cell>
          <cell r="AK39">
            <v>542462.25327265181</v>
          </cell>
          <cell r="AL39">
            <v>603343.44908779452</v>
          </cell>
          <cell r="AM39">
            <v>664529.05088201305</v>
          </cell>
          <cell r="AN39">
            <v>724626.90864433418</v>
          </cell>
          <cell r="AO39">
            <v>782120.52590362146</v>
          </cell>
          <cell r="AP39">
            <v>835425.32247687504</v>
          </cell>
          <cell r="AQ39">
            <v>876165.41700071888</v>
          </cell>
          <cell r="AR39">
            <v>918942.51625075471</v>
          </cell>
          <cell r="AS39">
            <v>963858.47046329244</v>
          </cell>
          <cell r="AT39">
            <v>1011020.2223864571</v>
          </cell>
          <cell r="AU39">
            <v>1060540.0619057801</v>
          </cell>
          <cell r="AV39">
            <v>1112535.8934010691</v>
          </cell>
          <cell r="AW39">
            <v>1167131.5164711226</v>
          </cell>
          <cell r="AX39">
            <v>1224456.9206946788</v>
          </cell>
          <cell r="AY39">
            <v>1284648.5951294126</v>
          </cell>
          <cell r="AZ39">
            <v>1347849.8532858833</v>
          </cell>
          <cell r="BA39">
            <v>1414211.1743501774</v>
          </cell>
          <cell r="BB39">
            <v>1483890.5614676864</v>
          </cell>
          <cell r="BC39">
            <v>1557053.9179410709</v>
          </cell>
          <cell r="BD39">
            <v>1633875.4422381246</v>
          </cell>
          <cell r="BE39">
            <v>1714538.0427500305</v>
          </cell>
          <cell r="BF39">
            <v>1799233.7732875322</v>
          </cell>
          <cell r="BG39">
            <v>1888164.2903519089</v>
          </cell>
          <cell r="BH39">
            <v>1981541.3332695044</v>
          </cell>
          <cell r="BI39">
            <v>2079587.2283329798</v>
          </cell>
          <cell r="BJ39">
            <v>2182535.4181496291</v>
          </cell>
          <cell r="BK39">
            <v>2290631.0174571103</v>
          </cell>
          <cell r="BL39">
            <v>2404131.3967299662</v>
          </cell>
          <cell r="BM39">
            <v>2523306.7949664644</v>
          </cell>
          <cell r="BN39">
            <v>2648440.9631147878</v>
          </cell>
          <cell r="BO39">
            <v>2779831.8396705273</v>
          </cell>
          <cell r="BP39">
            <v>2917792.2600540537</v>
          </cell>
          <cell r="BQ39">
            <v>3062650.7014567563</v>
          </cell>
          <cell r="BR39">
            <v>3214752.0649295948</v>
          </cell>
          <cell r="BS39">
            <v>3374458.4965760745</v>
          </cell>
          <cell r="BT39">
            <v>3542150.2498048786</v>
          </cell>
          <cell r="BU39">
            <v>3718226.5906951227</v>
          </cell>
          <cell r="BV39">
            <v>3903106.7486298787</v>
          </cell>
          <cell r="BW39">
            <v>4097230.9144613724</v>
          </cell>
          <cell r="BX39">
            <v>4301061.2885844419</v>
          </cell>
          <cell r="BY39">
            <v>4515083.1814136636</v>
          </cell>
          <cell r="BZ39">
            <v>4739806.1688843472</v>
          </cell>
          <cell r="CA39">
            <v>4975765.305728565</v>
          </cell>
          <cell r="CB39">
            <v>5223522.3994149938</v>
          </cell>
          <cell r="CC39">
            <v>5483667.3477857439</v>
          </cell>
          <cell r="CD39">
            <v>5756819.5435750317</v>
          </cell>
          <cell r="CE39">
            <v>6043629.3491537832</v>
          </cell>
          <cell r="CF39">
            <v>6344779.6450114725</v>
          </cell>
          <cell r="CG39">
            <v>6660987.4556620466</v>
          </cell>
          <cell r="CH39">
            <v>6993005.6568451496</v>
          </cell>
          <cell r="CI39">
            <v>7341624.7680874066</v>
          </cell>
          <cell r="CJ39">
            <v>7707674.8348917766</v>
          </cell>
          <cell r="CK39">
            <v>8092027.4050363656</v>
          </cell>
          <cell r="CL39">
            <v>8495597.6036881842</v>
          </cell>
          <cell r="CM39">
            <v>8919346.3122725934</v>
          </cell>
          <cell r="CN39">
            <v>9364282.4562862236</v>
          </cell>
          <cell r="CO39">
            <v>9831465.4075005352</v>
          </cell>
          <cell r="CP39">
            <v>10322007.506275563</v>
          </cell>
          <cell r="CQ39">
            <v>10837076.709989343</v>
          </cell>
          <cell r="CR39">
            <v>11377899.373888809</v>
          </cell>
          <cell r="CS39">
            <v>11945763.170983249</v>
          </cell>
          <cell r="CT39">
            <v>12542020.157932412</v>
          </cell>
          <cell r="CU39">
            <v>13168089.994229035</v>
          </cell>
          <cell r="CV39">
            <v>13825463.322340488</v>
          </cell>
          <cell r="CW39">
            <v>14515705.316857511</v>
          </cell>
          <cell r="CX39">
            <v>15240459.411100388</v>
          </cell>
          <cell r="CY39">
            <v>16001451.210055407</v>
          </cell>
          <cell r="CZ39">
            <v>16800492.598958176</v>
          </cell>
          <cell r="DA39">
            <v>17639486.057306089</v>
          </cell>
          <cell r="DB39">
            <v>18520429.188571393</v>
          </cell>
          <cell r="DC39">
            <v>19445419.476399966</v>
          </cell>
          <cell r="DD39">
            <v>20416659.278619967</v>
          </cell>
          <cell r="DE39">
            <v>21436461.070950966</v>
          </cell>
          <cell r="DF39">
            <v>22507252.952898514</v>
          </cell>
          <cell r="DG39">
            <v>23631584.428943444</v>
          </cell>
          <cell r="DH39">
            <v>24812132.478790615</v>
          </cell>
          <cell r="DI39">
            <v>26051707.931130145</v>
          </cell>
          <cell r="DJ39">
            <v>27353262.156086653</v>
          </cell>
          <cell r="DK39">
            <v>28719894.092290986</v>
          </cell>
          <cell r="DL39">
            <v>30154857.625305541</v>
          </cell>
          <cell r="DM39">
            <v>31661569.334970821</v>
          </cell>
          <cell r="DN39">
            <v>33243616.630119357</v>
          </cell>
          <cell r="DO39">
            <v>34904766.290025331</v>
          </cell>
          <cell r="DP39">
            <v>36648973.432926595</v>
          </cell>
          <cell r="DQ39">
            <v>38480390.932972923</v>
          </cell>
          <cell r="DR39">
            <v>40403379.308021575</v>
          </cell>
          <cell r="DS39">
            <v>42422517.101822652</v>
          </cell>
          <cell r="DT39">
            <v>44542611.785313785</v>
          </cell>
        </row>
        <row r="40">
          <cell r="B40" t="str">
            <v xml:space="preserve">   2008</v>
          </cell>
          <cell r="C40">
            <v>2.6582402545988919</v>
          </cell>
          <cell r="D40">
            <v>2.6557614882241372</v>
          </cell>
          <cell r="E40">
            <v>13.23651845899629</v>
          </cell>
          <cell r="F40">
            <v>13.23651845899629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24.285897584573799</v>
          </cell>
          <cell r="Z40">
            <v>23.589676915778853</v>
          </cell>
          <cell r="AA40">
            <v>23.356576417487567</v>
          </cell>
          <cell r="AB40">
            <v>23.263568202075806</v>
          </cell>
          <cell r="AC40">
            <v>23.307457509652327</v>
          </cell>
          <cell r="AD40">
            <v>23.206164181511653</v>
          </cell>
          <cell r="AE40">
            <v>22.92986264657543</v>
          </cell>
          <cell r="AF40">
            <v>22.710098070172691</v>
          </cell>
          <cell r="AG40">
            <v>22.438013286695234</v>
          </cell>
          <cell r="AH40">
            <v>22.125156796135066</v>
          </cell>
          <cell r="AI40">
            <v>21.78135564732721</v>
          </cell>
          <cell r="AJ40">
            <v>21.415107811436759</v>
          </cell>
          <cell r="AK40">
            <v>21.033954966088118</v>
          </cell>
          <cell r="AL40">
            <v>20.644825620966468</v>
          </cell>
          <cell r="AM40">
            <v>20.254350257607605</v>
          </cell>
          <cell r="AN40">
            <v>19.869156491699467</v>
          </cell>
          <cell r="AO40">
            <v>19.496155654123385</v>
          </cell>
          <cell r="AP40">
            <v>19.064159823892886</v>
          </cell>
          <cell r="AQ40">
            <v>18.743532125071038</v>
          </cell>
          <cell r="AR40">
            <v>18.446784760942318</v>
          </cell>
          <cell r="AS40">
            <v>18.172162693970083</v>
          </cell>
          <cell r="AT40">
            <v>17.9180370992988</v>
          </cell>
          <cell r="AU40">
            <v>17.682896613043457</v>
          </cell>
          <cell r="AV40">
            <v>17.465339149336884</v>
          </cell>
          <cell r="AW40">
            <v>17.26406425367438</v>
          </cell>
          <cell r="AX40">
            <v>17.077865961401152</v>
          </cell>
          <cell r="AY40">
            <v>16.905626131513522</v>
          </cell>
          <cell r="AZ40">
            <v>16.746308227277495</v>
          </cell>
          <cell r="BA40">
            <v>16.598951516496967</v>
          </cell>
          <cell r="BB40">
            <v>16.462665665579724</v>
          </cell>
          <cell r="BC40">
            <v>16.336625702844291</v>
          </cell>
          <cell r="BD40">
            <v>16.220067327778985</v>
          </cell>
          <cell r="BE40">
            <v>16.112282544200422</v>
          </cell>
          <cell r="BF40">
            <v>16.01261559645846</v>
          </cell>
          <cell r="BG40">
            <v>15.92045918899502</v>
          </cell>
          <cell r="BH40">
            <v>15.835250970682727</v>
          </cell>
          <cell r="BI40">
            <v>15.756470266444602</v>
          </cell>
          <cell r="BJ40">
            <v>15.683635039686459</v>
          </cell>
          <cell r="BK40">
            <v>15.61629907005941</v>
          </cell>
          <cell r="BL40">
            <v>15.554049332010003</v>
          </cell>
          <cell r="BM40">
            <v>15.496503560470984</v>
          </cell>
          <cell r="BN40">
            <v>15.443307990896415</v>
          </cell>
          <cell r="BO40">
            <v>15.394135261652362</v>
          </cell>
          <cell r="BP40">
            <v>15.348682467538771</v>
          </cell>
          <cell r="BQ40">
            <v>15.306669353941508</v>
          </cell>
          <cell r="BR40">
            <v>15.267836641796604</v>
          </cell>
          <cell r="BS40">
            <v>15.231944474192929</v>
          </cell>
          <cell r="BT40">
            <v>15.198770976046797</v>
          </cell>
          <cell r="BU40">
            <v>15.168110918853049</v>
          </cell>
          <cell r="BV40">
            <v>15.139774483054486</v>
          </cell>
          <cell r="BW40">
            <v>15.113586111075943</v>
          </cell>
          <cell r="BX40">
            <v>15.089383444542486</v>
          </cell>
          <cell r="BY40">
            <v>15.067016339645294</v>
          </cell>
          <cell r="BZ40">
            <v>15.046345955034386</v>
          </cell>
          <cell r="CA40">
            <v>15.027243907006588</v>
          </cell>
          <cell r="CB40">
            <v>15.009591487121268</v>
          </cell>
          <cell r="CC40">
            <v>14.993278937716692</v>
          </cell>
          <cell r="CD40">
            <v>14.978204781117803</v>
          </cell>
          <cell r="CE40">
            <v>14.964275198623181</v>
          </cell>
          <cell r="CF40">
            <v>14.951403455635946</v>
          </cell>
          <cell r="CG40">
            <v>14.939509369561767</v>
          </cell>
          <cell r="CH40">
            <v>14.928518817338048</v>
          </cell>
          <cell r="CI40">
            <v>14.918363279682843</v>
          </cell>
          <cell r="CJ40">
            <v>14.908979419360991</v>
          </cell>
          <cell r="CK40">
            <v>14.900308690959793</v>
          </cell>
          <cell r="CL40">
            <v>14.892296979847451</v>
          </cell>
          <cell r="CM40">
            <v>14.884894268156145</v>
          </cell>
          <cell r="CN40">
            <v>14.878054325788272</v>
          </cell>
          <cell r="CO40">
            <v>14.871734424589981</v>
          </cell>
          <cell r="CP40">
            <v>14.86589507397164</v>
          </cell>
          <cell r="CQ40">
            <v>14.860499776380482</v>
          </cell>
          <cell r="CR40">
            <v>14.855514801147642</v>
          </cell>
          <cell r="CS40">
            <v>14.850908975340177</v>
          </cell>
          <cell r="CT40">
            <v>14.846653490349398</v>
          </cell>
          <cell r="CU40">
            <v>14.842721723040276</v>
          </cell>
          <cell r="CV40">
            <v>14.839089070373419</v>
          </cell>
          <cell r="CW40">
            <v>14.835732796491554</v>
          </cell>
          <cell r="CX40">
            <v>14.832631891337021</v>
          </cell>
          <cell r="CY40">
            <v>14.829766939936089</v>
          </cell>
          <cell r="CZ40">
            <v>14.827120001549861</v>
          </cell>
          <cell r="DA40">
            <v>14.824674497951184</v>
          </cell>
          <cell r="DB40">
            <v>14.82241511014198</v>
          </cell>
          <cell r="DC40">
            <v>14.820327682876515</v>
          </cell>
          <cell r="DD40">
            <v>14.818399136403395</v>
          </cell>
          <cell r="DE40">
            <v>14.816617384883047</v>
          </cell>
          <cell r="DF40">
            <v>14.814971260977821</v>
          </cell>
          <cell r="DG40">
            <v>14.813450446149673</v>
          </cell>
          <cell r="DH40">
            <v>14.812045406235079</v>
          </cell>
          <cell r="DI40">
            <v>14.810747331899094</v>
          </cell>
          <cell r="DJ40">
            <v>14.809548083600379</v>
          </cell>
          <cell r="DK40">
            <v>14.808440140726558</v>
          </cell>
          <cell r="DL40">
            <v>14.807416554584904</v>
          </cell>
          <cell r="DM40">
            <v>14.806470904957081</v>
          </cell>
          <cell r="DN40">
            <v>14.805597259948406</v>
          </cell>
          <cell r="DO40">
            <v>14.804790138882566</v>
          </cell>
          <cell r="DP40">
            <v>14.804044478011374</v>
          </cell>
          <cell r="DQ40">
            <v>14.803355598826505</v>
          </cell>
          <cell r="DR40">
            <v>14.802719178776252</v>
          </cell>
          <cell r="DS40">
            <v>14.802131224205201</v>
          </cell>
          <cell r="DT40">
            <v>14.801588045348403</v>
          </cell>
        </row>
        <row r="41">
          <cell r="B41" t="str">
            <v xml:space="preserve">   2009</v>
          </cell>
          <cell r="C41">
            <v>2.2044904902678031</v>
          </cell>
          <cell r="D41">
            <v>2.2044904902678031</v>
          </cell>
          <cell r="E41">
            <v>11.258151172251663</v>
          </cell>
          <cell r="F41">
            <v>11.258151172251663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24.285897584573799</v>
          </cell>
          <cell r="Z41">
            <v>23.937787250176328</v>
          </cell>
          <cell r="AA41">
            <v>23.74405030594674</v>
          </cell>
          <cell r="AB41">
            <v>23.623929779979004</v>
          </cell>
          <cell r="AC41">
            <v>23.560635325913669</v>
          </cell>
          <cell r="AD41">
            <v>23.501556801846665</v>
          </cell>
          <cell r="AE41">
            <v>23.419886208236488</v>
          </cell>
          <cell r="AF41">
            <v>23.331162690978516</v>
          </cell>
          <cell r="AG41">
            <v>23.231923868280372</v>
          </cell>
          <cell r="AH41">
            <v>23.121247161065842</v>
          </cell>
          <cell r="AI41">
            <v>22.999438841635058</v>
          </cell>
          <cell r="AJ41">
            <v>22.8674112557852</v>
          </cell>
          <cell r="AK41">
            <v>22.726376156577732</v>
          </cell>
          <cell r="AL41">
            <v>22.57769397546264</v>
          </cell>
          <cell r="AM41">
            <v>22.422804394272305</v>
          </cell>
          <cell r="AN41">
            <v>22.263201400361503</v>
          </cell>
          <cell r="AO41">
            <v>22.100434003523969</v>
          </cell>
          <cell r="AP41">
            <v>21.931752104655576</v>
          </cell>
          <cell r="AQ41">
            <v>21.763951053098495</v>
          </cell>
          <cell r="AR41">
            <v>21.598092738490685</v>
          </cell>
          <cell r="AS41">
            <v>21.434953212561133</v>
          </cell>
          <cell r="AT41">
            <v>21.275093389231028</v>
          </cell>
          <cell r="AU41">
            <v>21.118910920701133</v>
          </cell>
          <cell r="AV41">
            <v>20.966678763560957</v>
          </cell>
          <cell r="AW41">
            <v>20.818574183165492</v>
          </cell>
          <cell r="AX41">
            <v>20.674700790020708</v>
          </cell>
          <cell r="AY41">
            <v>20.53510543229822</v>
          </cell>
          <cell r="AZ41">
            <v>20.399791246404622</v>
          </cell>
          <cell r="BA41">
            <v>20.268727807442289</v>
          </cell>
          <cell r="BB41">
            <v>20.141859069380203</v>
          </cell>
          <cell r="BC41">
            <v>20.019109605943562</v>
          </cell>
          <cell r="BD41">
            <v>19.900389534750921</v>
          </cell>
          <cell r="BE41">
            <v>19.785598413825149</v>
          </cell>
          <cell r="BF41">
            <v>19.674628330961422</v>
          </cell>
          <cell r="BG41">
            <v>19.567366355476665</v>
          </cell>
          <cell r="BH41">
            <v>19.463696483676834</v>
          </cell>
          <cell r="BI41">
            <v>19.363501180508397</v>
          </cell>
          <cell r="BJ41">
            <v>19.266662597855188</v>
          </cell>
          <cell r="BK41">
            <v>19.173063533039912</v>
          </cell>
          <cell r="BL41">
            <v>19.082588178014163</v>
          </cell>
          <cell r="BM41">
            <v>18.9951226995375</v>
          </cell>
          <cell r="BN41">
            <v>18.910555682665091</v>
          </cell>
          <cell r="BO41">
            <v>18.828778463571773</v>
          </cell>
          <cell r="BP41">
            <v>18.74968537275284</v>
          </cell>
          <cell r="BQ41">
            <v>18.673173905668143</v>
          </cell>
          <cell r="BR41">
            <v>18.599144834714416</v>
          </cell>
          <cell r="BS41">
            <v>18.527502273852257</v>
          </cell>
          <cell r="BT41">
            <v>18.458153705147975</v>
          </cell>
          <cell r="BU41">
            <v>18.391009974815425</v>
          </cell>
          <cell r="BV41">
            <v>18.325985264980208</v>
          </cell>
          <cell r="BW41">
            <v>18.262997046276201</v>
          </cell>
          <cell r="BX41">
            <v>18.20196601547363</v>
          </cell>
          <cell r="BY41">
            <v>18.142816021590075</v>
          </cell>
          <cell r="BZ41">
            <v>18.085473983320529</v>
          </cell>
          <cell r="CA41">
            <v>18.02986980011482</v>
          </cell>
          <cell r="CB41">
            <v>17.975936258811362</v>
          </cell>
          <cell r="CC41">
            <v>17.92360893738865</v>
          </cell>
          <cell r="CD41">
            <v>17.872826107108118</v>
          </cell>
          <cell r="CE41">
            <v>17.823528634082951</v>
          </cell>
          <cell r="CF41">
            <v>17.775659881108833</v>
          </cell>
          <cell r="CG41">
            <v>17.729165610427735</v>
          </cell>
          <cell r="CH41">
            <v>17.683993887958547</v>
          </cell>
          <cell r="CI41">
            <v>17.640094989414489</v>
          </cell>
          <cell r="CJ41">
            <v>17.597421308632402</v>
          </cell>
          <cell r="CK41">
            <v>17.555927268360513</v>
          </cell>
          <cell r="CL41">
            <v>17.515569233686076</v>
          </cell>
          <cell r="CM41">
            <v>17.476305428230404</v>
          </cell>
          <cell r="CN41">
            <v>17.43809585319449</v>
          </cell>
          <cell r="CO41">
            <v>17.40090220930167</v>
          </cell>
          <cell r="CP41">
            <v>17.364687821654098</v>
          </cell>
          <cell r="CQ41">
            <v>17.329417567495316</v>
          </cell>
          <cell r="CR41">
            <v>17.295057806851599</v>
          </cell>
          <cell r="CS41">
            <v>17.261576316008977</v>
          </cell>
          <cell r="CT41">
            <v>17.228942223770332</v>
          </cell>
          <cell r="CU41">
            <v>17.197125950427264</v>
          </cell>
          <cell r="CV41">
            <v>17.166099149373924</v>
          </cell>
          <cell r="CW41">
            <v>17.135834651284544</v>
          </cell>
          <cell r="CX41">
            <v>17.106306410772397</v>
          </cell>
          <cell r="CY41">
            <v>17.077489455445352</v>
          </cell>
          <cell r="CZ41">
            <v>17.049359837271659</v>
          </cell>
          <cell r="DA41">
            <v>17.021894586168941</v>
          </cell>
          <cell r="DB41">
            <v>16.995071665729586</v>
          </cell>
          <cell r="DC41">
            <v>16.968869930996416</v>
          </cell>
          <cell r="DD41">
            <v>16.943269088203643</v>
          </cell>
          <cell r="DE41">
            <v>16.918249656399869</v>
          </cell>
          <cell r="DF41">
            <v>16.893792930871708</v>
          </cell>
          <cell r="DG41">
            <v>16.869880948288696</v>
          </cell>
          <cell r="DH41">
            <v>16.846496453492634</v>
          </cell>
          <cell r="DI41">
            <v>16.823622867856752</v>
          </cell>
          <cell r="DJ41">
            <v>16.801244259142791</v>
          </cell>
          <cell r="DK41">
            <v>16.779345312786571</v>
          </cell>
          <cell r="DL41">
            <v>16.757911304545249</v>
          </cell>
          <cell r="DM41">
            <v>16.736928074442147</v>
          </cell>
          <cell r="DN41">
            <v>16.716382001947533</v>
          </cell>
          <cell r="DO41">
            <v>16.696259982336322</v>
          </cell>
          <cell r="DP41">
            <v>16.67654940416627</v>
          </cell>
          <cell r="DQ41">
            <v>16.657238127822563</v>
          </cell>
          <cell r="DR41">
            <v>16.63831446507719</v>
          </cell>
          <cell r="DS41">
            <v>16.619767159613836</v>
          </cell>
          <cell r="DT41">
            <v>16.601585368471184</v>
          </cell>
        </row>
        <row r="42">
          <cell r="B42" t="str">
            <v xml:space="preserve">   2010</v>
          </cell>
          <cell r="C42">
            <v>1.8297599911651619</v>
          </cell>
          <cell r="D42">
            <v>1.8297599911651619</v>
          </cell>
          <cell r="E42">
            <v>9.4384144784903246</v>
          </cell>
          <cell r="F42">
            <v>9.4384144784903246</v>
          </cell>
          <cell r="Q42">
            <v>75</v>
          </cell>
          <cell r="T42">
            <v>18</v>
          </cell>
        </row>
        <row r="43">
          <cell r="B43" t="str">
            <v xml:space="preserve">   2011</v>
          </cell>
          <cell r="C43">
            <v>1.527676697332643</v>
          </cell>
          <cell r="D43">
            <v>1.527676697332643</v>
          </cell>
          <cell r="E43">
            <v>7.8653453987419377</v>
          </cell>
          <cell r="F43">
            <v>7.8653453987419377</v>
          </cell>
          <cell r="Q43">
            <v>65</v>
          </cell>
          <cell r="T43">
            <v>19</v>
          </cell>
          <cell r="X43" t="str">
            <v>Residual Income</v>
          </cell>
          <cell r="Y43">
            <v>6782.0930071514977</v>
          </cell>
          <cell r="Z43">
            <v>7607.0313137172343</v>
          </cell>
          <cell r="AA43">
            <v>8921.3358867838433</v>
          </cell>
          <cell r="AB43">
            <v>10631.639581497475</v>
          </cell>
          <cell r="AC43">
            <v>12799.938592761424</v>
          </cell>
          <cell r="AD43">
            <v>15153.290905261376</v>
          </cell>
          <cell r="AE43">
            <v>19344.035018242481</v>
          </cell>
          <cell r="AF43">
            <v>22030.08267931411</v>
          </cell>
          <cell r="AG43">
            <v>24719.683550829592</v>
          </cell>
          <cell r="AH43">
            <v>27333.177291222542</v>
          </cell>
          <cell r="AI43">
            <v>29783.760271786319</v>
          </cell>
          <cell r="AJ43">
            <v>31982.391722490691</v>
          </cell>
          <cell r="AK43">
            <v>33843.9756897076</v>
          </cell>
          <cell r="AL43">
            <v>35294.539667160556</v>
          </cell>
          <cell r="AM43">
            <v>36278.968451204535</v>
          </cell>
          <cell r="AN43">
            <v>36768.703325577633</v>
          </cell>
          <cell r="AO43">
            <v>36768.703325577633</v>
          </cell>
          <cell r="AP43">
            <v>35665.642225810298</v>
          </cell>
          <cell r="AQ43">
            <v>34595.672959035976</v>
          </cell>
          <cell r="AR43">
            <v>33557.802770264942</v>
          </cell>
          <cell r="AS43">
            <v>32551.06868715692</v>
          </cell>
          <cell r="AT43">
            <v>31574.536626542278</v>
          </cell>
          <cell r="AU43">
            <v>30627.300527745974</v>
          </cell>
          <cell r="AV43">
            <v>29708.481511913589</v>
          </cell>
          <cell r="AW43">
            <v>28817.227066556166</v>
          </cell>
          <cell r="AX43">
            <v>27952.710254559468</v>
          </cell>
          <cell r="AY43">
            <v>27114.12894692269</v>
          </cell>
          <cell r="AZ43">
            <v>26300.70507851505</v>
          </cell>
          <cell r="BA43">
            <v>25511.683926159574</v>
          </cell>
          <cell r="BB43">
            <v>24746.333408374776</v>
          </cell>
          <cell r="BC43">
            <v>24003.943406123581</v>
          </cell>
          <cell r="BD43">
            <v>23283.825103939889</v>
          </cell>
          <cell r="BE43">
            <v>22585.310350821674</v>
          </cell>
          <cell r="BF43">
            <v>21907.751040297037</v>
          </cell>
          <cell r="BG43">
            <v>21250.518509088084</v>
          </cell>
          <cell r="BH43">
            <v>20613.00295381539</v>
          </cell>
          <cell r="BI43">
            <v>19994.612865200965</v>
          </cell>
          <cell r="BJ43">
            <v>19394.774479244894</v>
          </cell>
          <cell r="BK43">
            <v>18812.931244867621</v>
          </cell>
          <cell r="BL43">
            <v>18248.543307521497</v>
          </cell>
          <cell r="BM43">
            <v>17701.08700829593</v>
          </cell>
          <cell r="BN43">
            <v>17170.054398047039</v>
          </cell>
          <cell r="BO43">
            <v>16654.952766105649</v>
          </cell>
          <cell r="BP43">
            <v>16155.304183122469</v>
          </cell>
          <cell r="BQ43">
            <v>15670.645057628746</v>
          </cell>
          <cell r="BR43">
            <v>15200.525705899985</v>
          </cell>
          <cell r="BS43">
            <v>14744.509934722853</v>
          </cell>
          <cell r="BT43">
            <v>14302.174636681215</v>
          </cell>
          <cell r="BU43">
            <v>13873.109397580847</v>
          </cell>
          <cell r="BV43">
            <v>13456.916115653352</v>
          </cell>
          <cell r="BW43">
            <v>13053.20863218361</v>
          </cell>
          <cell r="BX43">
            <v>12661.61237321829</v>
          </cell>
          <cell r="BY43">
            <v>12281.764002021519</v>
          </cell>
          <cell r="BZ43">
            <v>11913.31108196103</v>
          </cell>
          <cell r="CA43">
            <v>11555.911749502295</v>
          </cell>
          <cell r="CB43">
            <v>11209.234397017048</v>
          </cell>
          <cell r="CC43">
            <v>10872.957365106558</v>
          </cell>
          <cell r="CD43">
            <v>10546.768644153373</v>
          </cell>
          <cell r="CE43">
            <v>10230.365584828774</v>
          </cell>
          <cell r="CF43">
            <v>9923.4546172840055</v>
          </cell>
          <cell r="CG43">
            <v>9625.7509787654271</v>
          </cell>
          <cell r="CH43">
            <v>9336.978449402377</v>
          </cell>
          <cell r="CI43">
            <v>9056.8690959203523</v>
          </cell>
          <cell r="CJ43">
            <v>8785.1630230427254</v>
          </cell>
          <cell r="CK43">
            <v>8521.6081323514227</v>
          </cell>
          <cell r="CL43">
            <v>8265.9598883807193</v>
          </cell>
          <cell r="CM43">
            <v>8017.9810917295981</v>
          </cell>
          <cell r="CN43">
            <v>7777.4416589778848</v>
          </cell>
          <cell r="CO43">
            <v>7544.1184092082549</v>
          </cell>
          <cell r="CP43">
            <v>7317.7948569322471</v>
          </cell>
          <cell r="CQ43">
            <v>7098.2610112242401</v>
          </cell>
          <cell r="CR43">
            <v>6885.3131808871403</v>
          </cell>
          <cell r="CS43">
            <v>6678.7537854607217</v>
          </cell>
          <cell r="CT43">
            <v>6478.391171897063</v>
          </cell>
          <cell r="CU43">
            <v>6284.0394367396366</v>
          </cell>
          <cell r="CV43">
            <v>6095.5182536377106</v>
          </cell>
          <cell r="CW43">
            <v>5912.6527060288936</v>
          </cell>
          <cell r="CX43">
            <v>5735.2731248475611</v>
          </cell>
          <cell r="CY43">
            <v>5563.2149311024696</v>
          </cell>
          <cell r="CZ43">
            <v>5396.3184831691906</v>
          </cell>
          <cell r="DA43">
            <v>5234.4289286741987</v>
          </cell>
          <cell r="DB43">
            <v>5077.396060813684</v>
          </cell>
          <cell r="DC43">
            <v>4925.0741789899766</v>
          </cell>
          <cell r="DD43">
            <v>4777.3219536198303</v>
          </cell>
          <cell r="DE43">
            <v>4634.0022950116545</v>
          </cell>
          <cell r="DF43">
            <v>4494.9822261612862</v>
          </cell>
          <cell r="DG43">
            <v>4360.1327593759634</v>
          </cell>
          <cell r="DH43">
            <v>4229.3287765951827</v>
          </cell>
          <cell r="DI43">
            <v>4102.4489132971503</v>
          </cell>
          <cell r="DJ43">
            <v>3979.375445897691</v>
          </cell>
          <cell r="DK43">
            <v>3859.9941825214773</v>
          </cell>
          <cell r="DL43">
            <v>3744.1943570459262</v>
          </cell>
          <cell r="DM43">
            <v>3631.868526333943</v>
          </cell>
          <cell r="DN43">
            <v>3522.9124705446884</v>
          </cell>
          <cell r="DO43">
            <v>3417.2250964287668</v>
          </cell>
          <cell r="DP43">
            <v>3314.7083435347304</v>
          </cell>
          <cell r="DQ43">
            <v>3215.2670932291076</v>
          </cell>
          <cell r="DR43">
            <v>3118.8090804321691</v>
          </cell>
          <cell r="DS43">
            <v>3025.2448080191389</v>
          </cell>
          <cell r="DT43">
            <v>2934.4874637788162</v>
          </cell>
        </row>
        <row r="44">
          <cell r="B44" t="str">
            <v xml:space="preserve">   2012</v>
          </cell>
          <cell r="C44">
            <v>1.275068546577103</v>
          </cell>
          <cell r="D44">
            <v>1.275068546577103</v>
          </cell>
          <cell r="E44">
            <v>6.5544544989516149</v>
          </cell>
          <cell r="F44">
            <v>6.5544544989516149</v>
          </cell>
          <cell r="Q44">
            <v>55</v>
          </cell>
          <cell r="T44">
            <v>20</v>
          </cell>
          <cell r="X44" t="str">
            <v xml:space="preserve">  Discount Factor (mid-year discounting)  </v>
          </cell>
          <cell r="Y44">
            <v>0.95706816848647291</v>
          </cell>
          <cell r="Z44">
            <v>1.0986664040140466</v>
          </cell>
          <cell r="AA44">
            <v>1.2612140984879248</v>
          </cell>
          <cell r="AB44">
            <v>1.4478107243592133</v>
          </cell>
          <cell r="AC44">
            <v>1.6626427164646338</v>
          </cell>
          <cell r="AD44">
            <v>1.9086307063655763</v>
          </cell>
          <cell r="AE44">
            <v>2.1910126193723634</v>
          </cell>
          <cell r="AF44">
            <v>2.5151729364085047</v>
          </cell>
          <cell r="AG44">
            <v>2.8883844365909113</v>
          </cell>
          <cell r="AH44">
            <v>3.3157209139845363</v>
          </cell>
          <cell r="AI44">
            <v>3.8062818232085482</v>
          </cell>
          <cell r="AJ44">
            <v>4.3694212189522537</v>
          </cell>
          <cell r="AK44">
            <v>5.017773554669799</v>
          </cell>
          <cell r="AL44">
            <v>5.7601531520831948</v>
          </cell>
          <cell r="AM44">
            <v>6.6123678109339048</v>
          </cell>
          <cell r="AN44">
            <v>7.590667628561576</v>
          </cell>
          <cell r="AO44">
            <v>8.7170014929385999</v>
          </cell>
          <cell r="AP44">
            <v>10.006681863818862</v>
          </cell>
          <cell r="AQ44">
            <v>11.487170445570865</v>
          </cell>
          <cell r="AR44">
            <v>13.186697312993077</v>
          </cell>
          <cell r="AS44">
            <v>15.143392622247207</v>
          </cell>
          <cell r="AT44">
            <v>17.383857560708677</v>
          </cell>
          <cell r="AU44">
            <v>19.955799286815527</v>
          </cell>
          <cell r="AV44">
            <v>22.908259791299891</v>
          </cell>
          <cell r="AW44">
            <v>26.3074797334036</v>
          </cell>
          <cell r="AX44">
            <v>30.199671359960668</v>
          </cell>
          <cell r="AY44">
            <v>34.667712737666854</v>
          </cell>
          <cell r="AZ44">
            <v>39.796800837204657</v>
          </cell>
          <cell r="BA44">
            <v>45.702010585573738</v>
          </cell>
          <cell r="BB44">
            <v>52.463623051709384</v>
          </cell>
          <cell r="BC44">
            <v>60.225616082209797</v>
          </cell>
          <cell r="BD44">
            <v>69.135995981572748</v>
          </cell>
          <cell r="BE44">
            <v>79.394673785943269</v>
          </cell>
          <cell r="BF44">
            <v>91.141115772573585</v>
          </cell>
          <cell r="BG44">
            <v>104.62544385112587</v>
          </cell>
          <cell r="BH44">
            <v>120.10477826889996</v>
          </cell>
          <cell r="BI44">
            <v>137.92640946886743</v>
          </cell>
          <cell r="BJ44">
            <v>158.3326217497864</v>
          </cell>
          <cell r="BK44">
            <v>181.75793313766715</v>
          </cell>
          <cell r="BL44">
            <v>208.64901934538506</v>
          </cell>
          <cell r="BM44">
            <v>239.60920200092554</v>
          </cell>
          <cell r="BN44">
            <v>275.05938343696249</v>
          </cell>
          <cell r="BO44">
            <v>315.7544192164612</v>
          </cell>
          <cell r="BP44">
            <v>362.47028553953669</v>
          </cell>
          <cell r="BQ44">
            <v>416.25508780085642</v>
          </cell>
          <cell r="BR44">
            <v>477.84002804099322</v>
          </cell>
          <cell r="BS44">
            <v>548.53646018965821</v>
          </cell>
          <cell r="BT44">
            <v>629.69242947471832</v>
          </cell>
          <cell r="BU44">
            <v>723.12873075479672</v>
          </cell>
          <cell r="BV44">
            <v>830.11562646996913</v>
          </cell>
          <cell r="BW44">
            <v>952.93123340620116</v>
          </cell>
          <cell r="BX44">
            <v>1093.9174093886479</v>
          </cell>
          <cell r="BY44">
            <v>1256.2372847036875</v>
          </cell>
          <cell r="BZ44">
            <v>1442.0975909755982</v>
          </cell>
          <cell r="CA44">
            <v>1655.4559295604383</v>
          </cell>
          <cell r="CB44">
            <v>1900.3806343389056</v>
          </cell>
          <cell r="CC44">
            <v>2182.366774215222</v>
          </cell>
          <cell r="CD44">
            <v>2505.2479384603621</v>
          </cell>
          <cell r="CE44">
            <v>2875.8993709555734</v>
          </cell>
          <cell r="CF44">
            <v>3301.3886828884511</v>
          </cell>
          <cell r="CG44">
            <v>3791.2620451493412</v>
          </cell>
          <cell r="CH44">
            <v>4352.1792647291795</v>
          </cell>
          <cell r="CI44">
            <v>4996.0841869458618</v>
          </cell>
          <cell r="CJ44">
            <v>5735.2548424045035</v>
          </cell>
          <cell r="CK44">
            <v>6586.2750775055638</v>
          </cell>
          <cell r="CL44">
            <v>7560.7144752225131</v>
          </cell>
          <cell r="CM44">
            <v>8679.3221818316852</v>
          </cell>
          <cell r="CN44">
            <v>9963.4278986336849</v>
          </cell>
          <cell r="CO44">
            <v>11441.841497627805</v>
          </cell>
          <cell r="CP44">
            <v>13134.661947201841</v>
          </cell>
          <cell r="CQ44">
            <v>15077.935182290357</v>
          </cell>
          <cell r="CR44">
            <v>17308.715692510217</v>
          </cell>
          <cell r="CS44">
            <v>19877.052706766081</v>
          </cell>
          <cell r="CT44">
            <v>22817.862654732126</v>
          </cell>
          <cell r="CU44">
            <v>26193.765434499703</v>
          </cell>
          <cell r="CV44">
            <v>30069.133030533936</v>
          </cell>
          <cell r="CW44">
            <v>34530.912212817326</v>
          </cell>
          <cell r="CX44">
            <v>39639.760674703655</v>
          </cell>
          <cell r="CY44">
            <v>45504.463266526065</v>
          </cell>
          <cell r="CZ44">
            <v>52236.848606808606</v>
          </cell>
          <cell r="DA44">
            <v>59987.962795078325</v>
          </cell>
          <cell r="DB44">
            <v>68863.181890610169</v>
          </cell>
          <cell r="DC44">
            <v>79051.489651325959</v>
          </cell>
          <cell r="DD44">
            <v>90747.15754523965</v>
          </cell>
          <cell r="DE44">
            <v>104212.5866274677</v>
          </cell>
          <cell r="DF44">
            <v>119630.83881900155</v>
          </cell>
          <cell r="DG44">
            <v>137330.22142227285</v>
          </cell>
          <cell r="DH44">
            <v>157648.22768169816</v>
          </cell>
          <cell r="DI44">
            <v>181040.70726133214</v>
          </cell>
          <cell r="DJ44">
            <v>207825.67990064627</v>
          </cell>
          <cell r="DK44">
            <v>238573.4892419469</v>
          </cell>
          <cell r="DL44">
            <v>273870.43697529298</v>
          </cell>
          <cell r="DM44">
            <v>314389.56812578766</v>
          </cell>
          <cell r="DN44">
            <v>360903.50472999801</v>
          </cell>
          <cell r="DO44">
            <v>414299.17825480126</v>
          </cell>
          <cell r="DP44">
            <v>475594.7416775992</v>
          </cell>
          <cell r="DQ44">
            <v>546165.40680005972</v>
          </cell>
          <cell r="DR44">
            <v>626970.57873612875</v>
          </cell>
          <cell r="DS44">
            <v>719730.87586013903</v>
          </cell>
          <cell r="DT44">
            <v>826215.05894364673</v>
          </cell>
        </row>
        <row r="45">
          <cell r="Q45">
            <v>50</v>
          </cell>
          <cell r="T45">
            <v>21</v>
          </cell>
          <cell r="X45" t="str">
            <v xml:space="preserve">  Present Value</v>
          </cell>
          <cell r="Y45">
            <v>7086.321779854864</v>
          </cell>
          <cell r="Z45">
            <v>6923.8772441975734</v>
          </cell>
          <cell r="AA45">
            <v>7073.6093875573333</v>
          </cell>
          <cell r="AB45">
            <v>7343.2524035232118</v>
          </cell>
          <cell r="AC45">
            <v>7698.5503054911387</v>
          </cell>
          <cell r="AD45">
            <v>7939.3519420613038</v>
          </cell>
          <cell r="AE45">
            <v>8828.8104081225083</v>
          </cell>
          <cell r="AF45">
            <v>8758.8739368242259</v>
          </cell>
          <cell r="AG45">
            <v>8558.3079723298961</v>
          </cell>
          <cell r="AH45">
            <v>8243.5096319297809</v>
          </cell>
          <cell r="AI45">
            <v>7824.896225545318</v>
          </cell>
          <cell r="AJ45">
            <v>7319.5945457874095</v>
          </cell>
          <cell r="AK45">
            <v>6744.8192551875227</v>
          </cell>
          <cell r="AL45">
            <v>6127.3613279528981</v>
          </cell>
          <cell r="AM45">
            <v>5486.5321301720869</v>
          </cell>
          <cell r="AN45">
            <v>4843.9353591543395</v>
          </cell>
          <cell r="AO45">
            <v>4218.0448581272967</v>
          </cell>
          <cell r="AP45">
            <v>3564.1826842488599</v>
          </cell>
          <cell r="AQ45">
            <v>3011.6792575646955</v>
          </cell>
          <cell r="AR45">
            <v>2544.8224050156869</v>
          </cell>
          <cell r="AS45">
            <v>2149.5228644693552</v>
          </cell>
          <cell r="AT45">
            <v>1816.313583810514</v>
          </cell>
          <cell r="AU45">
            <v>1534.7568938509487</v>
          </cell>
          <cell r="AV45">
            <v>1296.8458443620536</v>
          </cell>
          <cell r="AW45">
            <v>1095.4005232955039</v>
          </cell>
          <cell r="AX45">
            <v>925.59650472288695</v>
          </cell>
          <cell r="AY45">
            <v>782.11473459750027</v>
          </cell>
          <cell r="AZ45">
            <v>660.87485740631257</v>
          </cell>
          <cell r="BA45">
            <v>558.21797770561489</v>
          </cell>
          <cell r="BB45">
            <v>471.68555980177365</v>
          </cell>
          <cell r="BC45">
            <v>398.56700466720787</v>
          </cell>
          <cell r="BD45">
            <v>336.78295616289194</v>
          </cell>
          <cell r="BE45">
            <v>284.46883492101927</v>
          </cell>
          <cell r="BF45">
            <v>240.37176695273214</v>
          </cell>
          <cell r="BG45">
            <v>203.11042636364795</v>
          </cell>
          <cell r="BH45">
            <v>171.62516971360947</v>
          </cell>
          <cell r="BI45">
            <v>144.9658041719278</v>
          </cell>
          <cell r="BJ45">
            <v>122.49386301386788</v>
          </cell>
          <cell r="BK45">
            <v>103.50542020423573</v>
          </cell>
          <cell r="BL45">
            <v>87.46047963596682</v>
          </cell>
          <cell r="BM45">
            <v>73.874821419536119</v>
          </cell>
          <cell r="BN45">
            <v>62.423081821464329</v>
          </cell>
          <cell r="BO45">
            <v>52.746538931852825</v>
          </cell>
          <cell r="BP45">
            <v>44.570009812184502</v>
          </cell>
          <cell r="BQ45">
            <v>37.646735179669086</v>
          </cell>
          <cell r="BR45">
            <v>31.81090911997844</v>
          </cell>
          <cell r="BS45">
            <v>26.879726335100663</v>
          </cell>
          <cell r="BT45">
            <v>22.712953129533275</v>
          </cell>
          <cell r="BU45">
            <v>19.184840551280811</v>
          </cell>
          <cell r="BV45">
            <v>16.210893623191154</v>
          </cell>
          <cell r="BW45">
            <v>13.697954453151485</v>
          </cell>
          <cell r="BX45">
            <v>11.574559710403019</v>
          </cell>
          <cell r="BY45">
            <v>9.7766275142187453</v>
          </cell>
          <cell r="BZ45">
            <v>8.2610990799183828</v>
          </cell>
          <cell r="CA45">
            <v>6.9805009865594281</v>
          </cell>
          <cell r="CB45">
            <v>5.8984153987216654</v>
          </cell>
          <cell r="CC45">
            <v>4.9821860805301474</v>
          </cell>
          <cell r="CD45">
            <v>4.2098702017633629</v>
          </cell>
          <cell r="CE45">
            <v>3.5572752260206992</v>
          </cell>
          <cell r="CF45">
            <v>3.0058425621674383</v>
          </cell>
          <cell r="CG45">
            <v>2.5389305366219443</v>
          </cell>
          <cell r="CH45">
            <v>2.1453570456232995</v>
          </cell>
          <cell r="CI45">
            <v>1.8127935312989341</v>
          </cell>
          <cell r="CJ45">
            <v>1.5317825039069317</v>
          </cell>
          <cell r="CK45">
            <v>1.2938433381647996</v>
          </cell>
          <cell r="CL45">
            <v>1.093277614895972</v>
          </cell>
          <cell r="CM45">
            <v>0.92380267995046161</v>
          </cell>
          <cell r="CN45">
            <v>0.78059898040155729</v>
          </cell>
          <cell r="CO45">
            <v>0.65934477511966483</v>
          </cell>
          <cell r="CP45">
            <v>0.55713613995914091</v>
          </cell>
          <cell r="CQ45">
            <v>0.47077142363375019</v>
          </cell>
          <cell r="CR45">
            <v>0.39779457373989541</v>
          </cell>
          <cell r="CS45">
            <v>0.33600322361610968</v>
          </cell>
          <cell r="CT45">
            <v>0.28391752855754565</v>
          </cell>
          <cell r="CU45">
            <v>0.23990592160006724</v>
          </cell>
          <cell r="CV45">
            <v>0.20271679424371727</v>
          </cell>
          <cell r="CW45">
            <v>0.17122781667592932</v>
          </cell>
          <cell r="CX45">
            <v>0.14468485750741575</v>
          </cell>
          <cell r="CY45">
            <v>0.12225646742645736</v>
          </cell>
          <cell r="CZ45">
            <v>0.10330482460356211</v>
          </cell>
          <cell r="DA45">
            <v>8.7257987849249888E-2</v>
          </cell>
          <cell r="DB45">
            <v>7.3731650519419462E-2</v>
          </cell>
          <cell r="DC45">
            <v>6.2302104624632669E-2</v>
          </cell>
          <cell r="DD45">
            <v>5.264431507111636E-2</v>
          </cell>
          <cell r="DE45">
            <v>4.4466819651804455E-2</v>
          </cell>
          <cell r="DF45">
            <v>3.7573775044427139E-2</v>
          </cell>
          <cell r="DG45">
            <v>3.1749258933830106E-2</v>
          </cell>
          <cell r="DH45">
            <v>2.6827632881065225E-2</v>
          </cell>
          <cell r="DI45">
            <v>2.2660367247545426E-2</v>
          </cell>
          <cell r="DJ45">
            <v>1.9147659941736183E-2</v>
          </cell>
          <cell r="DK45">
            <v>1.6179476583028481E-2</v>
          </cell>
          <cell r="DL45">
            <v>1.3671407539995658E-2</v>
          </cell>
          <cell r="DM45">
            <v>1.1552127979261792E-2</v>
          </cell>
          <cell r="DN45">
            <v>9.7613695194793907E-3</v>
          </cell>
          <cell r="DO45">
            <v>8.2482063102889223E-3</v>
          </cell>
          <cell r="DP45">
            <v>6.9696067955724731E-3</v>
          </cell>
          <cell r="DQ45">
            <v>5.8869841502176149E-3</v>
          </cell>
          <cell r="DR45">
            <v>4.9744105803484172E-3</v>
          </cell>
          <cell r="DS45">
            <v>4.2033000243371756E-3</v>
          </cell>
          <cell r="DT45">
            <v>3.5517235276862308E-3</v>
          </cell>
        </row>
        <row r="46">
          <cell r="Y46">
            <v>40.397180252425585</v>
          </cell>
          <cell r="Z46">
            <v>43.411331051279603</v>
          </cell>
          <cell r="AA46">
            <v>46.490664296847307</v>
          </cell>
          <cell r="AB46">
            <v>49.687380431122342</v>
          </cell>
          <cell r="AC46">
            <v>53.038767339773877</v>
          </cell>
          <cell r="AD46">
            <v>56.494981705590611</v>
          </cell>
          <cell r="AE46">
            <v>60.338401368594354</v>
          </cell>
          <cell r="AF46">
            <v>64.151375796450509</v>
          </cell>
          <cell r="AG46">
            <v>67.877038442080845</v>
          </cell>
          <cell r="AH46">
            <v>71.465660866498411</v>
          </cell>
          <cell r="AI46">
            <v>74.872049567127462</v>
          </cell>
          <cell r="AJ46">
            <v>78.058466796861211</v>
          </cell>
          <cell r="AK46">
            <v>80.994668816211941</v>
          </cell>
          <cell r="AL46">
            <v>83.662074720467956</v>
          </cell>
          <cell r="AM46">
            <v>86.050510364233176</v>
          </cell>
          <cell r="AN46">
            <v>88.159206275130174</v>
          </cell>
          <cell r="AO46">
            <v>89.995435143771815</v>
          </cell>
          <cell r="AP46">
            <v>91.547020145368052</v>
          </cell>
          <cell r="AQ46">
            <v>92.858085480572825</v>
          </cell>
          <cell r="AR46">
            <v>93.965915416675145</v>
          </cell>
          <cell r="AS46">
            <v>94.901660784564911</v>
          </cell>
          <cell r="AT46">
            <v>95.692351151613195</v>
          </cell>
          <cell r="AU46">
            <v>96.360472285841041</v>
          </cell>
          <cell r="AV46">
            <v>96.92502431354346</v>
          </cell>
          <cell r="AW46">
            <v>97.401881751350189</v>
          </cell>
          <cell r="AX46">
            <v>97.804818912962205</v>
          </cell>
          <cell r="AY46">
            <v>98.145294584170571</v>
          </cell>
          <cell r="AZ46">
            <v>98.432991261789041</v>
          </cell>
          <cell r="BA46">
            <v>98.675998626607068</v>
          </cell>
          <cell r="BB46">
            <v>98.881336092414401</v>
          </cell>
          <cell r="BC46">
            <v>99.054843076022635</v>
          </cell>
          <cell r="BD46">
            <v>99.201453794346634</v>
          </cell>
          <cell r="BE46">
            <v>99.325290762534465</v>
          </cell>
          <cell r="BF46">
            <v>99.429931085843165</v>
          </cell>
          <cell r="BG46">
            <v>99.518350541054133</v>
          </cell>
          <cell r="BH46">
            <v>99.593063613535179</v>
          </cell>
          <cell r="BI46">
            <v>99.656171144047448</v>
          </cell>
          <cell r="BJ46">
            <v>99.709496031539828</v>
          </cell>
          <cell r="BK46">
            <v>99.754554736943064</v>
          </cell>
          <cell r="BL46">
            <v>99.792628646295483</v>
          </cell>
          <cell r="BM46">
            <v>99.82478835163738</v>
          </cell>
          <cell r="BN46">
            <v>99.851962805386805</v>
          </cell>
          <cell r="BO46">
            <v>99.874924798624264</v>
          </cell>
          <cell r="BP46">
            <v>99.894327327863635</v>
          </cell>
          <cell r="BQ46">
            <v>99.910715968637277</v>
          </cell>
          <cell r="BR46">
            <v>99.924564116684195</v>
          </cell>
          <cell r="BS46">
            <v>99.936265587658951</v>
          </cell>
          <cell r="BT46">
            <v>99.946153149700464</v>
          </cell>
          <cell r="BU46">
            <v>99.954504829031876</v>
          </cell>
          <cell r="BV46">
            <v>99.961561868930346</v>
          </cell>
          <cell r="BW46">
            <v>99.967524958526155</v>
          </cell>
          <cell r="BX46">
            <v>99.972563677031275</v>
          </cell>
          <cell r="BY46">
            <v>99.976819707083905</v>
          </cell>
          <cell r="BZ46">
            <v>99.980415986670181</v>
          </cell>
          <cell r="CA46">
            <v>99.983454787313661</v>
          </cell>
          <cell r="CB46">
            <v>99.986022526870414</v>
          </cell>
          <cell r="CC46">
            <v>99.988191407054899</v>
          </cell>
          <cell r="CD46">
            <v>99.990024077274796</v>
          </cell>
          <cell r="CE46">
            <v>99.991572655273259</v>
          </cell>
          <cell r="CF46">
            <v>99.992881179737253</v>
          </cell>
          <cell r="CG46">
            <v>99.993986444783914</v>
          </cell>
          <cell r="CH46">
            <v>99.994920376658342</v>
          </cell>
          <cell r="CI46">
            <v>99.995709534651425</v>
          </cell>
          <cell r="CJ46">
            <v>99.996376360953377</v>
          </cell>
          <cell r="CK46">
            <v>99.99693960590902</v>
          </cell>
          <cell r="CL46">
            <v>99.997415539187458</v>
          </cell>
          <cell r="CM46">
            <v>99.997817695448688</v>
          </cell>
          <cell r="CN46">
            <v>99.99815751127116</v>
          </cell>
          <cell r="CO46">
            <v>99.998444541862611</v>
          </cell>
          <cell r="CP46">
            <v>99.99868707827423</v>
          </cell>
          <cell r="CQ46">
            <v>99.998892017791874</v>
          </cell>
          <cell r="CR46">
            <v>99.999065188515431</v>
          </cell>
          <cell r="CS46">
            <v>99.99921145979512</v>
          </cell>
          <cell r="CT46">
            <v>99.999335056764735</v>
          </cell>
          <cell r="CU46">
            <v>99.999439494293</v>
          </cell>
          <cell r="CV46">
            <v>99.999527742389489</v>
          </cell>
          <cell r="CW46">
            <v>99.999602282483451</v>
          </cell>
          <cell r="CX46">
            <v>99.999665267710299</v>
          </cell>
          <cell r="CY46">
            <v>99.999718489253112</v>
          </cell>
          <cell r="CZ46">
            <v>99.999763460633829</v>
          </cell>
          <cell r="DA46">
            <v>99.999801446393022</v>
          </cell>
          <cell r="DB46">
            <v>99.999833543772212</v>
          </cell>
          <cell r="DC46">
            <v>99.999860665561314</v>
          </cell>
          <cell r="DD46">
            <v>99.999883583053744</v>
          </cell>
          <cell r="DE46">
            <v>99.999902940661528</v>
          </cell>
          <cell r="DF46">
            <v>99.999919297540771</v>
          </cell>
          <cell r="DG46">
            <v>99.999933118850819</v>
          </cell>
          <cell r="DH46">
            <v>99.999944797644105</v>
          </cell>
          <cell r="DI46">
            <v>99.999954662314096</v>
          </cell>
          <cell r="DJ46">
            <v>99.9999629978077</v>
          </cell>
          <cell r="DK46">
            <v>99.999970041170911</v>
          </cell>
          <cell r="DL46">
            <v>99.999975992703909</v>
          </cell>
          <cell r="DM46">
            <v>99.999981021657291</v>
          </cell>
          <cell r="DN46">
            <v>99.999985271045119</v>
          </cell>
          <cell r="DO46">
            <v>99.999988861712154</v>
          </cell>
          <cell r="DP46">
            <v>99.99999189577025</v>
          </cell>
          <cell r="DQ46">
            <v>99.999994458533465</v>
          </cell>
          <cell r="DR46">
            <v>99.999996624028768</v>
          </cell>
          <cell r="DS46">
            <v>99.999998453838828</v>
          </cell>
          <cell r="DT46">
            <v>100</v>
          </cell>
        </row>
        <row r="47">
          <cell r="Q47">
            <v>45</v>
          </cell>
          <cell r="T47">
            <v>21</v>
          </cell>
        </row>
        <row r="48">
          <cell r="Q48">
            <v>35</v>
          </cell>
          <cell r="T48">
            <v>22</v>
          </cell>
          <cell r="X48" t="str">
            <v xml:space="preserve">  Beginning Book Value (mid-year discounting)  </v>
          </cell>
          <cell r="Z48">
            <v>85710.998508785342</v>
          </cell>
        </row>
        <row r="49">
          <cell r="Q49">
            <v>25</v>
          </cell>
          <cell r="T49">
            <v>22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144001.37178237707</v>
          </cell>
        </row>
        <row r="51">
          <cell r="X51" t="str">
            <v xml:space="preserve">  Total Value</v>
          </cell>
          <cell r="Z51">
            <v>229712.3702911624</v>
          </cell>
        </row>
        <row r="52">
          <cell r="X52" t="str">
            <v xml:space="preserve">  Est. Current Fair Value per share</v>
          </cell>
          <cell r="Z52">
            <v>470.58706578269022</v>
          </cell>
        </row>
        <row r="53">
          <cell r="X53" t="str">
            <v xml:space="preserve">  12 Month Target Price</v>
          </cell>
          <cell r="Z53">
            <v>536.71042216523927</v>
          </cell>
        </row>
        <row r="54">
          <cell r="X54" t="str">
            <v xml:space="preserve">  12 Month Total Return (%)</v>
          </cell>
          <cell r="Z54">
            <v>44.906229121577049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100</v>
          </cell>
          <cell r="AQ60">
            <v>84</v>
          </cell>
          <cell r="AR60">
            <v>72</v>
          </cell>
          <cell r="AS60">
            <v>60</v>
          </cell>
          <cell r="AT60">
            <v>52</v>
          </cell>
          <cell r="AU60">
            <v>40</v>
          </cell>
          <cell r="AV60">
            <v>24</v>
          </cell>
          <cell r="AW60">
            <v>4</v>
          </cell>
          <cell r="AX60">
            <v>0</v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4422.5106508728495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4422.5106508728495</v>
          </cell>
          <cell r="AP92" t="e">
            <v>#N/A</v>
          </cell>
          <cell r="AQ92" t="e">
            <v>#N/A</v>
          </cell>
          <cell r="AR92">
            <v>4422.5106508728495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47.099495367447041</v>
          </cell>
        </row>
        <row r="94">
          <cell r="Y94">
            <v>19.851571947882817</v>
          </cell>
        </row>
        <row r="95">
          <cell r="Y95">
            <v>46.650562937202302</v>
          </cell>
        </row>
        <row r="96">
          <cell r="Y96">
            <v>12.628805847974897</v>
          </cell>
        </row>
        <row r="97">
          <cell r="Y97" t="e">
            <v>#N/A</v>
          </cell>
        </row>
      </sheetData>
      <sheetData sheetId="7">
        <row r="2">
          <cell r="A2" t="str">
            <v>Rs Mln</v>
          </cell>
          <cell r="B2" t="str">
            <v>F1Q07</v>
          </cell>
          <cell r="C2" t="str">
            <v>F4Q07</v>
          </cell>
          <cell r="D2" t="str">
            <v>F1Q08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19608.599999999999</v>
          </cell>
          <cell r="C4">
            <v>25521.9</v>
          </cell>
          <cell r="D4">
            <v>27272.6</v>
          </cell>
          <cell r="E4">
            <v>0.39084891323194926</v>
          </cell>
          <cell r="F4">
            <v>6.859599011045403E-2</v>
          </cell>
        </row>
        <row r="5">
          <cell r="A5" t="str">
            <v>---Int on Advances</v>
          </cell>
          <cell r="B5">
            <v>13591.2</v>
          </cell>
          <cell r="C5">
            <v>18576.7</v>
          </cell>
          <cell r="D5">
            <v>20235.2</v>
          </cell>
          <cell r="E5">
            <v>0.48884572370357282</v>
          </cell>
          <cell r="F5">
            <v>8.9278504793639302E-2</v>
          </cell>
        </row>
        <row r="6">
          <cell r="A6" t="str">
            <v>---Int on Investment</v>
          </cell>
          <cell r="B6">
            <v>5925.1</v>
          </cell>
          <cell r="C6">
            <v>6301.4</v>
          </cell>
          <cell r="D6">
            <v>5808.8</v>
          </cell>
          <cell r="E6">
            <v>-1.9628360702772962E-2</v>
          </cell>
          <cell r="F6">
            <v>-7.8173104389500647E-2</v>
          </cell>
        </row>
        <row r="7">
          <cell r="A7" t="str">
            <v>---Int on Others</v>
          </cell>
          <cell r="B7">
            <v>92.299999999997453</v>
          </cell>
          <cell r="C7">
            <v>643.79999999999927</v>
          </cell>
          <cell r="D7">
            <v>1228.5999999999985</v>
          </cell>
          <cell r="E7">
            <v>12.310942578548564</v>
          </cell>
          <cell r="F7">
            <v>0.90835663249456333</v>
          </cell>
        </row>
        <row r="8">
          <cell r="A8" t="str">
            <v>Interest Expense</v>
          </cell>
          <cell r="B8">
            <v>11964.5</v>
          </cell>
          <cell r="C8">
            <v>15842.400000000001</v>
          </cell>
          <cell r="D8">
            <v>17800.5</v>
          </cell>
          <cell r="E8">
            <v>0.48777633833423883</v>
          </cell>
          <cell r="F8">
            <v>0.12359869716709571</v>
          </cell>
        </row>
        <row r="9">
          <cell r="A9" t="str">
            <v>Net interest Income</v>
          </cell>
          <cell r="B9">
            <v>7644.0999999999985</v>
          </cell>
          <cell r="C9">
            <v>9679.5</v>
          </cell>
          <cell r="D9">
            <v>9472.0999999999985</v>
          </cell>
          <cell r="E9">
            <v>0.23913868212085143</v>
          </cell>
          <cell r="F9">
            <v>-2.1426726587117306E-2</v>
          </cell>
        </row>
        <row r="10">
          <cell r="A10" t="str">
            <v>Less: One time interest on CRR</v>
          </cell>
          <cell r="B10">
            <v>0</v>
          </cell>
          <cell r="C10">
            <v>300</v>
          </cell>
          <cell r="D10">
            <v>0</v>
          </cell>
          <cell r="E10" t="e">
            <v>#DIV/0!</v>
          </cell>
          <cell r="F10">
            <v>-1</v>
          </cell>
        </row>
        <row r="11">
          <cell r="A11" t="str">
            <v>NII Adjusted</v>
          </cell>
          <cell r="B11">
            <v>7644.0999999999985</v>
          </cell>
          <cell r="C11">
            <v>9379.5</v>
          </cell>
          <cell r="D11">
            <v>9472.0999999999985</v>
          </cell>
          <cell r="E11">
            <v>0.23913868212085143</v>
          </cell>
          <cell r="F11">
            <v>9.8725944879789473E-3</v>
          </cell>
        </row>
        <row r="12">
          <cell r="A12" t="str">
            <v xml:space="preserve">Non-Interest income </v>
          </cell>
          <cell r="B12">
            <v>3106.5</v>
          </cell>
          <cell r="C12">
            <v>5287.4</v>
          </cell>
          <cell r="D12">
            <v>3811.5</v>
          </cell>
          <cell r="E12">
            <v>0.22694350555287301</v>
          </cell>
          <cell r="F12">
            <v>-0.27913530279532472</v>
          </cell>
        </row>
        <row r="13">
          <cell r="A13" t="str">
            <v>---Capital Gains*</v>
          </cell>
          <cell r="B13">
            <v>513.20000000000005</v>
          </cell>
          <cell r="C13">
            <v>480</v>
          </cell>
          <cell r="D13">
            <v>580</v>
          </cell>
          <cell r="E13">
            <v>0.13016367887763036</v>
          </cell>
          <cell r="F13">
            <v>0.20833333333333326</v>
          </cell>
        </row>
        <row r="14">
          <cell r="A14" t="str">
            <v>---Forex Income</v>
          </cell>
          <cell r="B14">
            <v>503.3</v>
          </cell>
          <cell r="C14">
            <v>770</v>
          </cell>
          <cell r="D14">
            <v>660</v>
          </cell>
          <cell r="E14">
            <v>0.31134512219352262</v>
          </cell>
          <cell r="F14">
            <v>-0.1428571428571429</v>
          </cell>
        </row>
        <row r="15">
          <cell r="A15" t="str">
            <v>---Fee based Income</v>
          </cell>
          <cell r="B15">
            <v>1895.8</v>
          </cell>
          <cell r="C15">
            <v>2897.3999999999996</v>
          </cell>
          <cell r="D15">
            <v>2371.5</v>
          </cell>
          <cell r="E15">
            <v>0.2509230931532862</v>
          </cell>
          <cell r="F15">
            <v>-0.18150755850072464</v>
          </cell>
        </row>
        <row r="16">
          <cell r="A16" t="str">
            <v>---Recovery in w/o a/cs</v>
          </cell>
          <cell r="B16">
            <v>194.2</v>
          </cell>
          <cell r="C16">
            <v>1140</v>
          </cell>
          <cell r="D16">
            <v>200</v>
          </cell>
          <cell r="E16">
            <v>2.9866117404737436E-2</v>
          </cell>
          <cell r="F16">
            <v>-0.82456140350877194</v>
          </cell>
        </row>
        <row r="17">
          <cell r="A17" t="str">
            <v>---Other Non-Int Income</v>
          </cell>
          <cell r="B17">
            <v>194.20000000000022</v>
          </cell>
          <cell r="C17">
            <v>1140</v>
          </cell>
          <cell r="D17">
            <v>200</v>
          </cell>
          <cell r="E17">
            <v>2.9866117404736325E-2</v>
          </cell>
          <cell r="F17">
            <v>-0.82456140350877194</v>
          </cell>
        </row>
        <row r="18">
          <cell r="A18" t="str">
            <v>Total Income</v>
          </cell>
          <cell r="B18">
            <v>10750.599999999999</v>
          </cell>
          <cell r="C18">
            <v>14966.9</v>
          </cell>
          <cell r="D18">
            <v>13283.599999999999</v>
          </cell>
          <cell r="E18">
            <v>0.23561475638569007</v>
          </cell>
          <cell r="F18">
            <v>-0.11246817978338874</v>
          </cell>
        </row>
        <row r="19">
          <cell r="A19" t="str">
            <v>Operating Expenses</v>
          </cell>
          <cell r="B19">
            <v>6074.5</v>
          </cell>
          <cell r="C19">
            <v>6495.2</v>
          </cell>
          <cell r="D19">
            <v>6505.5</v>
          </cell>
          <cell r="E19">
            <v>7.0952341756523207E-2</v>
          </cell>
          <cell r="F19">
            <v>1.5857864268999933E-3</v>
          </cell>
        </row>
        <row r="20">
          <cell r="A20" t="str">
            <v>---Employee</v>
          </cell>
          <cell r="B20">
            <v>3685.4</v>
          </cell>
          <cell r="C20">
            <v>4477</v>
          </cell>
          <cell r="D20">
            <v>4133.5</v>
          </cell>
          <cell r="E20">
            <v>0.12158788733923043</v>
          </cell>
          <cell r="F20">
            <v>-7.6725485816394934E-2</v>
          </cell>
        </row>
        <row r="21">
          <cell r="A21" t="str">
            <v>---Other</v>
          </cell>
          <cell r="B21">
            <v>2389.1</v>
          </cell>
          <cell r="C21">
            <v>2018.2</v>
          </cell>
          <cell r="D21">
            <v>2372</v>
          </cell>
          <cell r="E21">
            <v>-7.1575070110082573E-3</v>
          </cell>
          <cell r="F21">
            <v>0.17530472698444166</v>
          </cell>
        </row>
        <row r="22">
          <cell r="A22" t="str">
            <v>Operating Profit</v>
          </cell>
          <cell r="B22">
            <v>4676.0999999999985</v>
          </cell>
          <cell r="C22">
            <v>8471.7000000000007</v>
          </cell>
          <cell r="D22">
            <v>6778.0999999999985</v>
          </cell>
          <cell r="E22">
            <v>0.4495198990611835</v>
          </cell>
          <cell r="F22">
            <v>-0.19991265035353023</v>
          </cell>
        </row>
        <row r="23">
          <cell r="A23" t="str">
            <v>Provisions &amp; Cont.</v>
          </cell>
          <cell r="B23">
            <v>1684.9</v>
          </cell>
          <cell r="C23">
            <v>3063.8</v>
          </cell>
          <cell r="D23">
            <v>1992.4</v>
          </cell>
          <cell r="E23">
            <v>0.18250341266544012</v>
          </cell>
          <cell r="F23">
            <v>-0.34969645538220506</v>
          </cell>
        </row>
        <row r="24">
          <cell r="A24" t="str">
            <v>---Provisions - Loan Loss</v>
          </cell>
          <cell r="B24">
            <v>1154</v>
          </cell>
          <cell r="C24">
            <v>1006</v>
          </cell>
          <cell r="D24">
            <v>921.8</v>
          </cell>
          <cell r="E24">
            <v>-0.20121317157712304</v>
          </cell>
          <cell r="F24">
            <v>-8.3697813121272446E-2</v>
          </cell>
        </row>
        <row r="25">
          <cell r="A25" t="str">
            <v>---Amortization</v>
          </cell>
          <cell r="B25">
            <v>601.9</v>
          </cell>
          <cell r="C25">
            <v>631.5</v>
          </cell>
          <cell r="D25">
            <v>0</v>
          </cell>
          <cell r="E25">
            <v>-1</v>
          </cell>
          <cell r="F25">
            <v>-1</v>
          </cell>
        </row>
        <row r="26">
          <cell r="A26" t="str">
            <v>---Others</v>
          </cell>
          <cell r="B26">
            <v>530.90000000000009</v>
          </cell>
          <cell r="C26">
            <v>2057.8000000000002</v>
          </cell>
          <cell r="D26">
            <v>1070.6000000000001</v>
          </cell>
          <cell r="E26">
            <v>1.0165756262949706</v>
          </cell>
          <cell r="F26">
            <v>-0.47973564000388758</v>
          </cell>
        </row>
        <row r="27">
          <cell r="A27" t="str">
            <v>PBT (excluding exceptionals)</v>
          </cell>
          <cell r="B27">
            <v>2991.1999999999985</v>
          </cell>
          <cell r="C27">
            <v>5407.9000000000005</v>
          </cell>
          <cell r="D27">
            <v>4785.6999999999989</v>
          </cell>
          <cell r="E27">
            <v>0.59992645092270713</v>
          </cell>
          <cell r="F27">
            <v>-0.11505390262393933</v>
          </cell>
        </row>
        <row r="28">
          <cell r="A28" t="str">
            <v>Add: Extra-ordinary capital gains*</v>
          </cell>
          <cell r="B28">
            <v>0</v>
          </cell>
          <cell r="C28">
            <v>480</v>
          </cell>
          <cell r="D28">
            <v>0</v>
          </cell>
          <cell r="E28" t="str">
            <v>NA</v>
          </cell>
          <cell r="F28" t="str">
            <v>NA</v>
          </cell>
        </row>
        <row r="29">
          <cell r="A29" t="str">
            <v>--One time interest on CRR</v>
          </cell>
          <cell r="B29">
            <v>0</v>
          </cell>
          <cell r="C29">
            <v>300</v>
          </cell>
          <cell r="D29">
            <v>0</v>
          </cell>
          <cell r="E29" t="e">
            <v>#DIV/0!</v>
          </cell>
          <cell r="F29">
            <v>-1</v>
          </cell>
        </row>
        <row r="30">
          <cell r="E30" t="e">
            <v>#DIV/0!</v>
          </cell>
          <cell r="F30">
            <v>-1</v>
          </cell>
        </row>
        <row r="32">
          <cell r="A32" t="str">
            <v>PBT - Reported</v>
          </cell>
          <cell r="B32">
            <v>2991.1999999999985</v>
          </cell>
          <cell r="C32">
            <v>5887.9000000000005</v>
          </cell>
          <cell r="D32">
            <v>4785.6999999999989</v>
          </cell>
          <cell r="E32">
            <v>0.59992645092270713</v>
          </cell>
          <cell r="F32">
            <v>-0.18719747278316579</v>
          </cell>
        </row>
        <row r="33">
          <cell r="A33" t="str">
            <v>Total Tax</v>
          </cell>
          <cell r="B33">
            <v>903.9</v>
          </cell>
          <cell r="C33">
            <v>1413.5</v>
          </cell>
          <cell r="D33">
            <v>1633.7</v>
          </cell>
          <cell r="E33">
            <v>0.80739019803075562</v>
          </cell>
          <cell r="F33">
            <v>0.15578351609480023</v>
          </cell>
        </row>
        <row r="34">
          <cell r="A34" t="str">
            <v>Profit After Tax (PAT)</v>
          </cell>
          <cell r="B34">
            <v>2087.2999999999984</v>
          </cell>
          <cell r="C34">
            <v>4474.4000000000005</v>
          </cell>
          <cell r="D34">
            <v>3151.9999999999991</v>
          </cell>
          <cell r="E34">
            <v>0.51008479854357369</v>
          </cell>
          <cell r="F34">
            <v>-0.29554800643661749</v>
          </cell>
        </row>
        <row r="35">
          <cell r="A35" t="str">
            <v>Core Operating Profit</v>
          </cell>
          <cell r="B35">
            <v>3968.6999999999989</v>
          </cell>
          <cell r="C35">
            <v>6851.7000000000007</v>
          </cell>
          <cell r="D35">
            <v>5998.0999999999985</v>
          </cell>
          <cell r="E35">
            <v>0.51135132411117001</v>
          </cell>
          <cell r="F35">
            <v>-0.12458222047083234</v>
          </cell>
        </row>
        <row r="37">
          <cell r="A37" t="str">
            <v>Gross NPA</v>
          </cell>
          <cell r="B37">
            <v>25220.6</v>
          </cell>
          <cell r="C37">
            <v>21004.9</v>
          </cell>
          <cell r="D37">
            <v>20273.8</v>
          </cell>
          <cell r="E37">
            <v>-0.19614124961341128</v>
          </cell>
          <cell r="F37">
            <v>-3.4806164275954732E-2</v>
          </cell>
        </row>
        <row r="38">
          <cell r="A38" t="str">
            <v>Net NPA</v>
          </cell>
          <cell r="B38">
            <v>9788.7000000000007</v>
          </cell>
          <cell r="C38">
            <v>6320.3</v>
          </cell>
          <cell r="D38">
            <v>5988.1</v>
          </cell>
          <cell r="E38">
            <v>-0.38826401871545768</v>
          </cell>
          <cell r="F38">
            <v>-5.2560796164738965E-2</v>
          </cell>
        </row>
        <row r="39">
          <cell r="A39" t="str">
            <v>Gross NPA Ratio</v>
          </cell>
          <cell r="B39">
            <v>3.61E-2</v>
          </cell>
          <cell r="C39">
            <v>2.4199999999999999E-2</v>
          </cell>
          <cell r="D39">
            <v>2.29E-2</v>
          </cell>
        </row>
        <row r="40">
          <cell r="A40" t="str">
            <v>Net NPA Ratio</v>
          </cell>
          <cell r="B40">
            <v>1.43E-2</v>
          </cell>
          <cell r="C40">
            <v>7.4000000000000003E-3</v>
          </cell>
          <cell r="D40">
            <v>6.8999999999999999E-3</v>
          </cell>
        </row>
        <row r="41">
          <cell r="A41" t="str">
            <v>Coverage Ratio</v>
          </cell>
          <cell r="B41">
            <v>0.61187679912452508</v>
          </cell>
          <cell r="C41">
            <v>0.69910354250674844</v>
          </cell>
          <cell r="D41">
            <v>0.70463849894938291</v>
          </cell>
        </row>
        <row r="43">
          <cell r="A43" t="str">
            <v>CAR</v>
          </cell>
          <cell r="B43">
            <v>0.1036</v>
          </cell>
          <cell r="C43">
            <v>0.1176</v>
          </cell>
          <cell r="D43">
            <v>0.11509999999999999</v>
          </cell>
        </row>
        <row r="44">
          <cell r="A44" t="str">
            <v>---Tier 1</v>
          </cell>
          <cell r="B44" t="str">
            <v>NA</v>
          </cell>
          <cell r="C44">
            <v>6.54E-2</v>
          </cell>
          <cell r="D44">
            <v>6.6600000000000006E-2</v>
          </cell>
        </row>
        <row r="45">
          <cell r="A45" t="str">
            <v>Prov / Advances</v>
          </cell>
          <cell r="B45">
            <v>6.8391391070671227E-3</v>
          </cell>
          <cell r="C45">
            <v>4.8304423503991358E-3</v>
          </cell>
          <cell r="D45">
            <v>4.2066353306256556E-3</v>
          </cell>
        </row>
        <row r="46">
          <cell r="A46" t="str">
            <v>Cost Income</v>
          </cell>
          <cell r="B46">
            <v>0.56503823042434853</v>
          </cell>
          <cell r="C46">
            <v>0.43397096259078366</v>
          </cell>
          <cell r="D46">
            <v>0.48973922731789582</v>
          </cell>
        </row>
        <row r="47">
          <cell r="A47" t="str">
            <v>Core Cost Income</v>
          </cell>
          <cell r="B47">
            <v>0.60483710371196453</v>
          </cell>
          <cell r="C47">
            <v>0.48664483887644322</v>
          </cell>
          <cell r="D47">
            <v>0.5202901564349468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958.14</v>
          </cell>
          <cell r="C50">
            <v>1198.82</v>
          </cell>
          <cell r="D50">
            <v>1223.58</v>
          </cell>
          <cell r="E50">
            <v>0.27703675872001998</v>
          </cell>
          <cell r="F50">
            <v>2.0653642748702961E-2</v>
          </cell>
        </row>
        <row r="51">
          <cell r="A51" t="str">
            <v>Loans</v>
          </cell>
          <cell r="B51">
            <v>698.14</v>
          </cell>
          <cell r="C51">
            <v>867.91</v>
          </cell>
          <cell r="D51">
            <v>885.13</v>
          </cell>
          <cell r="E51">
            <v>0.26784026126564875</v>
          </cell>
          <cell r="F51">
            <v>1.9840766899793749E-2</v>
          </cell>
        </row>
        <row r="52">
          <cell r="A52" t="str">
            <v>--Retail</v>
          </cell>
          <cell r="B52">
            <v>0</v>
          </cell>
          <cell r="C52">
            <v>174.27</v>
          </cell>
        </row>
        <row r="53">
          <cell r="A53" t="str">
            <v>--Non-retail</v>
          </cell>
          <cell r="B53">
            <v>698.14</v>
          </cell>
          <cell r="C53">
            <v>693.64</v>
          </cell>
          <cell r="D53">
            <v>885.13</v>
          </cell>
        </row>
        <row r="55">
          <cell r="A55" t="str">
            <v>Reported Data</v>
          </cell>
          <cell r="B55" t="str">
            <v>F1Q07</v>
          </cell>
          <cell r="C55" t="str">
            <v>F2007</v>
          </cell>
          <cell r="D55" t="str">
            <v>F1Q08</v>
          </cell>
        </row>
        <row r="56">
          <cell r="A56" t="str">
            <v>Yield on advances</v>
          </cell>
          <cell r="C56">
            <v>8.5199999999999998E-2</v>
          </cell>
        </row>
        <row r="57">
          <cell r="A57" t="str">
            <v>Cost of Deposits</v>
          </cell>
          <cell r="C57">
            <v>4.3099999999999999E-2</v>
          </cell>
        </row>
        <row r="58">
          <cell r="A58" t="str">
            <v>NIMs</v>
          </cell>
          <cell r="B58">
            <v>2.9499999999999998E-2</v>
          </cell>
          <cell r="C58">
            <v>3.2000000000000001E-2</v>
          </cell>
          <cell r="D58">
            <v>3.0599999999999999E-2</v>
          </cell>
        </row>
        <row r="61">
          <cell r="A61" t="str">
            <v>Other Information</v>
          </cell>
        </row>
        <row r="62">
          <cell r="A62" t="str">
            <v>Deposits</v>
          </cell>
          <cell r="B62">
            <v>958140</v>
          </cell>
          <cell r="C62">
            <v>1198820</v>
          </cell>
          <cell r="D62">
            <v>1223580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0</v>
          </cell>
          <cell r="D64">
            <v>37172</v>
          </cell>
        </row>
        <row r="65">
          <cell r="A65" t="str">
            <v>---Term</v>
          </cell>
          <cell r="B65">
            <v>0</v>
          </cell>
          <cell r="C65">
            <v>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Investments</v>
          </cell>
          <cell r="B67">
            <v>330893.75</v>
          </cell>
          <cell r="C67">
            <v>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1">
          <cell r="A71" t="str">
            <v>Advances</v>
          </cell>
          <cell r="B71">
            <v>698140</v>
          </cell>
          <cell r="C71">
            <v>867910</v>
          </cell>
          <cell r="D71">
            <v>885130</v>
          </cell>
        </row>
        <row r="72">
          <cell r="A72" t="str">
            <v>---Retail</v>
          </cell>
          <cell r="B72">
            <v>0</v>
          </cell>
          <cell r="C72">
            <v>174270</v>
          </cell>
          <cell r="D72">
            <v>0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---SME</v>
          </cell>
          <cell r="B75">
            <v>0</v>
          </cell>
          <cell r="C75">
            <v>192750</v>
          </cell>
          <cell r="D75">
            <v>0</v>
          </cell>
        </row>
        <row r="76">
          <cell r="A76" t="str">
            <v>---Agri</v>
          </cell>
          <cell r="B76">
            <v>0</v>
          </cell>
          <cell r="C76">
            <v>112890</v>
          </cell>
          <cell r="D76">
            <v>0</v>
          </cell>
        </row>
        <row r="77">
          <cell r="A77" t="str">
            <v>Total Business</v>
          </cell>
          <cell r="B77">
            <v>1656280</v>
          </cell>
          <cell r="C77">
            <v>2066730</v>
          </cell>
          <cell r="D77">
            <v>2108710</v>
          </cell>
        </row>
        <row r="78">
          <cell r="A78" t="str">
            <v>Total Assets</v>
          </cell>
          <cell r="B78">
            <v>0</v>
          </cell>
          <cell r="C78">
            <v>0</v>
          </cell>
          <cell r="D78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92">
          <cell r="A92" t="str">
            <v>---Tier 2</v>
          </cell>
          <cell r="B92">
            <v>0</v>
          </cell>
          <cell r="C92">
            <v>0</v>
          </cell>
          <cell r="D92">
            <v>0</v>
          </cell>
        </row>
        <row r="94">
          <cell r="A94" t="str">
            <v>RWA</v>
          </cell>
          <cell r="B94">
            <v>0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0</v>
          </cell>
          <cell r="C96">
            <v>0</v>
          </cell>
          <cell r="D96">
            <v>0</v>
          </cell>
        </row>
        <row r="102">
          <cell r="A102" t="str">
            <v>Reported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0</v>
          </cell>
          <cell r="C104">
            <v>8.5199999999999998E-2</v>
          </cell>
          <cell r="D104">
            <v>0</v>
          </cell>
        </row>
        <row r="105">
          <cell r="A105" t="str">
            <v>Yield on Investments</v>
          </cell>
          <cell r="B105">
            <v>0</v>
          </cell>
          <cell r="C105">
            <v>0</v>
          </cell>
          <cell r="D105">
            <v>0</v>
          </cell>
        </row>
        <row r="106">
          <cell r="A106" t="str">
            <v>Cost of Deposits</v>
          </cell>
          <cell r="B106">
            <v>0</v>
          </cell>
          <cell r="C106">
            <v>4.3099999999999999E-2</v>
          </cell>
          <cell r="D106">
            <v>0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2.9100000000000001E-2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2.7E-2</v>
          </cell>
          <cell r="C110">
            <v>3.2000000000000001E-2</v>
          </cell>
          <cell r="D110">
            <v>0</v>
          </cell>
        </row>
        <row r="112">
          <cell r="A112" t="str">
            <v>Computed</v>
          </cell>
        </row>
        <row r="113">
          <cell r="A113" t="str">
            <v>Yield on advances</v>
          </cell>
          <cell r="B113">
            <v>8.0547753407253619E-2</v>
          </cell>
          <cell r="C113">
            <v>8.9198487485745159E-2</v>
          </cell>
          <cell r="D113">
            <v>9.2343357824122674E-2</v>
          </cell>
        </row>
        <row r="114">
          <cell r="A114" t="str">
            <v>Yield on Investments</v>
          </cell>
          <cell r="B114">
            <v>7.3069181396191299E-2</v>
          </cell>
          <cell r="C114">
            <v>0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8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Interest Income</v>
          </cell>
          <cell r="B4">
            <v>20021.8</v>
          </cell>
          <cell r="C4">
            <v>23187</v>
          </cell>
          <cell r="D4">
            <v>25521.9</v>
          </cell>
          <cell r="E4">
            <v>0.27470557092768888</v>
          </cell>
          <cell r="F4">
            <v>0.10069866735670852</v>
          </cell>
        </row>
        <row r="5">
          <cell r="A5" t="str">
            <v>---Int on Advances</v>
          </cell>
          <cell r="B5">
            <v>12379.6</v>
          </cell>
          <cell r="C5">
            <v>16382.1</v>
          </cell>
          <cell r="D5">
            <v>18576.7</v>
          </cell>
          <cell r="E5">
            <v>0.50058967979579316</v>
          </cell>
          <cell r="F5">
            <v>0.13396328919979728</v>
          </cell>
        </row>
        <row r="6">
          <cell r="A6" t="str">
            <v>---Int on Investment</v>
          </cell>
          <cell r="B6">
            <v>5811.5</v>
          </cell>
          <cell r="C6">
            <v>6384.2</v>
          </cell>
          <cell r="D6">
            <v>6301.4</v>
          </cell>
          <cell r="E6">
            <v>8.4298373913791469E-2</v>
          </cell>
          <cell r="F6">
            <v>-1.2969518498793908E-2</v>
          </cell>
        </row>
        <row r="7">
          <cell r="A7" t="str">
            <v>---Int on Others</v>
          </cell>
          <cell r="B7">
            <v>1830.6999999999989</v>
          </cell>
          <cell r="C7">
            <v>420.69999999999891</v>
          </cell>
          <cell r="D7">
            <v>643.79999999999927</v>
          </cell>
          <cell r="E7">
            <v>-0.64833123941661674</v>
          </cell>
          <cell r="F7">
            <v>0.53030663180413828</v>
          </cell>
        </row>
        <row r="8">
          <cell r="A8" t="str">
            <v>Interest Expense</v>
          </cell>
          <cell r="B8">
            <v>11247.900000000001</v>
          </cell>
          <cell r="C8">
            <v>13983.6</v>
          </cell>
          <cell r="D8">
            <v>15842.400000000001</v>
          </cell>
          <cell r="E8">
            <v>0.40847624889979461</v>
          </cell>
          <cell r="F8">
            <v>0.13292714322492061</v>
          </cell>
        </row>
        <row r="9">
          <cell r="A9" t="str">
            <v>Net interest Income</v>
          </cell>
          <cell r="B9">
            <v>8773.8999999999978</v>
          </cell>
          <cell r="C9">
            <v>9203.4</v>
          </cell>
          <cell r="D9">
            <v>9679.5</v>
          </cell>
          <cell r="E9">
            <v>0.10321521786206844</v>
          </cell>
          <cell r="F9">
            <v>5.1730882065323724E-2</v>
          </cell>
        </row>
        <row r="10">
          <cell r="A10" t="str">
            <v>Less: One time interest on CRR</v>
          </cell>
          <cell r="B10">
            <v>0</v>
          </cell>
          <cell r="C10">
            <v>0</v>
          </cell>
          <cell r="D10">
            <v>300</v>
          </cell>
          <cell r="E10" t="str">
            <v>NA</v>
          </cell>
          <cell r="F10" t="str">
            <v>NA</v>
          </cell>
        </row>
        <row r="11">
          <cell r="A11" t="str">
            <v>NII Adjusted</v>
          </cell>
          <cell r="B11">
            <v>8773.8999999999978</v>
          </cell>
          <cell r="C11">
            <v>9203.4</v>
          </cell>
          <cell r="D11">
            <v>9379.5</v>
          </cell>
          <cell r="E11">
            <v>6.9022897457231336E-2</v>
          </cell>
          <cell r="F11">
            <v>1.9134233000847489E-2</v>
          </cell>
        </row>
        <row r="12">
          <cell r="A12" t="str">
            <v xml:space="preserve">Non-Interest income </v>
          </cell>
          <cell r="B12">
            <v>2534.6999999999998</v>
          </cell>
          <cell r="C12">
            <v>3074.5</v>
          </cell>
          <cell r="D12">
            <v>4147.3999999999996</v>
          </cell>
          <cell r="E12">
            <v>0.63624886574348039</v>
          </cell>
          <cell r="F12">
            <v>0.34896731175800921</v>
          </cell>
        </row>
        <row r="13">
          <cell r="A13" t="str">
            <v>---Capital Gains</v>
          </cell>
          <cell r="B13">
            <v>130.30000000000001</v>
          </cell>
          <cell r="C13">
            <v>555.4</v>
          </cell>
          <cell r="D13">
            <v>480</v>
          </cell>
          <cell r="E13">
            <v>2.6838066001534915</v>
          </cell>
          <cell r="F13">
            <v>-0.13575801224342809</v>
          </cell>
        </row>
        <row r="14">
          <cell r="A14" t="str">
            <v>---Forex Income</v>
          </cell>
          <cell r="B14">
            <v>479.2</v>
          </cell>
          <cell r="C14">
            <v>562</v>
          </cell>
          <cell r="D14">
            <v>770</v>
          </cell>
          <cell r="E14">
            <v>0.60684474123539234</v>
          </cell>
          <cell r="F14">
            <v>0.37010676156583622</v>
          </cell>
        </row>
        <row r="15">
          <cell r="A15" t="str">
            <v>---Fee based Income</v>
          </cell>
          <cell r="B15">
            <v>1925.2</v>
          </cell>
          <cell r="C15">
            <v>1957.2</v>
          </cell>
          <cell r="D15">
            <v>2897.3999999999996</v>
          </cell>
          <cell r="E15">
            <v>0.50498649490961967</v>
          </cell>
          <cell r="F15">
            <v>0.48038013488657239</v>
          </cell>
        </row>
        <row r="17">
          <cell r="A17" t="str">
            <v>---Other Non-Int Income</v>
          </cell>
          <cell r="B17">
            <v>0</v>
          </cell>
          <cell r="C17">
            <v>-0.10000000000013642</v>
          </cell>
          <cell r="D17">
            <v>0</v>
          </cell>
        </row>
        <row r="18">
          <cell r="A18" t="str">
            <v>Total Income</v>
          </cell>
          <cell r="B18">
            <v>11308.599999999999</v>
          </cell>
          <cell r="C18">
            <v>12277.9</v>
          </cell>
          <cell r="D18">
            <v>13826.9</v>
          </cell>
          <cell r="E18">
            <v>0.22268892701130127</v>
          </cell>
          <cell r="F18">
            <v>0.12616164001987307</v>
          </cell>
        </row>
        <row r="19">
          <cell r="A19" t="str">
            <v>Operating Expenses</v>
          </cell>
          <cell r="B19">
            <v>5323.9</v>
          </cell>
          <cell r="C19">
            <v>6279.1</v>
          </cell>
          <cell r="D19">
            <v>6495.2</v>
          </cell>
          <cell r="E19">
            <v>0.22000788895358681</v>
          </cell>
          <cell r="F19">
            <v>3.4415760220413594E-2</v>
          </cell>
        </row>
        <row r="20">
          <cell r="A20" t="str">
            <v>---Employee</v>
          </cell>
          <cell r="B20">
            <v>3271.4</v>
          </cell>
          <cell r="C20">
            <v>3841.8</v>
          </cell>
          <cell r="D20">
            <v>4477</v>
          </cell>
          <cell r="E20">
            <v>0.36852723604572968</v>
          </cell>
          <cell r="F20">
            <v>0.16533916393357284</v>
          </cell>
        </row>
        <row r="21">
          <cell r="A21" t="str">
            <v>---Other</v>
          </cell>
          <cell r="B21">
            <v>2052.5</v>
          </cell>
          <cell r="C21">
            <v>2437.3000000000002</v>
          </cell>
          <cell r="D21">
            <v>2018.2</v>
          </cell>
          <cell r="E21">
            <v>-1.6711327649208241E-2</v>
          </cell>
          <cell r="F21">
            <v>-0.17195257046732049</v>
          </cell>
        </row>
        <row r="22">
          <cell r="A22" t="str">
            <v>Operating Profit</v>
          </cell>
          <cell r="B22">
            <v>5984.6999999999989</v>
          </cell>
          <cell r="C22">
            <v>5998.7999999999993</v>
          </cell>
          <cell r="D22">
            <v>7331.7</v>
          </cell>
          <cell r="E22">
            <v>0.22507393854328561</v>
          </cell>
          <cell r="F22">
            <v>0.22219443888777768</v>
          </cell>
        </row>
        <row r="23">
          <cell r="A23" t="str">
            <v>Provisions &amp; Cont.</v>
          </cell>
          <cell r="B23">
            <v>3535.5</v>
          </cell>
          <cell r="C23">
            <v>2901.8999999999996</v>
          </cell>
          <cell r="D23">
            <v>3063.8</v>
          </cell>
          <cell r="E23">
            <v>-0.13341818696082586</v>
          </cell>
          <cell r="F23">
            <v>5.5791033460836248E-2</v>
          </cell>
        </row>
        <row r="24">
          <cell r="A24" t="str">
            <v>---Provisions - Loan Loss</v>
          </cell>
          <cell r="B24">
            <v>2147.8000000000002</v>
          </cell>
          <cell r="C24">
            <v>1909.1</v>
          </cell>
          <cell r="D24">
            <v>1006</v>
          </cell>
          <cell r="E24">
            <v>-0.53161374429648944</v>
          </cell>
          <cell r="F24">
            <v>-0.4730501283327222</v>
          </cell>
        </row>
        <row r="25">
          <cell r="A25" t="str">
            <v>---Amortization</v>
          </cell>
          <cell r="B25">
            <v>395.8</v>
          </cell>
          <cell r="C25">
            <v>615.79999999999995</v>
          </cell>
          <cell r="D25">
            <v>631.5</v>
          </cell>
          <cell r="E25">
            <v>0.59550277918140471</v>
          </cell>
          <cell r="F25">
            <v>2.5495290678791971E-2</v>
          </cell>
        </row>
        <row r="26">
          <cell r="A26" t="str">
            <v>---Others</v>
          </cell>
          <cell r="B26">
            <v>991.89999999999986</v>
          </cell>
          <cell r="C26">
            <v>376.99999999999977</v>
          </cell>
          <cell r="D26">
            <v>2057.8000000000002</v>
          </cell>
          <cell r="E26">
            <v>1.0746042947877816</v>
          </cell>
          <cell r="F26">
            <v>4.4583554376657863</v>
          </cell>
        </row>
        <row r="27">
          <cell r="A27" t="str">
            <v>Profit Before Tax (excluding exceptionals)</v>
          </cell>
          <cell r="B27">
            <v>2449.1999999999989</v>
          </cell>
          <cell r="C27">
            <v>3096.8999999999996</v>
          </cell>
          <cell r="D27">
            <v>4267.8999999999996</v>
          </cell>
          <cell r="E27">
            <v>0.74256900212314281</v>
          </cell>
          <cell r="F27">
            <v>0.37812005553941042</v>
          </cell>
        </row>
        <row r="28">
          <cell r="A28" t="str">
            <v>Add: Exceptionals</v>
          </cell>
          <cell r="B28">
            <v>709.3</v>
          </cell>
          <cell r="C28">
            <v>148.6</v>
          </cell>
          <cell r="D28">
            <v>1620</v>
          </cell>
          <cell r="E28">
            <v>1.2839419145636546</v>
          </cell>
          <cell r="F28">
            <v>9.9017496635262461</v>
          </cell>
        </row>
        <row r="29">
          <cell r="A29" t="str">
            <v>--One time interest on CRR</v>
          </cell>
          <cell r="B29">
            <v>0</v>
          </cell>
          <cell r="C29">
            <v>0</v>
          </cell>
          <cell r="D29">
            <v>300</v>
          </cell>
          <cell r="E29" t="str">
            <v>NA</v>
          </cell>
          <cell r="F29" t="str">
            <v>NA</v>
          </cell>
        </row>
        <row r="30">
          <cell r="A30" t="str">
            <v>--Extra-ordinary capital gains</v>
          </cell>
          <cell r="B30">
            <v>0</v>
          </cell>
          <cell r="C30">
            <v>0</v>
          </cell>
          <cell r="D30">
            <v>480</v>
          </cell>
          <cell r="E30" t="str">
            <v>NA</v>
          </cell>
          <cell r="F30" t="str">
            <v>NA</v>
          </cell>
        </row>
        <row r="31">
          <cell r="A31" t="str">
            <v>--Recovery in w/o a/cs</v>
          </cell>
          <cell r="B31">
            <v>709.3</v>
          </cell>
          <cell r="C31">
            <v>148.6</v>
          </cell>
          <cell r="D31">
            <v>1140</v>
          </cell>
          <cell r="E31">
            <v>0.60721838432257158</v>
          </cell>
          <cell r="F31">
            <v>6.6716016150740245</v>
          </cell>
        </row>
        <row r="32">
          <cell r="A32" t="str">
            <v>PBT - Reported</v>
          </cell>
          <cell r="B32">
            <v>3158.4999999999991</v>
          </cell>
          <cell r="C32">
            <v>3245.4999999999995</v>
          </cell>
          <cell r="D32">
            <v>5887.9</v>
          </cell>
          <cell r="E32">
            <v>0.8641443723286375</v>
          </cell>
          <cell r="F32">
            <v>0.81417347095979054</v>
          </cell>
        </row>
        <row r="33">
          <cell r="A33" t="str">
            <v>Total Tax</v>
          </cell>
          <cell r="B33">
            <v>614.29999999999995</v>
          </cell>
          <cell r="C33">
            <v>696.8</v>
          </cell>
          <cell r="D33">
            <v>1413.5</v>
          </cell>
          <cell r="E33">
            <v>1.3009930001627872</v>
          </cell>
          <cell r="F33">
            <v>1.0285591274397246</v>
          </cell>
        </row>
        <row r="34">
          <cell r="A34" t="str">
            <v>Profit After Tax (PAT)</v>
          </cell>
          <cell r="B34">
            <v>2544.1999999999989</v>
          </cell>
          <cell r="C34">
            <v>2548.6999999999998</v>
          </cell>
          <cell r="D34">
            <v>4474.3999999999996</v>
          </cell>
          <cell r="E34">
            <v>0.75866677148023021</v>
          </cell>
          <cell r="F34">
            <v>0.75556165888492166</v>
          </cell>
        </row>
        <row r="35">
          <cell r="A35" t="str">
            <v>Core Operating Profit</v>
          </cell>
          <cell r="B35">
            <v>5854.3999999999987</v>
          </cell>
          <cell r="C35">
            <v>5443.4</v>
          </cell>
          <cell r="D35">
            <v>6851.7</v>
          </cell>
          <cell r="E35">
            <v>0.17035050560262399</v>
          </cell>
          <cell r="F35">
            <v>0.25871697835911389</v>
          </cell>
        </row>
        <row r="37">
          <cell r="A37" t="str">
            <v>Gross NPA</v>
          </cell>
          <cell r="B37">
            <v>24791.8</v>
          </cell>
          <cell r="C37">
            <v>21858.9</v>
          </cell>
          <cell r="D37">
            <v>21004.9</v>
          </cell>
          <cell r="E37">
            <v>-0.15274808606071355</v>
          </cell>
          <cell r="F37">
            <v>-3.9068754603388101E-2</v>
          </cell>
        </row>
        <row r="38">
          <cell r="A38" t="str">
            <v>Net NPA</v>
          </cell>
          <cell r="B38">
            <v>9695</v>
          </cell>
          <cell r="C38">
            <v>7484.1</v>
          </cell>
          <cell r="D38">
            <v>6320.3</v>
          </cell>
          <cell r="E38">
            <v>-0.34808664259927791</v>
          </cell>
          <cell r="F38">
            <v>-0.15550299969268189</v>
          </cell>
        </row>
        <row r="39">
          <cell r="A39" t="str">
            <v>Gross NPA Ratio</v>
          </cell>
          <cell r="B39">
            <v>3.7199999999999997E-2</v>
          </cell>
          <cell r="C39">
            <v>2.7400000000000001E-2</v>
          </cell>
          <cell r="D39">
            <v>2.4199999999999999E-2</v>
          </cell>
        </row>
        <row r="40">
          <cell r="A40" t="str">
            <v>Net NPA Ratio</v>
          </cell>
          <cell r="B40">
            <v>1.49E-2</v>
          </cell>
          <cell r="C40">
            <v>9.4999999999999998E-3</v>
          </cell>
          <cell r="D40">
            <v>7.4000000000000003E-3</v>
          </cell>
        </row>
        <row r="41">
          <cell r="A41" t="str">
            <v>Coverage Ratio</v>
          </cell>
          <cell r="B41">
            <v>0.60894327963278183</v>
          </cell>
          <cell r="C41">
            <v>0.6576177209283175</v>
          </cell>
          <cell r="D41">
            <v>0.69910354250674844</v>
          </cell>
        </row>
        <row r="43">
          <cell r="A43" t="str">
            <v>CAR</v>
          </cell>
          <cell r="B43">
            <v>0.1075</v>
          </cell>
          <cell r="C43">
            <v>0.1176</v>
          </cell>
          <cell r="D43">
            <v>0.1176</v>
          </cell>
        </row>
        <row r="44">
          <cell r="A44" t="str">
            <v>---Tier 1</v>
          </cell>
          <cell r="B44">
            <v>6.7515000000000006E-2</v>
          </cell>
          <cell r="C44">
            <v>6.2199999999999998E-2</v>
          </cell>
          <cell r="D44">
            <v>6.54E-2</v>
          </cell>
        </row>
        <row r="45">
          <cell r="A45" t="str">
            <v>Prov / Advances</v>
          </cell>
          <cell r="B45">
            <v>1.3479273021096668E-2</v>
          </cell>
          <cell r="C45">
            <v>9.858762167884531E-3</v>
          </cell>
          <cell r="D45">
            <v>4.8304423503991358E-3</v>
          </cell>
        </row>
        <row r="46">
          <cell r="A46" t="str">
            <v>Cost Income</v>
          </cell>
          <cell r="B46">
            <v>0.47078329766726212</v>
          </cell>
          <cell r="C46">
            <v>0.51141481849501957</v>
          </cell>
          <cell r="D46">
            <v>0.46975099263030756</v>
          </cell>
        </row>
        <row r="47">
          <cell r="A47" t="str">
            <v>Core Cost Income</v>
          </cell>
          <cell r="B47">
            <v>0.47627098932753636</v>
          </cell>
          <cell r="C47">
            <v>0.5356451268927277</v>
          </cell>
          <cell r="D47">
            <v>0.48664483887644322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939.32030000000009</v>
          </cell>
          <cell r="C50">
            <v>1066.1199999999999</v>
          </cell>
          <cell r="D50">
            <v>1198.82</v>
          </cell>
          <cell r="E50">
            <v>0.27626327249608029</v>
          </cell>
          <cell r="F50">
            <v>0.12447004089595914</v>
          </cell>
        </row>
        <row r="51">
          <cell r="A51" t="str">
            <v>Loans</v>
          </cell>
          <cell r="B51">
            <v>651.73749999999995</v>
          </cell>
          <cell r="C51">
            <v>798.19</v>
          </cell>
          <cell r="D51">
            <v>867.91</v>
          </cell>
          <cell r="E51">
            <v>0.33168645351847958</v>
          </cell>
          <cell r="F51">
            <v>8.7347623999298296E-2</v>
          </cell>
        </row>
        <row r="52">
          <cell r="A52" t="str">
            <v>--Retail</v>
          </cell>
          <cell r="B52">
            <v>129.12</v>
          </cell>
          <cell r="C52">
            <v>198.59</v>
          </cell>
          <cell r="D52">
            <v>174.27</v>
          </cell>
          <cell r="E52">
            <v>0.3496747211895912</v>
          </cell>
          <cell r="F52">
            <v>-0.12246336673548508</v>
          </cell>
        </row>
        <row r="53">
          <cell r="A53" t="str">
            <v>--Non-retail</v>
          </cell>
          <cell r="B53">
            <v>522.61749999999995</v>
          </cell>
          <cell r="C53">
            <v>599.6</v>
          </cell>
          <cell r="D53">
            <v>693.64</v>
          </cell>
          <cell r="E53">
            <v>0.32724219912268548</v>
          </cell>
          <cell r="F53">
            <v>0.15683789192795183</v>
          </cell>
        </row>
        <row r="55">
          <cell r="A55" t="str">
            <v>Reported Data</v>
          </cell>
          <cell r="B55" t="str">
            <v>F2006</v>
          </cell>
          <cell r="C55" t="str">
            <v>9MF07</v>
          </cell>
          <cell r="D55" t="str">
            <v>F2007</v>
          </cell>
        </row>
        <row r="56">
          <cell r="A56" t="str">
            <v>Yield on advances</v>
          </cell>
          <cell r="B56">
            <v>7.5800000000000006E-2</v>
          </cell>
          <cell r="C56">
            <v>8.43E-2</v>
          </cell>
          <cell r="D56">
            <v>8.5199999999999998E-2</v>
          </cell>
        </row>
        <row r="57">
          <cell r="A57" t="str">
            <v>Cost of Deposits</v>
          </cell>
          <cell r="B57">
            <v>4.0500000000000001E-2</v>
          </cell>
          <cell r="C57">
            <v>4.3999999999999997E-2</v>
          </cell>
          <cell r="D57">
            <v>4.3099999999999999E-2</v>
          </cell>
        </row>
        <row r="58">
          <cell r="A58" t="str">
            <v>NIMs</v>
          </cell>
          <cell r="B58">
            <v>3.0300000000000001E-2</v>
          </cell>
          <cell r="C58">
            <v>3.2199999999999999E-2</v>
          </cell>
          <cell r="D58">
            <v>3.2000000000000001E-2</v>
          </cell>
        </row>
        <row r="61">
          <cell r="A61" t="str">
            <v>Other Information</v>
          </cell>
          <cell r="B61">
            <v>6.9914003234845312E-2</v>
          </cell>
          <cell r="C61">
            <v>3.2131896643528668E-2</v>
          </cell>
          <cell r="D61">
            <v>0.12447004089595914</v>
          </cell>
        </row>
        <row r="62">
          <cell r="A62" t="str">
            <v>Deposits</v>
          </cell>
          <cell r="B62">
            <v>939320.3</v>
          </cell>
          <cell r="C62">
            <v>1066120</v>
          </cell>
          <cell r="D62">
            <v>1198820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352400</v>
          </cell>
          <cell r="D64">
            <v>0</v>
          </cell>
        </row>
        <row r="65">
          <cell r="A65" t="str">
            <v>---Term</v>
          </cell>
          <cell r="B65">
            <v>0</v>
          </cell>
          <cell r="C65">
            <v>713720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0.33054440400705359</v>
          </cell>
          <cell r="D66">
            <v>0</v>
          </cell>
        </row>
        <row r="67">
          <cell r="A67" t="str">
            <v>Investments</v>
          </cell>
          <cell r="B67">
            <v>317817.5</v>
          </cell>
          <cell r="C67">
            <v>355120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</row>
        <row r="71">
          <cell r="A71" t="str">
            <v>Advances</v>
          </cell>
          <cell r="B71">
            <v>651737.5</v>
          </cell>
          <cell r="C71">
            <v>798190</v>
          </cell>
          <cell r="D71">
            <v>867910</v>
          </cell>
          <cell r="E71">
            <v>0.33168645351847936</v>
          </cell>
          <cell r="F71">
            <v>8.7347623999298518E-2</v>
          </cell>
        </row>
        <row r="72">
          <cell r="A72" t="str">
            <v>---Retail</v>
          </cell>
          <cell r="B72">
            <v>129120</v>
          </cell>
          <cell r="C72">
            <v>198590</v>
          </cell>
          <cell r="D72">
            <v>174270</v>
          </cell>
          <cell r="E72">
            <v>0.34967472118959098</v>
          </cell>
          <cell r="F72">
            <v>-0.12246336673548519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  <cell r="E73" t="e">
            <v>#DIV/0!</v>
          </cell>
          <cell r="F73" t="e">
            <v>#DIV/0!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  <cell r="E74" t="e">
            <v>#DIV/0!</v>
          </cell>
          <cell r="F74" t="e">
            <v>#DIV/0!</v>
          </cell>
        </row>
        <row r="75">
          <cell r="A75" t="str">
            <v>---SME</v>
          </cell>
          <cell r="B75">
            <v>157760</v>
          </cell>
          <cell r="C75">
            <v>0</v>
          </cell>
          <cell r="D75">
            <v>192750</v>
          </cell>
          <cell r="E75">
            <v>0.22179259634888449</v>
          </cell>
          <cell r="F75" t="e">
            <v>#DIV/0!</v>
          </cell>
        </row>
        <row r="76">
          <cell r="A76" t="str">
            <v>---Agri</v>
          </cell>
          <cell r="B76">
            <v>90200</v>
          </cell>
          <cell r="C76">
            <v>0</v>
          </cell>
          <cell r="D76">
            <v>112890</v>
          </cell>
          <cell r="E76">
            <v>0.25155210643015513</v>
          </cell>
          <cell r="F76" t="e">
            <v>#DIV/0!</v>
          </cell>
        </row>
        <row r="77">
          <cell r="A77" t="str">
            <v>Total Business</v>
          </cell>
          <cell r="B77">
            <v>1591057.8</v>
          </cell>
          <cell r="C77">
            <v>1864310</v>
          </cell>
          <cell r="D77">
            <v>2066730</v>
          </cell>
        </row>
        <row r="78">
          <cell r="A78" t="str">
            <v>Total Assets</v>
          </cell>
          <cell r="B78">
            <v>1122742.7420000001</v>
          </cell>
          <cell r="C78">
            <v>0</v>
          </cell>
          <cell r="D78">
            <v>0</v>
          </cell>
        </row>
        <row r="79">
          <cell r="A79">
            <v>0</v>
          </cell>
          <cell r="B79">
            <v>522617.5</v>
          </cell>
          <cell r="C79">
            <v>599600</v>
          </cell>
          <cell r="D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</row>
        <row r="92">
          <cell r="A92" t="str">
            <v>---Tier 2</v>
          </cell>
          <cell r="B92">
            <v>0.04</v>
          </cell>
          <cell r="C92">
            <v>0</v>
          </cell>
          <cell r="D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</row>
        <row r="94">
          <cell r="A94" t="str">
            <v>RWA</v>
          </cell>
          <cell r="B94">
            <v>674220.54358290741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45520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26960</v>
          </cell>
          <cell r="C96">
            <v>0</v>
          </cell>
          <cell r="D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</row>
        <row r="102">
          <cell r="A102" t="str">
            <v>Reported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7.5800000000000006E-2</v>
          </cell>
          <cell r="C104">
            <v>8.6199999999999999E-2</v>
          </cell>
          <cell r="D104">
            <v>8.5199999999999998E-2</v>
          </cell>
        </row>
        <row r="105">
          <cell r="A105" t="str">
            <v>Yield on Investments</v>
          </cell>
          <cell r="B105">
            <v>0</v>
          </cell>
          <cell r="C105">
            <v>7.3300000000000004E-2</v>
          </cell>
          <cell r="D105">
            <v>0</v>
          </cell>
        </row>
        <row r="106">
          <cell r="A106" t="str">
            <v>Cost of Deposits</v>
          </cell>
          <cell r="B106">
            <v>4.0500000000000001E-2</v>
          </cell>
          <cell r="C106">
            <v>0</v>
          </cell>
          <cell r="D106">
            <v>4.3099999999999999E-2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0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3.0300000000000001E-2</v>
          </cell>
          <cell r="C110">
            <v>3.2199999999999999E-2</v>
          </cell>
          <cell r="D110">
            <v>3.2000000000000001E-2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</row>
        <row r="112">
          <cell r="A112" t="str">
            <v>Computed</v>
          </cell>
          <cell r="B112">
            <v>0</v>
          </cell>
          <cell r="C112">
            <v>0</v>
          </cell>
          <cell r="D112">
            <v>0</v>
          </cell>
        </row>
        <row r="113">
          <cell r="A113" t="str">
            <v>Yield on advances</v>
          </cell>
          <cell r="B113">
            <v>7.7692526441925827E-2</v>
          </cell>
          <cell r="C113">
            <v>8.4598621188256867E-2</v>
          </cell>
          <cell r="D113">
            <v>8.9198487485745159E-2</v>
          </cell>
        </row>
        <row r="114">
          <cell r="A114" t="str">
            <v>Yield on Investments</v>
          </cell>
          <cell r="B114">
            <v>0</v>
          </cell>
          <cell r="C114">
            <v>7.3057260152483941E-2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9">
        <row r="2">
          <cell r="A2" t="str">
            <v>Rs. Mln</v>
          </cell>
          <cell r="B2" t="str">
            <v>F3Q06</v>
          </cell>
          <cell r="C2" t="str">
            <v>F2Q07</v>
          </cell>
          <cell r="D2" t="str">
            <v>F3Q07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18005.900000000001</v>
          </cell>
          <cell r="C4">
            <v>21660.400000000001</v>
          </cell>
          <cell r="D4">
            <v>23187</v>
          </cell>
          <cell r="E4">
            <v>0.28774457261231023</v>
          </cell>
          <cell r="F4">
            <v>7.047884618935929E-2</v>
          </cell>
        </row>
        <row r="5">
          <cell r="A5" t="str">
            <v>---Int on Advances</v>
          </cell>
          <cell r="B5">
            <v>12057.8</v>
          </cell>
          <cell r="C5">
            <v>15755.1</v>
          </cell>
          <cell r="D5">
            <v>16382.1</v>
          </cell>
          <cell r="E5">
            <v>0.35863092769825355</v>
          </cell>
          <cell r="F5">
            <v>3.9796637279357228E-2</v>
          </cell>
        </row>
        <row r="6">
          <cell r="A6" t="str">
            <v>---Int on Investment</v>
          </cell>
          <cell r="B6">
            <v>5571.2</v>
          </cell>
          <cell r="C6">
            <v>5398.9</v>
          </cell>
          <cell r="D6">
            <v>6384.2</v>
          </cell>
          <cell r="E6">
            <v>0.14592906375646186</v>
          </cell>
          <cell r="F6">
            <v>0.18250013891718697</v>
          </cell>
        </row>
        <row r="7">
          <cell r="A7" t="str">
            <v>---Int on Others</v>
          </cell>
          <cell r="B7">
            <v>376.90000000000146</v>
          </cell>
          <cell r="C7">
            <v>506.40000000000146</v>
          </cell>
          <cell r="D7">
            <v>420.69999999999891</v>
          </cell>
          <cell r="E7">
            <v>0.11621119660386658</v>
          </cell>
          <cell r="F7">
            <v>-0.16923380726698711</v>
          </cell>
        </row>
        <row r="8">
          <cell r="A8" t="str">
            <v>Interest Expense</v>
          </cell>
          <cell r="B8">
            <v>11440.1</v>
          </cell>
          <cell r="C8">
            <v>13166.9</v>
          </cell>
          <cell r="D8">
            <v>14599.4</v>
          </cell>
          <cell r="E8">
            <v>0.27616017342505739</v>
          </cell>
          <cell r="F8">
            <v>0.10879554033219674</v>
          </cell>
        </row>
        <row r="9">
          <cell r="A9" t="str">
            <v>Net interest Income</v>
          </cell>
          <cell r="B9">
            <v>6565.8000000000011</v>
          </cell>
          <cell r="C9">
            <v>8493.5000000000018</v>
          </cell>
          <cell r="D9">
            <v>8587.6</v>
          </cell>
          <cell r="E9">
            <v>0.3079289652441437</v>
          </cell>
          <cell r="F9">
            <v>1.1079060457997114E-2</v>
          </cell>
        </row>
        <row r="10">
          <cell r="A10" t="str">
            <v>Non-Interest income</v>
          </cell>
          <cell r="B10">
            <v>2625</v>
          </cell>
          <cell r="C10">
            <v>3532.5</v>
          </cell>
          <cell r="D10">
            <v>3223.1</v>
          </cell>
          <cell r="E10">
            <v>0.22784761904761908</v>
          </cell>
          <cell r="F10">
            <v>-8.7586694975230084E-2</v>
          </cell>
        </row>
        <row r="11">
          <cell r="A11" t="str">
            <v>--Capital Gains</v>
          </cell>
          <cell r="B11">
            <v>227.3</v>
          </cell>
          <cell r="C11">
            <v>500</v>
          </cell>
          <cell r="D11">
            <v>555.4</v>
          </cell>
          <cell r="E11">
            <v>1.4434667839859214</v>
          </cell>
          <cell r="F11">
            <v>0.11080000000000001</v>
          </cell>
        </row>
        <row r="12">
          <cell r="A12" t="str">
            <v>--Other Non-Int Income</v>
          </cell>
          <cell r="B12">
            <v>2397.6999999999998</v>
          </cell>
          <cell r="C12">
            <v>3032.5</v>
          </cell>
          <cell r="D12">
            <v>2667.7</v>
          </cell>
          <cell r="E12">
            <v>0.11260791591942287</v>
          </cell>
          <cell r="F12">
            <v>-0.12029678483099759</v>
          </cell>
        </row>
        <row r="13">
          <cell r="A13" t="str">
            <v>-----Recovery in w/o a/cs</v>
          </cell>
          <cell r="B13">
            <v>293.60000000000002</v>
          </cell>
          <cell r="C13">
            <v>341.8</v>
          </cell>
          <cell r="D13">
            <v>148.6</v>
          </cell>
          <cell r="E13">
            <v>-0.49386920980926441</v>
          </cell>
          <cell r="F13">
            <v>-0.56524283206553538</v>
          </cell>
        </row>
        <row r="14">
          <cell r="A14" t="str">
            <v>-----Others</v>
          </cell>
          <cell r="B14">
            <v>2104.1</v>
          </cell>
          <cell r="C14">
            <v>2690.7</v>
          </cell>
          <cell r="D14">
            <v>2519.1</v>
          </cell>
          <cell r="E14">
            <v>0.19723397176940249</v>
          </cell>
          <cell r="F14">
            <v>-6.377522577767869E-2</v>
          </cell>
        </row>
        <row r="15">
          <cell r="A15" t="str">
            <v>Total Income</v>
          </cell>
          <cell r="B15">
            <v>9190.8000000000011</v>
          </cell>
          <cell r="C15">
            <v>12026.000000000002</v>
          </cell>
          <cell r="D15">
            <v>11810.7</v>
          </cell>
          <cell r="E15">
            <v>0.28505679592636102</v>
          </cell>
          <cell r="F15">
            <v>-1.7902877099617576E-2</v>
          </cell>
        </row>
        <row r="17">
          <cell r="A17" t="str">
            <v>Operating Expenses</v>
          </cell>
          <cell r="B17">
            <v>5443.8</v>
          </cell>
          <cell r="C17">
            <v>7235.5</v>
          </cell>
          <cell r="D17">
            <v>6279.1</v>
          </cell>
          <cell r="E17">
            <v>0.15344061133766851</v>
          </cell>
          <cell r="F17">
            <v>-0.13218160458848727</v>
          </cell>
        </row>
        <row r="18">
          <cell r="A18" t="str">
            <v>--Employee</v>
          </cell>
          <cell r="B18">
            <v>3563.4</v>
          </cell>
          <cell r="C18">
            <v>4135.8</v>
          </cell>
          <cell r="D18">
            <v>3841.8</v>
          </cell>
          <cell r="E18">
            <v>7.812763091429531E-2</v>
          </cell>
          <cell r="F18">
            <v>-7.1086609603946083E-2</v>
          </cell>
        </row>
        <row r="19">
          <cell r="A19" t="str">
            <v>--Other</v>
          </cell>
          <cell r="B19">
            <v>1880.4</v>
          </cell>
          <cell r="C19">
            <v>3099.7</v>
          </cell>
          <cell r="D19">
            <v>2437.3000000000002</v>
          </cell>
          <cell r="E19">
            <v>0.29616039140608375</v>
          </cell>
          <cell r="F19">
            <v>-0.2136980998161111</v>
          </cell>
        </row>
        <row r="20">
          <cell r="A20" t="str">
            <v>Operating Profit</v>
          </cell>
          <cell r="B20">
            <v>3747.0000000000009</v>
          </cell>
          <cell r="C20">
            <v>4790.5000000000018</v>
          </cell>
          <cell r="D20">
            <v>5531.6</v>
          </cell>
          <cell r="E20">
            <v>0.4762743528155855</v>
          </cell>
          <cell r="F20">
            <v>0.1547020144035065</v>
          </cell>
        </row>
        <row r="21">
          <cell r="A21" t="str">
            <v>Provisions &amp; Cont.</v>
          </cell>
          <cell r="B21">
            <v>1803.8</v>
          </cell>
          <cell r="C21">
            <v>1586.5</v>
          </cell>
          <cell r="D21">
            <v>2286.0999999999995</v>
          </cell>
          <cell r="E21">
            <v>0.2673799756070514</v>
          </cell>
          <cell r="F21">
            <v>0.44097069019854995</v>
          </cell>
        </row>
        <row r="22">
          <cell r="A22" t="str">
            <v>--Provisions - Loan Loss</v>
          </cell>
          <cell r="B22">
            <v>1227</v>
          </cell>
          <cell r="C22">
            <v>1499.8</v>
          </cell>
          <cell r="D22">
            <v>1909.1</v>
          </cell>
          <cell r="E22">
            <v>0.55590872045639772</v>
          </cell>
          <cell r="F22">
            <v>0.27290305374049861</v>
          </cell>
        </row>
        <row r="23">
          <cell r="A23" t="str">
            <v>--Others</v>
          </cell>
          <cell r="B23">
            <v>576.79999999999995</v>
          </cell>
          <cell r="C23">
            <v>86.700000000000045</v>
          </cell>
          <cell r="D23">
            <v>376.99999999999955</v>
          </cell>
          <cell r="E23">
            <v>-0.34639389736477189</v>
          </cell>
          <cell r="F23">
            <v>3.3483275663206387</v>
          </cell>
        </row>
        <row r="24">
          <cell r="A24" t="str">
            <v>Profit Before Tax</v>
          </cell>
          <cell r="B24">
            <v>1943.200000000001</v>
          </cell>
          <cell r="C24">
            <v>3204.0000000000018</v>
          </cell>
          <cell r="D24">
            <v>3245.5000000000009</v>
          </cell>
          <cell r="E24">
            <v>0.67018320296418255</v>
          </cell>
          <cell r="F24">
            <v>1.2952559300873689E-2</v>
          </cell>
        </row>
        <row r="25">
          <cell r="A25" t="str">
            <v>Total Tax</v>
          </cell>
          <cell r="B25">
            <v>512.20000000000005</v>
          </cell>
          <cell r="C25">
            <v>1082.7</v>
          </cell>
          <cell r="D25">
            <v>696.8</v>
          </cell>
          <cell r="E25">
            <v>0.36040609137055823</v>
          </cell>
          <cell r="F25">
            <v>-0.35642375542624927</v>
          </cell>
        </row>
        <row r="26">
          <cell r="A26" t="str">
            <v>Profit After Tax (PAT)</v>
          </cell>
          <cell r="B26">
            <v>1431.0000000000009</v>
          </cell>
          <cell r="C26">
            <v>2121.300000000002</v>
          </cell>
          <cell r="D26">
            <v>2548.7000000000007</v>
          </cell>
          <cell r="E26">
            <v>0.78106219426974088</v>
          </cell>
          <cell r="F26">
            <v>0.20148022439070301</v>
          </cell>
        </row>
        <row r="27">
          <cell r="A27" t="str">
            <v>Core Operating Profit</v>
          </cell>
          <cell r="B27">
            <v>3226.1000000000008</v>
          </cell>
          <cell r="C27">
            <v>3948.7000000000016</v>
          </cell>
          <cell r="D27">
            <v>4827.6000000000004</v>
          </cell>
          <cell r="E27">
            <v>0.49641982579585231</v>
          </cell>
          <cell r="F27">
            <v>0.22257958315394899</v>
          </cell>
        </row>
        <row r="29">
          <cell r="A29" t="str">
            <v>EPS</v>
          </cell>
          <cell r="B29">
            <v>2.94</v>
          </cell>
          <cell r="C29">
            <v>4.3499999999999996</v>
          </cell>
          <cell r="D29">
            <v>5.23</v>
          </cell>
          <cell r="E29">
            <v>0.77891156462585043</v>
          </cell>
          <cell r="F29">
            <v>0.20229885057471275</v>
          </cell>
        </row>
        <row r="30">
          <cell r="A30" t="str">
            <v>Tax rate</v>
          </cell>
          <cell r="B30">
            <v>0.26358583779333039</v>
          </cell>
          <cell r="C30">
            <v>0.33792134831460657</v>
          </cell>
          <cell r="D30">
            <v>0.21469727314743489</v>
          </cell>
        </row>
        <row r="31">
          <cell r="A31" t="str">
            <v>Other Information</v>
          </cell>
        </row>
        <row r="45">
          <cell r="A45" t="str">
            <v>---Corporate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---SME</v>
          </cell>
          <cell r="B46">
            <v>0</v>
          </cell>
          <cell r="C46">
            <v>188090</v>
          </cell>
          <cell r="D46">
            <v>0</v>
          </cell>
          <cell r="E46" t="e">
            <v>#DIV/0!</v>
          </cell>
          <cell r="F46">
            <v>-1</v>
          </cell>
        </row>
        <row r="47">
          <cell r="A47" t="str">
            <v>---Agri</v>
          </cell>
          <cell r="B47">
            <v>0</v>
          </cell>
          <cell r="C47">
            <v>99590</v>
          </cell>
          <cell r="D47">
            <v>0</v>
          </cell>
          <cell r="E47" t="e">
            <v>#DIV/0!</v>
          </cell>
          <cell r="F47">
            <v>-1</v>
          </cell>
        </row>
        <row r="48">
          <cell r="A48" t="str">
            <v>Total Business</v>
          </cell>
          <cell r="B48">
            <v>1500930</v>
          </cell>
          <cell r="C48">
            <v>1783900</v>
          </cell>
          <cell r="D48">
            <v>1864310</v>
          </cell>
          <cell r="E48">
            <v>0.24210322933114803</v>
          </cell>
          <cell r="F48">
            <v>4.5075396602948681E-2</v>
          </cell>
        </row>
        <row r="49">
          <cell r="A49" t="str">
            <v>Total Assets</v>
          </cell>
          <cell r="B49">
            <v>0</v>
          </cell>
          <cell r="C49">
            <v>1232570</v>
          </cell>
          <cell r="D49">
            <v>0</v>
          </cell>
          <cell r="E49" t="e">
            <v>#DIV/0!</v>
          </cell>
          <cell r="F49">
            <v>-1</v>
          </cell>
        </row>
        <row r="54">
          <cell r="A54" t="str">
            <v>Gross NPA</v>
          </cell>
          <cell r="B54">
            <v>28045.1</v>
          </cell>
          <cell r="C54">
            <v>22193.200000000001</v>
          </cell>
          <cell r="D54">
            <v>21858.9</v>
          </cell>
          <cell r="E54">
            <v>-0.22058042224844976</v>
          </cell>
          <cell r="F54">
            <v>-1.5063172503289257E-2</v>
          </cell>
        </row>
        <row r="55">
          <cell r="A55" t="str">
            <v>Net NPA</v>
          </cell>
          <cell r="B55">
            <v>12135.8</v>
          </cell>
          <cell r="C55">
            <v>9387.5</v>
          </cell>
          <cell r="D55">
            <v>7484.1</v>
          </cell>
          <cell r="E55">
            <v>-0.38330394370375243</v>
          </cell>
          <cell r="F55">
            <v>-0.20275898801597869</v>
          </cell>
        </row>
        <row r="56">
          <cell r="A56" t="str">
            <v>Gross NPA Ratio</v>
          </cell>
          <cell r="B56">
            <v>4.4699999999999997E-2</v>
          </cell>
          <cell r="C56">
            <v>2.9600000000000001E-2</v>
          </cell>
          <cell r="D56">
            <v>2.7400000000000001E-2</v>
          </cell>
        </row>
        <row r="57">
          <cell r="A57" t="str">
            <v>Net NPA Ratio</v>
          </cell>
          <cell r="B57">
            <v>1.9800000000000002E-2</v>
          </cell>
          <cell r="C57">
            <v>1.0699999999999999E-2</v>
          </cell>
          <cell r="D57">
            <v>9.4999999999999998E-3</v>
          </cell>
        </row>
        <row r="58">
          <cell r="A58" t="str">
            <v>Coverage Ratio</v>
          </cell>
          <cell r="B58">
            <v>0.56727556685481595</v>
          </cell>
          <cell r="C58">
            <v>0.57701007515815661</v>
          </cell>
          <cell r="D58">
            <v>0.6576177209283175</v>
          </cell>
        </row>
        <row r="61">
          <cell r="A61" t="str">
            <v>CAR</v>
          </cell>
          <cell r="B61">
            <v>0.1137</v>
          </cell>
          <cell r="C61">
            <v>0.11849999999999999</v>
          </cell>
          <cell r="D61">
            <v>0.1176</v>
          </cell>
        </row>
        <row r="62">
          <cell r="A62" t="str">
            <v>---Tier 1</v>
          </cell>
          <cell r="B62">
            <v>0</v>
          </cell>
          <cell r="C62">
            <v>6.1899999999999997E-2</v>
          </cell>
          <cell r="D62">
            <v>6.2199999999999998E-2</v>
          </cell>
        </row>
        <row r="63">
          <cell r="A63" t="str">
            <v>---Tier 2</v>
          </cell>
          <cell r="B63">
            <v>0</v>
          </cell>
          <cell r="C63">
            <v>5.6599999999999998E-2</v>
          </cell>
          <cell r="D63">
            <v>0</v>
          </cell>
          <cell r="E63" t="e">
            <v>#DIV/0!</v>
          </cell>
          <cell r="F63">
            <v>-1</v>
          </cell>
        </row>
        <row r="65">
          <cell r="A65" t="str">
            <v>RWA</v>
          </cell>
          <cell r="B65">
            <v>0</v>
          </cell>
          <cell r="C65">
            <v>804360</v>
          </cell>
          <cell r="D65">
            <v>0</v>
          </cell>
          <cell r="E65" t="e">
            <v>#DIV/0!</v>
          </cell>
          <cell r="F65">
            <v>-1</v>
          </cell>
        </row>
        <row r="66">
          <cell r="A66" t="str">
            <v>Tier 1 Capital</v>
          </cell>
          <cell r="B66">
            <v>0</v>
          </cell>
          <cell r="C66">
            <v>49680</v>
          </cell>
          <cell r="D66">
            <v>0</v>
          </cell>
          <cell r="E66" t="e">
            <v>#DIV/0!</v>
          </cell>
          <cell r="F66">
            <v>-1</v>
          </cell>
        </row>
        <row r="67">
          <cell r="A67" t="str">
            <v>Tier 2 Capital</v>
          </cell>
          <cell r="B67">
            <v>0</v>
          </cell>
          <cell r="C67">
            <v>45420</v>
          </cell>
          <cell r="D67">
            <v>0</v>
          </cell>
          <cell r="E67" t="e">
            <v>#DIV/0!</v>
          </cell>
          <cell r="F67">
            <v>-1</v>
          </cell>
        </row>
        <row r="69">
          <cell r="A69" t="str">
            <v>Prov / Advances</v>
          </cell>
          <cell r="B69">
            <v>7.9520414776409597E-3</v>
          </cell>
          <cell r="C69">
            <v>8.2798407298272734E-3</v>
          </cell>
          <cell r="D69">
            <v>9.858762167884531E-3</v>
          </cell>
        </row>
        <row r="70">
          <cell r="A70" t="str">
            <v>Cost Income</v>
          </cell>
          <cell r="B70">
            <v>0.59230970100535318</v>
          </cell>
          <cell r="C70">
            <v>0.60165474804590047</v>
          </cell>
          <cell r="D70">
            <v>0.53164503374059113</v>
          </cell>
        </row>
        <row r="71">
          <cell r="A71" t="str">
            <v>Core Cost Income</v>
          </cell>
          <cell r="B71">
            <v>0.60732972611145186</v>
          </cell>
          <cell r="C71">
            <v>0.62775464167968065</v>
          </cell>
          <cell r="D71">
            <v>0.55787939903867512</v>
          </cell>
        </row>
        <row r="73">
          <cell r="A73" t="str">
            <v>Rs Bln</v>
          </cell>
        </row>
        <row r="74">
          <cell r="A74" t="str">
            <v>Deposits</v>
          </cell>
          <cell r="B74">
            <v>877.94</v>
          </cell>
          <cell r="C74">
            <v>1032.93</v>
          </cell>
          <cell r="D74">
            <v>1066.1199999999999</v>
          </cell>
          <cell r="E74">
            <v>0.21434266578581651</v>
          </cell>
          <cell r="F74">
            <v>3.2131896643528446E-2</v>
          </cell>
        </row>
        <row r="75">
          <cell r="A75" t="str">
            <v>---Demand</v>
          </cell>
          <cell r="B75">
            <v>0</v>
          </cell>
          <cell r="C75">
            <v>67060</v>
          </cell>
          <cell r="D75">
            <v>0</v>
          </cell>
          <cell r="E75" t="e">
            <v>#DIV/0!</v>
          </cell>
          <cell r="F75">
            <v>-1</v>
          </cell>
        </row>
        <row r="76">
          <cell r="A76" t="str">
            <v>---Savings</v>
          </cell>
          <cell r="B76">
            <v>0</v>
          </cell>
          <cell r="C76">
            <v>273400</v>
          </cell>
          <cell r="D76">
            <v>352400</v>
          </cell>
          <cell r="E76" t="e">
            <v>#DIV/0!</v>
          </cell>
          <cell r="F76">
            <v>0.28895391367959045</v>
          </cell>
        </row>
        <row r="77">
          <cell r="A77" t="str">
            <v>---Term</v>
          </cell>
          <cell r="B77">
            <v>0</v>
          </cell>
          <cell r="C77">
            <v>692470</v>
          </cell>
          <cell r="D77">
            <v>713720</v>
          </cell>
          <cell r="E77" t="e">
            <v>#DIV/0!</v>
          </cell>
          <cell r="F77">
            <v>3.0687249989169274E-2</v>
          </cell>
        </row>
        <row r="78">
          <cell r="A78" t="str">
            <v>Low Cost Deposits %</v>
          </cell>
          <cell r="B78">
            <v>0</v>
          </cell>
          <cell r="C78">
            <v>0.32960607204747661</v>
          </cell>
          <cell r="D78">
            <v>0.33054440400705359</v>
          </cell>
          <cell r="E78" t="e">
            <v>#DIV/0!</v>
          </cell>
          <cell r="F78">
            <v>2.8468284996940874E-3</v>
          </cell>
        </row>
        <row r="79">
          <cell r="A79" t="str">
            <v>Investments</v>
          </cell>
          <cell r="B79">
            <v>0</v>
          </cell>
          <cell r="C79">
            <v>343970</v>
          </cell>
          <cell r="D79">
            <v>355120</v>
          </cell>
          <cell r="E79" t="e">
            <v>#DIV/0!</v>
          </cell>
          <cell r="F79">
            <v>3.2415617641073258E-2</v>
          </cell>
        </row>
        <row r="80">
          <cell r="A80" t="str">
            <v>--HTM %</v>
          </cell>
          <cell r="B80">
            <v>0</v>
          </cell>
          <cell r="C80">
            <v>0.74153140131781903</v>
          </cell>
          <cell r="D80">
            <v>0</v>
          </cell>
          <cell r="E80" t="e">
            <v>#DIV/0!</v>
          </cell>
          <cell r="F80">
            <v>-1</v>
          </cell>
        </row>
        <row r="81">
          <cell r="A81" t="str">
            <v>--SLR</v>
          </cell>
          <cell r="B81">
            <v>0</v>
          </cell>
          <cell r="C81">
            <v>225890</v>
          </cell>
          <cell r="D81">
            <v>0</v>
          </cell>
          <cell r="E81" t="e">
            <v>#DIV/0!</v>
          </cell>
          <cell r="F81">
            <v>-1</v>
          </cell>
        </row>
        <row r="82">
          <cell r="B82">
            <v>0</v>
          </cell>
          <cell r="C82">
            <v>0</v>
          </cell>
          <cell r="D82">
            <v>0</v>
          </cell>
          <cell r="E82" t="e">
            <v>#DIV/0!</v>
          </cell>
          <cell r="F82" t="e">
            <v>#DIV/0!</v>
          </cell>
        </row>
        <row r="83">
          <cell r="A83" t="str">
            <v>Advances</v>
          </cell>
          <cell r="B83">
            <v>622.99</v>
          </cell>
          <cell r="C83">
            <v>750.97</v>
          </cell>
          <cell r="D83">
            <v>798.19</v>
          </cell>
          <cell r="E83">
            <v>0.28122441772741147</v>
          </cell>
          <cell r="F83">
            <v>6.2878676911194864E-2</v>
          </cell>
        </row>
        <row r="84">
          <cell r="A84" t="str">
            <v>---Retail</v>
          </cell>
          <cell r="B84">
            <v>127.67</v>
          </cell>
          <cell r="C84">
            <v>185.39</v>
          </cell>
          <cell r="D84">
            <v>198.59</v>
          </cell>
          <cell r="E84">
            <v>0.55549463460484061</v>
          </cell>
          <cell r="F84">
            <v>7.1201251415934141E-2</v>
          </cell>
        </row>
        <row r="85">
          <cell r="A85" t="str">
            <v>---Non-Retail</v>
          </cell>
          <cell r="B85">
            <v>495.32</v>
          </cell>
          <cell r="C85">
            <v>565.58000000000004</v>
          </cell>
          <cell r="D85">
            <v>599.6</v>
          </cell>
          <cell r="E85">
            <v>0.21053056609868381</v>
          </cell>
          <cell r="F85">
            <v>6.0150641819017636E-2</v>
          </cell>
        </row>
        <row r="89">
          <cell r="A89" t="str">
            <v>Reported Data</v>
          </cell>
          <cell r="B89" t="str">
            <v>9MF06</v>
          </cell>
          <cell r="C89" t="str">
            <v>H1F07</v>
          </cell>
          <cell r="D89" t="str">
            <v>9MF07</v>
          </cell>
        </row>
        <row r="90">
          <cell r="A90" t="str">
            <v>Yield on funds</v>
          </cell>
          <cell r="B90">
            <v>0</v>
          </cell>
          <cell r="C90">
            <v>7.5999999999999998E-2</v>
          </cell>
          <cell r="D90">
            <v>0</v>
          </cell>
        </row>
        <row r="91">
          <cell r="A91" t="str">
            <v>Yield on advances</v>
          </cell>
          <cell r="B91">
            <v>7.6499999999999999E-2</v>
          </cell>
          <cell r="C91">
            <v>8.4449999999999997E-2</v>
          </cell>
          <cell r="D91">
            <v>8.43E-2</v>
          </cell>
        </row>
        <row r="92">
          <cell r="A92" t="str">
            <v>Yield on Investments</v>
          </cell>
        </row>
        <row r="93">
          <cell r="A93" t="str">
            <v>Cost of Deposits</v>
          </cell>
          <cell r="B93">
            <v>4.1000000000000002E-2</v>
          </cell>
          <cell r="C93">
            <v>4.36E-2</v>
          </cell>
          <cell r="D93">
            <v>4.3999999999999997E-2</v>
          </cell>
        </row>
        <row r="94">
          <cell r="A94" t="str">
            <v>Cost of funds</v>
          </cell>
          <cell r="B94">
            <v>0</v>
          </cell>
          <cell r="C94">
            <v>4.5400000000000003E-2</v>
          </cell>
          <cell r="D94">
            <v>0</v>
          </cell>
        </row>
        <row r="95">
          <cell r="A95" t="str">
            <v>Spread</v>
          </cell>
          <cell r="B95">
            <v>0</v>
          </cell>
          <cell r="C95">
            <v>3.0599999999999999E-2</v>
          </cell>
          <cell r="D95">
            <v>0</v>
          </cell>
        </row>
        <row r="96">
          <cell r="A96" t="str">
            <v>CASA--domestic</v>
          </cell>
          <cell r="B96">
            <v>0</v>
          </cell>
          <cell r="C96">
            <v>0</v>
          </cell>
          <cell r="D96">
            <v>0</v>
          </cell>
        </row>
        <row r="97">
          <cell r="A97" t="str">
            <v>NIMs</v>
          </cell>
          <cell r="B97">
            <v>2.8799999999999999E-2</v>
          </cell>
          <cell r="C97" t="str">
            <v>NA</v>
          </cell>
          <cell r="D97">
            <v>3.2199999999999999E-2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B100">
            <v>7.8145171743357097E-2</v>
          </cell>
          <cell r="C100">
            <v>8.697807619849425E-2</v>
          </cell>
          <cell r="D100">
            <v>8.4598621188256867E-2</v>
          </cell>
        </row>
        <row r="101">
          <cell r="A101" t="str">
            <v>Yield on Investments</v>
          </cell>
          <cell r="B101">
            <v>0</v>
          </cell>
          <cell r="C101">
            <v>6.3999881457553462E-2</v>
          </cell>
          <cell r="D101">
            <v>7.3057260152483941E-2</v>
          </cell>
        </row>
        <row r="102">
          <cell r="A102" t="str">
            <v>Cost of Deposits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Net Interest Margin</v>
          </cell>
          <cell r="B103">
            <v>0</v>
          </cell>
          <cell r="C103">
            <v>0</v>
          </cell>
          <cell r="D103">
            <v>0</v>
          </cell>
        </row>
        <row r="132">
          <cell r="A132" t="str">
            <v>---Amortization</v>
          </cell>
          <cell r="B132">
            <v>682.2</v>
          </cell>
          <cell r="C132">
            <v>0</v>
          </cell>
          <cell r="D132">
            <v>615.79999999999995</v>
          </cell>
          <cell r="E132">
            <v>-9.7332160656699029E-2</v>
          </cell>
          <cell r="F132" t="e">
            <v>#DIV/0!</v>
          </cell>
        </row>
      </sheetData>
      <sheetData sheetId="1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21660.400000000001</v>
          </cell>
          <cell r="C3">
            <v>27272.6</v>
          </cell>
          <cell r="D3">
            <v>29752.400000000001</v>
          </cell>
          <cell r="E3">
            <v>0.37358497534671553</v>
          </cell>
          <cell r="F3">
            <v>9.0926424323313659E-2</v>
          </cell>
        </row>
        <row r="4">
          <cell r="A4" t="str">
            <v>---Int on Advances</v>
          </cell>
          <cell r="B4">
            <v>15755.1</v>
          </cell>
          <cell r="C4">
            <v>20235.2</v>
          </cell>
          <cell r="D4">
            <v>22707.1</v>
          </cell>
          <cell r="E4">
            <v>0.44125394316760902</v>
          </cell>
          <cell r="F4">
            <v>0.12215841701589292</v>
          </cell>
        </row>
        <row r="5">
          <cell r="A5" t="str">
            <v>---Int on Investment</v>
          </cell>
          <cell r="B5">
            <v>5398.9</v>
          </cell>
          <cell r="C5">
            <v>5808.8</v>
          </cell>
          <cell r="D5">
            <v>6109.8</v>
          </cell>
          <cell r="E5">
            <v>0.13167497082739077</v>
          </cell>
          <cell r="F5">
            <v>5.1817931414405827E-2</v>
          </cell>
        </row>
        <row r="6">
          <cell r="A6" t="str">
            <v>---Int on Others</v>
          </cell>
          <cell r="B6">
            <v>506.40000000000146</v>
          </cell>
          <cell r="C6">
            <v>1228.5999999999985</v>
          </cell>
          <cell r="D6">
            <v>935.50000000000364</v>
          </cell>
          <cell r="E6">
            <v>0.84735387045813781</v>
          </cell>
          <cell r="F6">
            <v>-0.23856421943675343</v>
          </cell>
        </row>
        <row r="7">
          <cell r="A7" t="str">
            <v>Interest Expense</v>
          </cell>
          <cell r="B7">
            <v>13166.9</v>
          </cell>
          <cell r="C7">
            <v>17800.5</v>
          </cell>
          <cell r="D7">
            <v>19894.599999999999</v>
          </cell>
          <cell r="E7">
            <v>0.51095550205439388</v>
          </cell>
          <cell r="F7">
            <v>0.1176427628437402</v>
          </cell>
        </row>
        <row r="8">
          <cell r="A8" t="str">
            <v>Net interest Income</v>
          </cell>
          <cell r="B8">
            <v>8493.5000000000018</v>
          </cell>
          <cell r="C8">
            <v>9472.0999999999985</v>
          </cell>
          <cell r="D8">
            <v>9857.8000000000029</v>
          </cell>
          <cell r="E8">
            <v>0.16062871607700013</v>
          </cell>
          <cell r="F8">
            <v>4.0719586997604029E-2</v>
          </cell>
        </row>
        <row r="9">
          <cell r="A9" t="str">
            <v xml:space="preserve">Non-Interest income </v>
          </cell>
          <cell r="B9">
            <v>3532.5</v>
          </cell>
          <cell r="C9">
            <v>3811.5</v>
          </cell>
          <cell r="D9">
            <v>5284.3</v>
          </cell>
          <cell r="E9">
            <v>0.49590941259731069</v>
          </cell>
          <cell r="F9">
            <v>0.38640955004591371</v>
          </cell>
        </row>
        <row r="10">
          <cell r="A10" t="str">
            <v>---Fee Income</v>
          </cell>
          <cell r="B10">
            <v>2687.8999999999996</v>
          </cell>
          <cell r="C10">
            <v>3031.5</v>
          </cell>
          <cell r="D10">
            <v>3444.3</v>
          </cell>
          <cell r="E10">
            <v>0.28140927861899656</v>
          </cell>
          <cell r="F10">
            <v>0.13617021276595742</v>
          </cell>
        </row>
        <row r="11">
          <cell r="A11" t="str">
            <v>---Capital Gains</v>
          </cell>
          <cell r="B11">
            <v>502.8</v>
          </cell>
          <cell r="C11">
            <v>580</v>
          </cell>
          <cell r="D11">
            <v>1250</v>
          </cell>
          <cell r="E11">
            <v>1.4860779634049321</v>
          </cell>
          <cell r="F11">
            <v>1.1551724137931036</v>
          </cell>
        </row>
        <row r="12">
          <cell r="A12" t="str">
            <v>---Forex Income</v>
          </cell>
          <cell r="B12">
            <v>401.7</v>
          </cell>
          <cell r="C12">
            <v>660</v>
          </cell>
          <cell r="D12">
            <v>660</v>
          </cell>
          <cell r="E12">
            <v>0.64301717699775951</v>
          </cell>
          <cell r="F12">
            <v>0</v>
          </cell>
        </row>
        <row r="13">
          <cell r="A13" t="str">
            <v>---Fee based Income</v>
          </cell>
          <cell r="B13">
            <v>2286.1999999999998</v>
          </cell>
          <cell r="C13">
            <v>2371.5</v>
          </cell>
          <cell r="D13">
            <v>2784.3</v>
          </cell>
          <cell r="E13">
            <v>0.21787245210392814</v>
          </cell>
          <cell r="F13">
            <v>0.17406704617330804</v>
          </cell>
        </row>
        <row r="14">
          <cell r="A14" t="str">
            <v>---Recovery in w/o a/cs</v>
          </cell>
          <cell r="B14">
            <v>341.8</v>
          </cell>
          <cell r="C14">
            <v>200</v>
          </cell>
          <cell r="D14">
            <v>590</v>
          </cell>
          <cell r="E14">
            <v>0.72615564657694542</v>
          </cell>
          <cell r="F14">
            <v>1.9500000000000002</v>
          </cell>
        </row>
        <row r="16">
          <cell r="A16" t="str">
            <v>Total Income</v>
          </cell>
          <cell r="B16">
            <v>12026.000000000002</v>
          </cell>
          <cell r="C16">
            <v>13283.599999999999</v>
          </cell>
          <cell r="D16">
            <v>15142.100000000002</v>
          </cell>
          <cell r="E16">
            <v>0.2591135872276733</v>
          </cell>
          <cell r="F16">
            <v>0.13990936191996184</v>
          </cell>
        </row>
        <row r="17">
          <cell r="A17" t="str">
            <v>Operating Expenses</v>
          </cell>
          <cell r="B17">
            <v>7235.5</v>
          </cell>
          <cell r="C17">
            <v>6505.5</v>
          </cell>
          <cell r="D17">
            <v>6743.9</v>
          </cell>
          <cell r="E17">
            <v>-6.7942782115956057E-2</v>
          </cell>
          <cell r="F17">
            <v>3.6645914995004247E-2</v>
          </cell>
        </row>
        <row r="18">
          <cell r="A18" t="str">
            <v>---Employee</v>
          </cell>
          <cell r="B18">
            <v>4135.8</v>
          </cell>
          <cell r="C18">
            <v>4133.5</v>
          </cell>
          <cell r="D18">
            <v>3800.6</v>
          </cell>
          <cell r="E18">
            <v>-8.1048406596063716E-2</v>
          </cell>
          <cell r="F18">
            <v>-8.0537075117938839E-2</v>
          </cell>
        </row>
        <row r="19">
          <cell r="A19" t="str">
            <v>---Other</v>
          </cell>
          <cell r="B19">
            <v>3099.7</v>
          </cell>
          <cell r="C19">
            <v>2372</v>
          </cell>
          <cell r="D19">
            <v>2943.3</v>
          </cell>
          <cell r="E19">
            <v>-5.0456495789915068E-2</v>
          </cell>
          <cell r="F19">
            <v>0.24085160202360889</v>
          </cell>
        </row>
        <row r="20">
          <cell r="A20" t="str">
            <v>Operating Profit</v>
          </cell>
          <cell r="B20">
            <v>4790.5000000000018</v>
          </cell>
          <cell r="C20">
            <v>6778.0999999999985</v>
          </cell>
          <cell r="D20">
            <v>8398.2000000000025</v>
          </cell>
          <cell r="E20">
            <v>0.75309466652750223</v>
          </cell>
          <cell r="F20">
            <v>0.23901978430533699</v>
          </cell>
        </row>
        <row r="21">
          <cell r="A21" t="str">
            <v>Provisions &amp; Cont.</v>
          </cell>
          <cell r="B21">
            <v>1586.5</v>
          </cell>
          <cell r="C21">
            <v>1992.4</v>
          </cell>
          <cell r="D21">
            <v>2993</v>
          </cell>
          <cell r="E21">
            <v>0.88654270406555313</v>
          </cell>
          <cell r="F21">
            <v>0.50220839188917887</v>
          </cell>
        </row>
        <row r="22">
          <cell r="A22" t="str">
            <v>---Provisions - Loan Loss</v>
          </cell>
          <cell r="B22">
            <v>1499.8</v>
          </cell>
          <cell r="C22">
            <v>921.8</v>
          </cell>
          <cell r="D22">
            <v>2150</v>
          </cell>
          <cell r="E22">
            <v>0.43352446992932392</v>
          </cell>
          <cell r="F22">
            <v>1.3323931438489911</v>
          </cell>
        </row>
        <row r="23">
          <cell r="A23" t="str">
            <v>---Amortization</v>
          </cell>
          <cell r="B23">
            <v>0</v>
          </cell>
          <cell r="C23">
            <v>0</v>
          </cell>
          <cell r="D23">
            <v>0</v>
          </cell>
          <cell r="E23" t="e">
            <v>#DIV/0!</v>
          </cell>
          <cell r="F23" t="e">
            <v>#DIV/0!</v>
          </cell>
        </row>
        <row r="24">
          <cell r="A24" t="str">
            <v>---Others</v>
          </cell>
          <cell r="B24">
            <v>86.700000000000045</v>
          </cell>
          <cell r="C24">
            <v>1070.6000000000001</v>
          </cell>
          <cell r="D24">
            <v>843</v>
          </cell>
          <cell r="E24">
            <v>8.723183391003456</v>
          </cell>
          <cell r="F24">
            <v>-0.21259107042779757</v>
          </cell>
        </row>
        <row r="25">
          <cell r="A25" t="str">
            <v xml:space="preserve">PBT </v>
          </cell>
          <cell r="B25">
            <v>3204.0000000000018</v>
          </cell>
          <cell r="C25">
            <v>4785.6999999999989</v>
          </cell>
          <cell r="D25">
            <v>5405.2000000000025</v>
          </cell>
          <cell r="E25">
            <v>0.68701622971285881</v>
          </cell>
          <cell r="F25">
            <v>0.12944814760641155</v>
          </cell>
        </row>
        <row r="26">
          <cell r="A26" t="str">
            <v>Total Tax</v>
          </cell>
          <cell r="B26">
            <v>1082.7</v>
          </cell>
          <cell r="C26">
            <v>1633.7</v>
          </cell>
          <cell r="D26">
            <v>1154.5</v>
          </cell>
          <cell r="E26">
            <v>6.6315692250854319E-2</v>
          </cell>
          <cell r="F26">
            <v>-0.29332190732692665</v>
          </cell>
        </row>
        <row r="27">
          <cell r="A27" t="str">
            <v>Profit After Tax (PAT)</v>
          </cell>
          <cell r="B27">
            <v>2121.300000000002</v>
          </cell>
          <cell r="C27">
            <v>3151.9999999999991</v>
          </cell>
          <cell r="D27">
            <v>4250.7000000000025</v>
          </cell>
          <cell r="E27">
            <v>1.0038184132371653</v>
          </cell>
          <cell r="F27">
            <v>0.34857233502538199</v>
          </cell>
          <cell r="H27">
            <v>7402.7000000000016</v>
          </cell>
        </row>
        <row r="28">
          <cell r="A28" t="str">
            <v>Core Operating Profit</v>
          </cell>
          <cell r="B28">
            <v>3945.9000000000015</v>
          </cell>
          <cell r="C28">
            <v>5998.0999999999985</v>
          </cell>
          <cell r="D28">
            <v>6558.2000000000025</v>
          </cell>
          <cell r="E28">
            <v>0.66202894143287971</v>
          </cell>
          <cell r="F28">
            <v>9.3379570197229755E-2</v>
          </cell>
        </row>
        <row r="30">
          <cell r="A30" t="str">
            <v>Gross NPA</v>
          </cell>
          <cell r="B30">
            <v>22193.200000000001</v>
          </cell>
          <cell r="C30">
            <v>20273.8</v>
          </cell>
          <cell r="D30">
            <v>19636.900000000001</v>
          </cell>
          <cell r="E30">
            <v>-0.115183930212858</v>
          </cell>
          <cell r="F30">
            <v>-3.1414929613589826E-2</v>
          </cell>
        </row>
        <row r="31">
          <cell r="A31" t="str">
            <v>Net NPA</v>
          </cell>
          <cell r="B31">
            <v>9387.5</v>
          </cell>
          <cell r="C31">
            <v>5988.1</v>
          </cell>
          <cell r="D31">
            <v>7136.8</v>
          </cell>
          <cell r="E31">
            <v>-0.2397549933422104</v>
          </cell>
          <cell r="F31">
            <v>0.1918304637531103</v>
          </cell>
        </row>
        <row r="32">
          <cell r="A32" t="str">
            <v>Gross NPA Ratio</v>
          </cell>
          <cell r="B32">
            <v>2.9600000000000001E-2</v>
          </cell>
          <cell r="C32">
            <v>2.29E-2</v>
          </cell>
          <cell r="D32">
            <v>2.07E-2</v>
          </cell>
        </row>
        <row r="33">
          <cell r="A33" t="str">
            <v>Net NPA Ratio</v>
          </cell>
          <cell r="B33">
            <v>1.0699999999999999E-2</v>
          </cell>
          <cell r="C33">
            <v>6.8999999999999999E-3</v>
          </cell>
          <cell r="D33">
            <v>7.4999999999999997E-3</v>
          </cell>
        </row>
        <row r="34">
          <cell r="A34" t="str">
            <v>Coverage Ratio</v>
          </cell>
          <cell r="B34">
            <v>0.57701007515815661</v>
          </cell>
          <cell r="C34">
            <v>0.70463849894938291</v>
          </cell>
          <cell r="D34">
            <v>0.73841084896292186</v>
          </cell>
        </row>
        <row r="36">
          <cell r="A36" t="str">
            <v>CAR</v>
          </cell>
          <cell r="B36">
            <v>0.11849999999999999</v>
          </cell>
          <cell r="C36">
            <v>0.11509999999999999</v>
          </cell>
          <cell r="D36">
            <v>0.12570000000000001</v>
          </cell>
        </row>
        <row r="37">
          <cell r="A37" t="str">
            <v>---Tier 1</v>
          </cell>
          <cell r="B37">
            <v>6.1899999999999997E-2</v>
          </cell>
          <cell r="C37">
            <v>6.6600000000000006E-2</v>
          </cell>
          <cell r="D37">
            <v>7.0800000000000002E-2</v>
          </cell>
        </row>
        <row r="38">
          <cell r="A38" t="str">
            <v>Prov / Advances</v>
          </cell>
          <cell r="B38">
            <v>8.2798407298272734E-3</v>
          </cell>
          <cell r="C38">
            <v>4.2066353306256556E-3</v>
          </cell>
          <cell r="D38">
            <v>9.3311416000737817E-3</v>
          </cell>
        </row>
        <row r="39">
          <cell r="A39" t="str">
            <v>Cost Income</v>
          </cell>
          <cell r="B39">
            <v>0.60165474804590047</v>
          </cell>
          <cell r="C39">
            <v>0.48973922731789582</v>
          </cell>
          <cell r="D39">
            <v>0.44537415550022774</v>
          </cell>
        </row>
        <row r="40">
          <cell r="A40" t="str">
            <v>Core Cost Income</v>
          </cell>
          <cell r="B40">
            <v>0.64710143631387818</v>
          </cell>
          <cell r="C40">
            <v>0.5202901564349468</v>
          </cell>
          <cell r="D40">
            <v>0.50698010088632606</v>
          </cell>
        </row>
        <row r="42">
          <cell r="A42" t="str">
            <v>Rs Bln</v>
          </cell>
        </row>
        <row r="43">
          <cell r="A43" t="str">
            <v>Deposits</v>
          </cell>
          <cell r="B43">
            <v>1032930</v>
          </cell>
          <cell r="C43">
            <v>1223580</v>
          </cell>
          <cell r="D43">
            <v>1295900</v>
          </cell>
          <cell r="E43">
            <v>0.25458646762123283</v>
          </cell>
          <cell r="F43">
            <v>5.910524853299326E-2</v>
          </cell>
        </row>
        <row r="44">
          <cell r="A44" t="str">
            <v>Loans</v>
          </cell>
          <cell r="B44">
            <v>750970</v>
          </cell>
          <cell r="C44">
            <v>885130</v>
          </cell>
          <cell r="D44">
            <v>958160</v>
          </cell>
          <cell r="E44">
            <v>0.27589650718404202</v>
          </cell>
          <cell r="F44">
            <v>8.2507654242879536E-2</v>
          </cell>
        </row>
      </sheetData>
      <sheetData sheetId="11" refreshError="1"/>
      <sheetData sheetId="12" refreshError="1"/>
      <sheetData sheetId="13" refreshError="1"/>
      <sheetData sheetId="14">
        <row r="1">
          <cell r="A1" t="str">
            <v>Rs. Mln</v>
          </cell>
        </row>
        <row r="2">
          <cell r="B2" t="str">
            <v>F1Q02</v>
          </cell>
          <cell r="C2" t="str">
            <v>F2Q02</v>
          </cell>
          <cell r="D2" t="str">
            <v>F3Q02</v>
          </cell>
          <cell r="E2" t="str">
            <v>F4Q02</v>
          </cell>
          <cell r="F2" t="str">
            <v>F1Q03</v>
          </cell>
          <cell r="G2" t="str">
            <v>F2Q03</v>
          </cell>
          <cell r="H2" t="str">
            <v>F3Q03</v>
          </cell>
          <cell r="I2" t="str">
            <v>F4Q03</v>
          </cell>
          <cell r="J2" t="str">
            <v>F1Q04</v>
          </cell>
          <cell r="K2" t="str">
            <v>F2Q04</v>
          </cell>
          <cell r="L2" t="str">
            <v>F3Q04</v>
          </cell>
          <cell r="M2" t="str">
            <v>F4Q04</v>
          </cell>
          <cell r="N2" t="str">
            <v>F1Q05</v>
          </cell>
          <cell r="O2" t="str">
            <v>F2Q05</v>
          </cell>
          <cell r="P2" t="str">
            <v>F3Q05</v>
          </cell>
          <cell r="Q2" t="str">
            <v>F4Q05</v>
          </cell>
          <cell r="R2" t="str">
            <v>F1Q06</v>
          </cell>
          <cell r="S2" t="str">
            <v>F2Q06</v>
          </cell>
          <cell r="T2" t="str">
            <v>F3Q06</v>
          </cell>
          <cell r="U2" t="str">
            <v>F4Q06</v>
          </cell>
          <cell r="W2" t="str">
            <v>F1Q07</v>
          </cell>
          <cell r="X2" t="str">
            <v>F2Q07</v>
          </cell>
          <cell r="Y2" t="str">
            <v>F3Q07</v>
          </cell>
          <cell r="Z2" t="str">
            <v>F4Q07</v>
          </cell>
          <cell r="AA2" t="str">
            <v>F1Q08</v>
          </cell>
          <cell r="AB2" t="str">
            <v>F2Q08</v>
          </cell>
          <cell r="AC2" t="str">
            <v>YoY</v>
          </cell>
          <cell r="AD2" t="str">
            <v>QoQ</v>
          </cell>
          <cell r="AF2" t="str">
            <v>F2006</v>
          </cell>
          <cell r="AG2" t="str">
            <v>F2007</v>
          </cell>
          <cell r="AH2" t="str">
            <v>F2008</v>
          </cell>
          <cell r="AK2" t="str">
            <v>9M06</v>
          </cell>
          <cell r="AL2" t="str">
            <v>9M07</v>
          </cell>
          <cell r="AM2" t="str">
            <v>YoY</v>
          </cell>
          <cell r="AO2" t="str">
            <v>Rem 06</v>
          </cell>
          <cell r="AP2" t="str">
            <v>Rem 07</v>
          </cell>
          <cell r="AQ2" t="str">
            <v>YoY</v>
          </cell>
          <cell r="AS2" t="str">
            <v>F3Q07E</v>
          </cell>
          <cell r="AT2" t="str">
            <v>YoY</v>
          </cell>
          <cell r="AU2" t="str">
            <v>Est/Act</v>
          </cell>
          <cell r="AW2" t="str">
            <v>F4Q07E</v>
          </cell>
          <cell r="AX2" t="str">
            <v>YoY</v>
          </cell>
          <cell r="BA2" t="str">
            <v>2Q08E</v>
          </cell>
          <cell r="BB2" t="str">
            <v>YoY</v>
          </cell>
          <cell r="BF2" t="str">
            <v>Est/Act</v>
          </cell>
          <cell r="BH2" t="str">
            <v>F2H07</v>
          </cell>
          <cell r="BI2" t="str">
            <v>F2H08</v>
          </cell>
          <cell r="BJ2" t="str">
            <v>YoY</v>
          </cell>
        </row>
        <row r="4">
          <cell r="A4" t="str">
            <v>Interest Income</v>
          </cell>
          <cell r="H4">
            <v>14682.5</v>
          </cell>
          <cell r="I4">
            <v>15348.7</v>
          </cell>
          <cell r="J4">
            <v>14381.8</v>
          </cell>
          <cell r="K4">
            <v>14039.3</v>
          </cell>
          <cell r="L4">
            <v>14832</v>
          </cell>
          <cell r="M4">
            <v>14705.9</v>
          </cell>
          <cell r="N4">
            <v>14086.5</v>
          </cell>
          <cell r="O4">
            <v>15219.8</v>
          </cell>
          <cell r="P4">
            <v>15098.5</v>
          </cell>
          <cell r="Q4">
            <v>15910.4</v>
          </cell>
          <cell r="R4">
            <v>15645.4</v>
          </cell>
          <cell r="S4">
            <v>16613.900000000001</v>
          </cell>
          <cell r="T4">
            <v>18005.900000000001</v>
          </cell>
          <cell r="U4">
            <v>20021.8</v>
          </cell>
          <cell r="W4">
            <v>19608.599999999999</v>
          </cell>
          <cell r="X4">
            <v>21660.400000000001</v>
          </cell>
          <cell r="Y4">
            <v>23187</v>
          </cell>
          <cell r="Z4">
            <v>25521.9</v>
          </cell>
          <cell r="AA4">
            <v>27272.6</v>
          </cell>
          <cell r="AB4">
            <v>29752.400000000001</v>
          </cell>
          <cell r="AC4">
            <v>0.37358497534671553</v>
          </cell>
          <cell r="AD4">
            <v>9.0926424323313659E-2</v>
          </cell>
          <cell r="AF4">
            <v>70287</v>
          </cell>
          <cell r="AG4">
            <v>91803.300000000017</v>
          </cell>
          <cell r="AH4">
            <v>126828.4493118673</v>
          </cell>
          <cell r="AI4">
            <v>89977.9</v>
          </cell>
          <cell r="AJ4">
            <v>1825.4000000000233</v>
          </cell>
          <cell r="AK4">
            <v>50265.200000000004</v>
          </cell>
          <cell r="AL4">
            <v>64456</v>
          </cell>
          <cell r="AM4">
            <v>0.2823185822398</v>
          </cell>
          <cell r="AO4">
            <v>20021.799999999996</v>
          </cell>
          <cell r="AP4">
            <v>27347.300000000017</v>
          </cell>
          <cell r="AQ4">
            <v>0.36587619494750845</v>
          </cell>
          <cell r="AW4">
            <v>27347.300000000017</v>
          </cell>
          <cell r="AX4">
            <v>0.36587619494750823</v>
          </cell>
          <cell r="BH4">
            <v>50534.30000000001</v>
          </cell>
          <cell r="BI4">
            <v>69803.449311867298</v>
          </cell>
          <cell r="BJ4">
            <v>0.38130832547135873</v>
          </cell>
        </row>
        <row r="5">
          <cell r="A5" t="str">
            <v>---Int on Advances</v>
          </cell>
          <cell r="K5">
            <v>8261.4</v>
          </cell>
          <cell r="O5">
            <v>8584.6</v>
          </cell>
          <cell r="P5">
            <v>9235.7000000000007</v>
          </cell>
          <cell r="Q5">
            <v>10162.700000000001</v>
          </cell>
          <cell r="R5">
            <v>10279.6</v>
          </cell>
          <cell r="S5">
            <v>11012.8</v>
          </cell>
          <cell r="T5">
            <v>12057.8</v>
          </cell>
          <cell r="U5">
            <v>12379.6</v>
          </cell>
          <cell r="W5">
            <v>13591.2</v>
          </cell>
          <cell r="X5">
            <v>15755.1</v>
          </cell>
          <cell r="Y5">
            <v>16382.1</v>
          </cell>
          <cell r="Z5">
            <v>18576.7</v>
          </cell>
          <cell r="AA5">
            <v>20235.2</v>
          </cell>
          <cell r="AB5">
            <v>22707.1</v>
          </cell>
          <cell r="AC5">
            <v>0.44125394316760902</v>
          </cell>
          <cell r="AD5">
            <v>0.12215841701589292</v>
          </cell>
          <cell r="AF5">
            <v>45729.8</v>
          </cell>
          <cell r="AG5">
            <v>63975.3</v>
          </cell>
          <cell r="AH5">
            <v>95347.051471955943</v>
          </cell>
          <cell r="AI5">
            <v>64305.100000000006</v>
          </cell>
          <cell r="AJ5">
            <v>-329.80000000000291</v>
          </cell>
          <cell r="AK5">
            <v>33350.199999999997</v>
          </cell>
          <cell r="AL5">
            <v>45728.4</v>
          </cell>
          <cell r="AM5">
            <v>0.37115819395385952</v>
          </cell>
          <cell r="AO5">
            <v>12379.600000000006</v>
          </cell>
          <cell r="AP5">
            <v>18246.900000000001</v>
          </cell>
          <cell r="AQ5">
            <v>0.47394907751462023</v>
          </cell>
          <cell r="AW5">
            <v>18246.900000000001</v>
          </cell>
          <cell r="AX5">
            <v>0.4739490775146209</v>
          </cell>
          <cell r="BH5">
            <v>34629.000000000007</v>
          </cell>
          <cell r="BI5">
            <v>52404.751471955948</v>
          </cell>
          <cell r="BJ5">
            <v>0.51331980340050065</v>
          </cell>
        </row>
        <row r="6">
          <cell r="A6" t="str">
            <v>---Int on Investment</v>
          </cell>
          <cell r="K6">
            <v>5168.3</v>
          </cell>
          <cell r="O6">
            <v>5709.6</v>
          </cell>
          <cell r="P6">
            <v>5269.5</v>
          </cell>
          <cell r="Q6">
            <v>4880</v>
          </cell>
          <cell r="R6">
            <v>4973</v>
          </cell>
          <cell r="S6">
            <v>5257.2</v>
          </cell>
          <cell r="T6">
            <v>5571.2</v>
          </cell>
          <cell r="U6">
            <v>5811.5</v>
          </cell>
          <cell r="W6">
            <v>5925.1</v>
          </cell>
          <cell r="X6">
            <v>5398.9</v>
          </cell>
          <cell r="Y6">
            <v>6384.2</v>
          </cell>
          <cell r="Z6">
            <v>6301.4</v>
          </cell>
          <cell r="AA6">
            <v>5808.8</v>
          </cell>
          <cell r="AB6">
            <v>6109.8</v>
          </cell>
          <cell r="AC6">
            <v>0.13167497082739077</v>
          </cell>
          <cell r="AD6">
            <v>5.1817931414405827E-2</v>
          </cell>
          <cell r="AF6">
            <v>21612.9</v>
          </cell>
          <cell r="AG6">
            <v>24600.9</v>
          </cell>
          <cell r="AH6">
            <v>27766.458973866422</v>
          </cell>
          <cell r="AI6">
            <v>24009.599999999999</v>
          </cell>
          <cell r="AJ6">
            <v>591.30000000000291</v>
          </cell>
          <cell r="AK6">
            <v>15801.400000000001</v>
          </cell>
          <cell r="AL6">
            <v>17708.2</v>
          </cell>
          <cell r="AM6">
            <v>0.12067285177262765</v>
          </cell>
          <cell r="AO6">
            <v>5811.5</v>
          </cell>
          <cell r="AP6">
            <v>6892.7000000000007</v>
          </cell>
          <cell r="AQ6">
            <v>0.18604491095242204</v>
          </cell>
          <cell r="AW6">
            <v>6892.7000000000007</v>
          </cell>
          <cell r="AX6">
            <v>0.18604491095242204</v>
          </cell>
          <cell r="BH6">
            <v>13276.900000000003</v>
          </cell>
          <cell r="BI6">
            <v>15847.858973866423</v>
          </cell>
          <cell r="BJ6">
            <v>0.1936415107341638</v>
          </cell>
        </row>
        <row r="7">
          <cell r="A7" t="str">
            <v>---Int on Others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14682.5</v>
          </cell>
          <cell r="I7">
            <v>15348.7</v>
          </cell>
          <cell r="J7">
            <v>14381.8</v>
          </cell>
          <cell r="K7">
            <v>609.60000000000036</v>
          </cell>
          <cell r="L7">
            <v>14832</v>
          </cell>
          <cell r="M7">
            <v>14705.9</v>
          </cell>
          <cell r="N7">
            <v>14086.5</v>
          </cell>
          <cell r="O7">
            <v>925.59999999999854</v>
          </cell>
          <cell r="P7">
            <v>593.29999999999927</v>
          </cell>
          <cell r="Q7">
            <v>678.6</v>
          </cell>
          <cell r="R7">
            <v>392.79999999999927</v>
          </cell>
          <cell r="S7">
            <v>343.90000000000146</v>
          </cell>
          <cell r="T7">
            <v>376.90000000000146</v>
          </cell>
          <cell r="U7">
            <v>1830.6999999999989</v>
          </cell>
          <cell r="W7">
            <v>92.299999999997453</v>
          </cell>
          <cell r="X7">
            <v>506.40000000000146</v>
          </cell>
          <cell r="Y7">
            <v>420.69999999999891</v>
          </cell>
          <cell r="Z7">
            <v>643.79999999999927</v>
          </cell>
          <cell r="AA7">
            <v>1228.5999999999985</v>
          </cell>
          <cell r="AB7">
            <v>935.50000000000364</v>
          </cell>
          <cell r="AC7">
            <v>0.84735387045813781</v>
          </cell>
          <cell r="AD7">
            <v>-0.23856421943675343</v>
          </cell>
          <cell r="AF7">
            <v>2944.2999999999956</v>
          </cell>
          <cell r="AG7">
            <v>3227.1</v>
          </cell>
          <cell r="AH7">
            <v>3714.938866044934</v>
          </cell>
          <cell r="AI7">
            <v>1663.1999999999971</v>
          </cell>
          <cell r="AJ7">
            <v>1563.9000000000028</v>
          </cell>
          <cell r="AK7">
            <v>1113.6000000000022</v>
          </cell>
          <cell r="AL7">
            <v>1019.3999999999978</v>
          </cell>
          <cell r="AM7">
            <v>-8.4590517241383112E-2</v>
          </cell>
          <cell r="AO7">
            <v>1830.6999999999935</v>
          </cell>
          <cell r="AP7">
            <v>2207.7000000000021</v>
          </cell>
          <cell r="AQ7">
            <v>0.2059321570983832</v>
          </cell>
          <cell r="AW7">
            <v>2207.7000000000021</v>
          </cell>
          <cell r="AX7">
            <v>0.20593215709837942</v>
          </cell>
          <cell r="BD7">
            <v>8587.6</v>
          </cell>
          <cell r="BE7">
            <v>3223.2</v>
          </cell>
          <cell r="BH7">
            <v>2628.400000000001</v>
          </cell>
          <cell r="BI7">
            <v>1550.8388660449318</v>
          </cell>
          <cell r="BJ7">
            <v>-0.40996847281809035</v>
          </cell>
        </row>
        <row r="8">
          <cell r="A8" t="str">
            <v>Interest Expense</v>
          </cell>
          <cell r="H8">
            <v>9634.7000000000007</v>
          </cell>
          <cell r="I8">
            <v>9953.5</v>
          </cell>
          <cell r="J8">
            <v>9040.9</v>
          </cell>
          <cell r="K8">
            <v>9012.2999999999993</v>
          </cell>
          <cell r="L8">
            <v>8875.2999999999993</v>
          </cell>
          <cell r="M8">
            <v>9016.2000000000007</v>
          </cell>
          <cell r="N8">
            <v>8702.2999999999993</v>
          </cell>
          <cell r="O8">
            <v>9262.7999999999993</v>
          </cell>
          <cell r="P8">
            <v>8907.6</v>
          </cell>
          <cell r="Q8">
            <v>9575.5</v>
          </cell>
          <cell r="R8">
            <v>9416.4</v>
          </cell>
          <cell r="S8">
            <v>10108.4</v>
          </cell>
          <cell r="T8">
            <v>10757.9</v>
          </cell>
          <cell r="U8">
            <v>11247.900000000001</v>
          </cell>
          <cell r="W8">
            <v>11964.5</v>
          </cell>
          <cell r="X8">
            <v>13166.9</v>
          </cell>
          <cell r="Y8">
            <v>13983.6</v>
          </cell>
          <cell r="Z8">
            <v>15842.400000000001</v>
          </cell>
          <cell r="AA8">
            <v>17800.5</v>
          </cell>
          <cell r="AB8">
            <v>19894.599999999999</v>
          </cell>
          <cell r="AC8">
            <v>0.51095550205439388</v>
          </cell>
          <cell r="AD8">
            <v>0.1176427628437402</v>
          </cell>
          <cell r="AF8">
            <v>41530.589999999997</v>
          </cell>
          <cell r="AG8">
            <v>54958.716</v>
          </cell>
          <cell r="AH8">
            <v>81665.23959514813</v>
          </cell>
          <cell r="AI8">
            <v>54957.4</v>
          </cell>
          <cell r="AJ8">
            <v>1.3159999999988941</v>
          </cell>
          <cell r="AK8">
            <v>30282.699999999997</v>
          </cell>
          <cell r="AL8">
            <v>39115</v>
          </cell>
          <cell r="AM8">
            <v>0.29166157575117158</v>
          </cell>
          <cell r="AO8">
            <v>11247.89</v>
          </cell>
          <cell r="AP8">
            <v>15843.716</v>
          </cell>
          <cell r="AQ8">
            <v>0.40859450083526783</v>
          </cell>
          <cell r="AW8">
            <v>15843.716</v>
          </cell>
          <cell r="AX8">
            <v>0.40859324851750078</v>
          </cell>
          <cell r="BC8" t="str">
            <v>Rs Mln</v>
          </cell>
          <cell r="BD8" t="str">
            <v>F3Q08E</v>
          </cell>
          <cell r="BE8" t="str">
            <v>YoY</v>
          </cell>
          <cell r="BF8" t="str">
            <v>QoQ</v>
          </cell>
          <cell r="BH8">
            <v>29827.315999999999</v>
          </cell>
          <cell r="BI8">
            <v>43970.139595148132</v>
          </cell>
          <cell r="BJ8">
            <v>0.4741567627187151</v>
          </cell>
        </row>
        <row r="9">
          <cell r="A9" t="str">
            <v>Net interest Income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5047.7999999999993</v>
          </cell>
          <cell r="I9">
            <v>5395.2000000000007</v>
          </cell>
          <cell r="J9">
            <v>5340.9</v>
          </cell>
          <cell r="K9">
            <v>5027</v>
          </cell>
          <cell r="L9">
            <v>5956.7000000000007</v>
          </cell>
          <cell r="M9">
            <v>5689.6999999999989</v>
          </cell>
          <cell r="N9">
            <v>5384.2000000000007</v>
          </cell>
          <cell r="O9">
            <v>5957</v>
          </cell>
          <cell r="P9">
            <v>6190.9</v>
          </cell>
          <cell r="Q9">
            <v>6334.9</v>
          </cell>
          <cell r="R9">
            <v>6229</v>
          </cell>
          <cell r="S9">
            <v>6505.5000000000018</v>
          </cell>
          <cell r="T9">
            <v>7248.0000000000018</v>
          </cell>
          <cell r="U9">
            <v>8773.8999999999978</v>
          </cell>
          <cell r="W9">
            <v>7644.0999999999985</v>
          </cell>
          <cell r="X9">
            <v>8493.5000000000018</v>
          </cell>
          <cell r="Y9">
            <v>9203.4</v>
          </cell>
          <cell r="Z9">
            <v>9679.5</v>
          </cell>
          <cell r="AA9">
            <v>9472.0999999999985</v>
          </cell>
          <cell r="AB9">
            <v>9857.8000000000029</v>
          </cell>
          <cell r="AC9">
            <v>0.16062871607700013</v>
          </cell>
          <cell r="AD9">
            <v>4.0719586997604029E-2</v>
          </cell>
          <cell r="AF9">
            <v>28756.410000000003</v>
          </cell>
          <cell r="AG9">
            <v>36844.584000000017</v>
          </cell>
          <cell r="AH9">
            <v>45163.209716719168</v>
          </cell>
          <cell r="AI9">
            <v>35020.5</v>
          </cell>
          <cell r="AJ9">
            <v>1824.0840000000171</v>
          </cell>
          <cell r="AK9">
            <v>19982.500000000004</v>
          </cell>
          <cell r="AL9">
            <v>25341</v>
          </cell>
          <cell r="AM9">
            <v>0.26815963968472389</v>
          </cell>
          <cell r="AO9">
            <v>8773.91</v>
          </cell>
          <cell r="AP9">
            <v>11503.584000000017</v>
          </cell>
          <cell r="AQ9">
            <v>0.31111260544044983</v>
          </cell>
          <cell r="AS9">
            <v>9267</v>
          </cell>
          <cell r="AT9">
            <v>0.27855960264900625</v>
          </cell>
          <cell r="AU9">
            <v>1.006910489601669</v>
          </cell>
          <cell r="AW9">
            <v>11503.584000000017</v>
          </cell>
          <cell r="AX9">
            <v>0.31111409977319315</v>
          </cell>
          <cell r="BA9">
            <v>10810.912</v>
          </cell>
          <cell r="BB9">
            <v>0.2728453523282508</v>
          </cell>
          <cell r="BC9" t="str">
            <v>Net interest Income</v>
          </cell>
          <cell r="BD9">
            <v>10562.748</v>
          </cell>
          <cell r="BE9">
            <v>0.22999999999999998</v>
          </cell>
          <cell r="BF9">
            <v>7.1511696321694185E-2</v>
          </cell>
          <cell r="BH9">
            <v>20706.984000000019</v>
          </cell>
          <cell r="BI9">
            <v>25833.309716719166</v>
          </cell>
          <cell r="BJ9">
            <v>0.24756505905056692</v>
          </cell>
          <cell r="BL9">
            <v>13790.561716719167</v>
          </cell>
        </row>
        <row r="10">
          <cell r="A10" t="str">
            <v>Non-Interest income</v>
          </cell>
          <cell r="P10">
            <v>2334.1999999999998</v>
          </cell>
          <cell r="Q10">
            <v>3876.1</v>
          </cell>
          <cell r="R10">
            <v>2943.6</v>
          </cell>
          <cell r="S10">
            <v>3031.2</v>
          </cell>
          <cell r="T10">
            <v>2625</v>
          </cell>
          <cell r="U10">
            <v>3244</v>
          </cell>
          <cell r="W10">
            <v>3106.5</v>
          </cell>
          <cell r="X10">
            <v>3532.5</v>
          </cell>
          <cell r="Y10">
            <v>3223.1</v>
          </cell>
          <cell r="Z10">
            <v>5767.4</v>
          </cell>
          <cell r="AA10">
            <v>3811.5</v>
          </cell>
          <cell r="AB10">
            <v>5284.3</v>
          </cell>
          <cell r="AC10">
            <v>0.49590941259731069</v>
          </cell>
          <cell r="AD10">
            <v>0.38640955004591371</v>
          </cell>
          <cell r="AF10">
            <v>11843.8</v>
          </cell>
          <cell r="AG10">
            <v>15629.733</v>
          </cell>
          <cell r="AH10">
            <v>19923.520800000002</v>
          </cell>
          <cell r="AI10">
            <v>15629.5</v>
          </cell>
          <cell r="AJ10">
            <v>0.23300000000017462</v>
          </cell>
          <cell r="AK10">
            <v>8599.7999999999993</v>
          </cell>
          <cell r="AL10">
            <v>9862.1</v>
          </cell>
          <cell r="AM10">
            <v>0.14678248331356558</v>
          </cell>
          <cell r="AO10">
            <v>3244</v>
          </cell>
          <cell r="AP10">
            <v>5767.6329999999998</v>
          </cell>
          <cell r="AQ10">
            <v>0.77793865598027123</v>
          </cell>
          <cell r="AS10">
            <v>3113.4929999999999</v>
          </cell>
          <cell r="AT10">
            <v>0.1860925714285715</v>
          </cell>
          <cell r="AU10">
            <v>0.96599329837733861</v>
          </cell>
          <cell r="AW10">
            <v>5767.6329999999998</v>
          </cell>
          <cell r="AX10">
            <v>0.77793865598027123</v>
          </cell>
          <cell r="BA10">
            <v>4034.1549999999997</v>
          </cell>
          <cell r="BB10">
            <v>0.14201132342533618</v>
          </cell>
          <cell r="BC10" t="str">
            <v>Non-Interest income</v>
          </cell>
          <cell r="BD10">
            <v>4287.1329999999998</v>
          </cell>
          <cell r="BE10">
            <v>0.33012720672644336</v>
          </cell>
          <cell r="BF10">
            <v>-0.188703707208145</v>
          </cell>
          <cell r="BH10">
            <v>8990.7330000000002</v>
          </cell>
          <cell r="BI10">
            <v>10827.720800000003</v>
          </cell>
          <cell r="BJ10">
            <v>0.2043201371901493</v>
          </cell>
          <cell r="BL10">
            <v>6540.587800000003</v>
          </cell>
        </row>
        <row r="11">
          <cell r="A11" t="str">
            <v>---Capital Gains</v>
          </cell>
          <cell r="Q11">
            <v>525.70000000000005</v>
          </cell>
          <cell r="R11">
            <v>307.8</v>
          </cell>
          <cell r="S11">
            <v>475.5</v>
          </cell>
          <cell r="T11">
            <v>227.3</v>
          </cell>
          <cell r="U11">
            <v>130.30000000000001</v>
          </cell>
          <cell r="W11">
            <v>513.20000000000005</v>
          </cell>
          <cell r="X11">
            <v>500</v>
          </cell>
          <cell r="Y11">
            <v>555.4</v>
          </cell>
          <cell r="Z11">
            <v>960</v>
          </cell>
          <cell r="AA11">
            <v>580</v>
          </cell>
          <cell r="AB11">
            <v>1250</v>
          </cell>
          <cell r="AC11">
            <v>1.5</v>
          </cell>
          <cell r="AD11">
            <v>1.1551724137931036</v>
          </cell>
          <cell r="AF11">
            <v>1140.9000000000001</v>
          </cell>
          <cell r="AG11">
            <v>2049.326</v>
          </cell>
          <cell r="AH11">
            <v>3500</v>
          </cell>
          <cell r="AI11">
            <v>2528.6</v>
          </cell>
          <cell r="AJ11">
            <v>-479.27399999999989</v>
          </cell>
          <cell r="AK11">
            <v>1010.5999999999999</v>
          </cell>
          <cell r="AL11">
            <v>1568.6</v>
          </cell>
          <cell r="AM11">
            <v>0.55214723926380382</v>
          </cell>
          <cell r="AO11">
            <v>130.30000000000018</v>
          </cell>
          <cell r="AP11">
            <v>480.72600000000011</v>
          </cell>
          <cell r="AQ11">
            <v>2.6893783576362198</v>
          </cell>
          <cell r="AS11">
            <v>500</v>
          </cell>
          <cell r="AT11">
            <v>1.1997360316761987</v>
          </cell>
          <cell r="AU11">
            <v>0.90025207057976242</v>
          </cell>
          <cell r="AW11">
            <v>480.72600000000011</v>
          </cell>
          <cell r="AX11">
            <v>2.6893783576362247</v>
          </cell>
          <cell r="BA11">
            <v>550</v>
          </cell>
          <cell r="BB11">
            <v>0.10000000000000009</v>
          </cell>
          <cell r="BC11" t="str">
            <v>--cap gains</v>
          </cell>
          <cell r="BD11">
            <v>888.64</v>
          </cell>
          <cell r="BE11">
            <v>0.60000000000000009</v>
          </cell>
          <cell r="BH11">
            <v>1036.126</v>
          </cell>
          <cell r="BI11">
            <v>1670</v>
          </cell>
          <cell r="BJ11">
            <v>0.61177308551276588</v>
          </cell>
        </row>
        <row r="12">
          <cell r="A12" t="str">
            <v>---Other Non-Int Income</v>
          </cell>
          <cell r="P12">
            <v>2334.1999999999998</v>
          </cell>
          <cell r="Q12">
            <v>3350.3999999999996</v>
          </cell>
          <cell r="R12">
            <v>2635.7999999999997</v>
          </cell>
          <cell r="S12">
            <v>2555.6999999999998</v>
          </cell>
          <cell r="T12">
            <v>2397.6999999999998</v>
          </cell>
          <cell r="U12">
            <v>3113.7</v>
          </cell>
          <cell r="W12">
            <v>2593.3000000000002</v>
          </cell>
          <cell r="X12">
            <v>3032.5</v>
          </cell>
          <cell r="Y12">
            <v>2667.7</v>
          </cell>
          <cell r="Z12">
            <v>4807.3999999999996</v>
          </cell>
          <cell r="AA12">
            <v>3231.5</v>
          </cell>
          <cell r="AB12">
            <v>4034.3</v>
          </cell>
          <cell r="AC12">
            <v>0.33035449299258035</v>
          </cell>
          <cell r="AD12">
            <v>0.24842952189385747</v>
          </cell>
          <cell r="AF12">
            <v>10702.9</v>
          </cell>
          <cell r="AG12">
            <v>13580.406999999999</v>
          </cell>
          <cell r="AH12">
            <v>16423.520800000002</v>
          </cell>
          <cell r="AI12">
            <v>13100.9</v>
          </cell>
          <cell r="AJ12">
            <v>479.50699999999961</v>
          </cell>
          <cell r="AK12">
            <v>7589.2</v>
          </cell>
          <cell r="AL12">
            <v>8293.5</v>
          </cell>
          <cell r="AM12">
            <v>9.2802930480156087E-2</v>
          </cell>
          <cell r="AO12">
            <v>3113.7</v>
          </cell>
          <cell r="AP12">
            <v>5286.9069999999992</v>
          </cell>
          <cell r="AQ12">
            <v>0.69795002729871203</v>
          </cell>
          <cell r="AS12">
            <v>2613.4929999999999</v>
          </cell>
          <cell r="AT12">
            <v>9.000000000000008E-2</v>
          </cell>
          <cell r="AU12">
            <v>0.97968024890354988</v>
          </cell>
          <cell r="AW12">
            <v>5286.9069999999992</v>
          </cell>
          <cell r="AX12">
            <v>0.69795002729871203</v>
          </cell>
          <cell r="BC12" t="str">
            <v>--Other non-int income</v>
          </cell>
          <cell r="BD12">
            <v>3398.4929999999999</v>
          </cell>
          <cell r="BE12">
            <v>0.27394122277617439</v>
          </cell>
          <cell r="BH12">
            <v>7954.607</v>
          </cell>
          <cell r="BI12">
            <v>9157.7208000000028</v>
          </cell>
          <cell r="BJ12">
            <v>0.15124742177709138</v>
          </cell>
        </row>
        <row r="13">
          <cell r="A13" t="str">
            <v>-----Recovery in w/o a/cs</v>
          </cell>
          <cell r="Q13">
            <v>541.70000000000005</v>
          </cell>
          <cell r="R13">
            <v>213.7</v>
          </cell>
          <cell r="S13">
            <v>309.5</v>
          </cell>
          <cell r="T13">
            <v>293.60000000000002</v>
          </cell>
          <cell r="U13">
            <v>709.3</v>
          </cell>
          <cell r="W13">
            <v>194.2</v>
          </cell>
          <cell r="X13">
            <v>341.8</v>
          </cell>
          <cell r="Y13">
            <v>148.6</v>
          </cell>
          <cell r="Z13">
            <v>1140</v>
          </cell>
          <cell r="AA13">
            <v>200</v>
          </cell>
          <cell r="AB13">
            <v>590</v>
          </cell>
          <cell r="AC13">
            <v>0.72615564657694542</v>
          </cell>
          <cell r="AD13">
            <v>1.9500000000000002</v>
          </cell>
          <cell r="AF13">
            <v>1526.1</v>
          </cell>
          <cell r="AG13">
            <v>1829.5</v>
          </cell>
          <cell r="AH13">
            <v>1800</v>
          </cell>
          <cell r="AI13">
            <v>1824.6</v>
          </cell>
          <cell r="AJ13">
            <v>4.9000000000000909</v>
          </cell>
          <cell r="AK13">
            <v>816.80000000000007</v>
          </cell>
          <cell r="AL13">
            <v>684.6</v>
          </cell>
          <cell r="AM13">
            <v>-0.16185112634671894</v>
          </cell>
          <cell r="AO13">
            <v>709.29999999999984</v>
          </cell>
          <cell r="AP13">
            <v>1144.9000000000001</v>
          </cell>
          <cell r="AQ13">
            <v>0.61412660369378314</v>
          </cell>
          <cell r="AU13">
            <v>0</v>
          </cell>
          <cell r="AW13">
            <v>1144.9000000000001</v>
          </cell>
          <cell r="AX13">
            <v>0.61412660369378291</v>
          </cell>
          <cell r="BC13" t="str">
            <v>-----Recovery in w/o a/cs</v>
          </cell>
          <cell r="BD13">
            <v>300</v>
          </cell>
          <cell r="BE13">
            <v>1.018842530282638</v>
          </cell>
          <cell r="BH13">
            <v>1293.5</v>
          </cell>
          <cell r="BI13">
            <v>1010</v>
          </cell>
          <cell r="BJ13">
            <v>-0.21917278701198295</v>
          </cell>
        </row>
        <row r="14">
          <cell r="A14" t="str">
            <v>-----Others</v>
          </cell>
          <cell r="P14">
            <v>2334.1999999999998</v>
          </cell>
          <cell r="Q14">
            <v>2808.7</v>
          </cell>
          <cell r="R14">
            <v>2422.1</v>
          </cell>
          <cell r="S14">
            <v>2246.1999999999998</v>
          </cell>
          <cell r="T14">
            <v>2104.1</v>
          </cell>
          <cell r="U14">
            <v>2404.3999999999996</v>
          </cell>
          <cell r="W14">
            <v>2399.1000000000004</v>
          </cell>
          <cell r="X14">
            <v>2690.7</v>
          </cell>
          <cell r="Y14">
            <v>2519.1</v>
          </cell>
          <cell r="Z14">
            <v>3667.3999999999996</v>
          </cell>
          <cell r="AA14">
            <v>3031.5</v>
          </cell>
          <cell r="AB14">
            <v>3444.3</v>
          </cell>
          <cell r="AC14">
            <v>0.28007581670197368</v>
          </cell>
          <cell r="AD14">
            <v>0.13617021276595742</v>
          </cell>
          <cell r="AF14">
            <v>9176.7999999999993</v>
          </cell>
          <cell r="AG14">
            <v>11750.906999999999</v>
          </cell>
          <cell r="AH14">
            <v>14623.520800000002</v>
          </cell>
          <cell r="AI14">
            <v>11276.3</v>
          </cell>
          <cell r="AJ14">
            <v>474.60699999999997</v>
          </cell>
          <cell r="AK14">
            <v>6772.4</v>
          </cell>
          <cell r="AL14">
            <v>7608.9</v>
          </cell>
          <cell r="AM14">
            <v>0.1235160356742071</v>
          </cell>
          <cell r="AO14">
            <v>2404.3999999999996</v>
          </cell>
          <cell r="AP14">
            <v>4142.0069999999996</v>
          </cell>
          <cell r="AQ14">
            <v>0.72267800698719031</v>
          </cell>
          <cell r="AU14">
            <v>0</v>
          </cell>
          <cell r="AW14">
            <v>4142.0069999999996</v>
          </cell>
          <cell r="AX14">
            <v>0.72267800698719031</v>
          </cell>
          <cell r="BC14" t="str">
            <v>-----Others</v>
          </cell>
          <cell r="BD14">
            <v>3098.4929999999999</v>
          </cell>
          <cell r="BE14">
            <v>0.22999999999999998</v>
          </cell>
          <cell r="BH14">
            <v>6661.1069999999991</v>
          </cell>
          <cell r="BI14">
            <v>8147.7208000000019</v>
          </cell>
          <cell r="BJ14">
            <v>0.22317818945109313</v>
          </cell>
        </row>
        <row r="15">
          <cell r="A15" t="str">
            <v>Total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5047.7999999999993</v>
          </cell>
          <cell r="I15">
            <v>5395.2000000000007</v>
          </cell>
          <cell r="J15">
            <v>5340.9</v>
          </cell>
          <cell r="K15">
            <v>5027</v>
          </cell>
          <cell r="L15">
            <v>5956.7000000000007</v>
          </cell>
          <cell r="M15">
            <v>5689.6999999999989</v>
          </cell>
          <cell r="N15">
            <v>5384.2000000000007</v>
          </cell>
          <cell r="O15">
            <v>5957</v>
          </cell>
          <cell r="P15">
            <v>8525.0999999999985</v>
          </cell>
          <cell r="Q15">
            <v>10211</v>
          </cell>
          <cell r="R15">
            <v>9172.6</v>
          </cell>
          <cell r="S15">
            <v>9536.7000000000007</v>
          </cell>
          <cell r="T15">
            <v>9873.0000000000018</v>
          </cell>
          <cell r="U15">
            <v>12017.899999999998</v>
          </cell>
          <cell r="W15">
            <v>10750.599999999999</v>
          </cell>
          <cell r="X15">
            <v>12026.000000000002</v>
          </cell>
          <cell r="Y15">
            <v>12426.5</v>
          </cell>
          <cell r="Z15">
            <v>15446.9</v>
          </cell>
          <cell r="AA15">
            <v>13283.599999999999</v>
          </cell>
          <cell r="AB15">
            <v>15142.100000000002</v>
          </cell>
          <cell r="AC15">
            <v>0.2591135872276733</v>
          </cell>
          <cell r="AD15">
            <v>0.13990936191996184</v>
          </cell>
          <cell r="AF15">
            <v>40600.210000000006</v>
          </cell>
          <cell r="AG15">
            <v>52474.317000000017</v>
          </cell>
          <cell r="AH15">
            <v>65086.730516719166</v>
          </cell>
          <cell r="AI15">
            <v>50650</v>
          </cell>
          <cell r="AJ15">
            <v>1824.3170000000173</v>
          </cell>
          <cell r="AK15">
            <v>28582.300000000003</v>
          </cell>
          <cell r="AL15">
            <v>35203.1</v>
          </cell>
          <cell r="AM15">
            <v>0.2316398610328767</v>
          </cell>
          <cell r="AO15">
            <v>12017.910000000003</v>
          </cell>
          <cell r="AP15">
            <v>17271.217000000019</v>
          </cell>
          <cell r="AQ15">
            <v>0.43712317699167436</v>
          </cell>
          <cell r="AS15">
            <v>12380.493</v>
          </cell>
          <cell r="AT15">
            <v>0.25397477970221805</v>
          </cell>
          <cell r="AU15">
            <v>0.99629767030137206</v>
          </cell>
          <cell r="AW15">
            <v>17271.217000000019</v>
          </cell>
          <cell r="AX15">
            <v>0.43712437281055938</v>
          </cell>
          <cell r="BA15">
            <v>14845.066999999999</v>
          </cell>
          <cell r="BB15">
            <v>0.23441435223682006</v>
          </cell>
          <cell r="BC15" t="str">
            <v>Total Income</v>
          </cell>
          <cell r="BD15">
            <v>14849.880999999999</v>
          </cell>
          <cell r="BE15">
            <v>0.19501718102442367</v>
          </cell>
          <cell r="BF15">
            <v>-1.929844605437836E-2</v>
          </cell>
          <cell r="BH15">
            <v>29697.717000000019</v>
          </cell>
          <cell r="BI15">
            <v>36661.030516719169</v>
          </cell>
          <cell r="BJ15">
            <v>0.23447302419641036</v>
          </cell>
          <cell r="BL15">
            <v>21811.149516719168</v>
          </cell>
        </row>
        <row r="16">
          <cell r="Q16">
            <v>2808.7</v>
          </cell>
          <cell r="R16">
            <v>2422.1</v>
          </cell>
          <cell r="S16">
            <v>2246.1999999999998</v>
          </cell>
          <cell r="T16">
            <v>2104.1</v>
          </cell>
          <cell r="U16">
            <v>2404.3999999999996</v>
          </cell>
          <cell r="X16">
            <v>11184.2</v>
          </cell>
          <cell r="AA16">
            <v>12503.599999999999</v>
          </cell>
          <cell r="AB16">
            <v>13302.100000000002</v>
          </cell>
          <cell r="AC16">
            <v>0.1893653546968046</v>
          </cell>
          <cell r="AD16">
            <v>6.3861607856937397E-2</v>
          </cell>
          <cell r="AI16">
            <v>0</v>
          </cell>
          <cell r="AJ16">
            <v>0</v>
          </cell>
        </row>
        <row r="17">
          <cell r="A17" t="str">
            <v>Operating Expenses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4717.1000000000004</v>
          </cell>
          <cell r="Q17">
            <v>5435.7</v>
          </cell>
          <cell r="R17">
            <v>4867.2</v>
          </cell>
          <cell r="S17">
            <v>5516.5</v>
          </cell>
          <cell r="T17">
            <v>5443.8</v>
          </cell>
          <cell r="U17">
            <v>5323.9</v>
          </cell>
          <cell r="W17">
            <v>6074.5</v>
          </cell>
          <cell r="X17">
            <v>7235.5</v>
          </cell>
          <cell r="Y17">
            <v>6279.1</v>
          </cell>
          <cell r="Z17">
            <v>6495.2</v>
          </cell>
          <cell r="AA17">
            <v>6505.5</v>
          </cell>
          <cell r="AB17">
            <v>6743.9</v>
          </cell>
          <cell r="AC17">
            <v>-6.7942782115956057E-2</v>
          </cell>
          <cell r="AD17">
            <v>3.6645914995004247E-2</v>
          </cell>
          <cell r="AF17">
            <v>21151.4</v>
          </cell>
          <cell r="AG17">
            <v>26084.102999999999</v>
          </cell>
          <cell r="AH17">
            <v>27523.814439999998</v>
          </cell>
          <cell r="AI17">
            <v>26084.3</v>
          </cell>
          <cell r="AJ17">
            <v>-0.19700000000011642</v>
          </cell>
          <cell r="AK17">
            <v>15827.5</v>
          </cell>
          <cell r="AL17">
            <v>19589.099999999999</v>
          </cell>
          <cell r="AM17">
            <v>0.23766229663560257</v>
          </cell>
          <cell r="AO17">
            <v>5323.9000000000015</v>
          </cell>
          <cell r="AP17">
            <v>6495.0030000000006</v>
          </cell>
          <cell r="AQ17">
            <v>0.21997088600462056</v>
          </cell>
          <cell r="AS17">
            <v>6287.07</v>
          </cell>
          <cell r="AT17">
            <v>0.15490466218450338</v>
          </cell>
          <cell r="AU17">
            <v>1.001269290184899</v>
          </cell>
          <cell r="AW17">
            <v>6495.0030000000006</v>
          </cell>
          <cell r="AX17">
            <v>0.21997088600462078</v>
          </cell>
          <cell r="BA17">
            <v>8207.1980000000003</v>
          </cell>
          <cell r="BB17">
            <v>0.1342959021491259</v>
          </cell>
          <cell r="BC17" t="str">
            <v>Operating Expenses</v>
          </cell>
          <cell r="BD17">
            <v>6781.4280000000008</v>
          </cell>
          <cell r="BE17">
            <v>8.0000000000000071E-2</v>
          </cell>
          <cell r="BF17">
            <v>5.5647325731402741E-3</v>
          </cell>
          <cell r="BH17">
            <v>12774.102999999999</v>
          </cell>
          <cell r="BI17">
            <v>14274.414439999999</v>
          </cell>
          <cell r="BJ17">
            <v>0.11744945535510398</v>
          </cell>
          <cell r="BL17">
            <v>7492.9864399999979</v>
          </cell>
        </row>
        <row r="18">
          <cell r="A18" t="str">
            <v>---Employee</v>
          </cell>
          <cell r="P18">
            <v>3187.1</v>
          </cell>
          <cell r="Q18">
            <v>3304.7</v>
          </cell>
          <cell r="R18">
            <v>3016.6</v>
          </cell>
          <cell r="S18">
            <v>3429.9</v>
          </cell>
          <cell r="T18">
            <v>3563.4</v>
          </cell>
          <cell r="U18">
            <v>3271.4</v>
          </cell>
          <cell r="W18">
            <v>3685.4</v>
          </cell>
          <cell r="X18">
            <v>4135.8</v>
          </cell>
          <cell r="Y18">
            <v>3841.8</v>
          </cell>
          <cell r="Z18">
            <v>4477</v>
          </cell>
          <cell r="AA18">
            <v>4133.5</v>
          </cell>
          <cell r="AB18">
            <v>3800.6</v>
          </cell>
          <cell r="AC18">
            <v>-8.1048406596063716E-2</v>
          </cell>
          <cell r="AD18">
            <v>-8.0537075117938839E-2</v>
          </cell>
          <cell r="AF18">
            <v>13281.3</v>
          </cell>
          <cell r="AG18">
            <v>16139.972</v>
          </cell>
          <cell r="AH18">
            <v>17269.770039999999</v>
          </cell>
          <cell r="AI18">
            <v>16140</v>
          </cell>
          <cell r="AJ18">
            <v>-2.8000000000247383E-2</v>
          </cell>
          <cell r="AK18">
            <v>10009.9</v>
          </cell>
          <cell r="AL18">
            <v>11663</v>
          </cell>
          <cell r="AM18">
            <v>0.16514650496008954</v>
          </cell>
          <cell r="AO18">
            <v>3271.3999999999996</v>
          </cell>
          <cell r="AP18">
            <v>4476.9719999999998</v>
          </cell>
          <cell r="AQ18">
            <v>0.36851867701901342</v>
          </cell>
          <cell r="AS18">
            <v>3955.3740000000003</v>
          </cell>
          <cell r="AT18">
            <v>0.1100000000000001</v>
          </cell>
          <cell r="AU18">
            <v>1.0295627049820397</v>
          </cell>
          <cell r="AW18">
            <v>4476.9719999999998</v>
          </cell>
          <cell r="AX18">
            <v>0.3685186770190132</v>
          </cell>
          <cell r="BA18">
            <v>4797.5280000000002</v>
          </cell>
          <cell r="BB18">
            <v>0.15999999999999992</v>
          </cell>
          <cell r="BH18">
            <v>8318.7720000000008</v>
          </cell>
          <cell r="BI18">
            <v>9335.6700399999991</v>
          </cell>
          <cell r="BJ18">
            <v>0.12224136447062106</v>
          </cell>
        </row>
        <row r="19">
          <cell r="A19" t="str">
            <v>---Other</v>
          </cell>
          <cell r="P19">
            <v>1530</v>
          </cell>
          <cell r="Q19">
            <v>2131</v>
          </cell>
          <cell r="R19">
            <v>1850.6</v>
          </cell>
          <cell r="S19">
            <v>2086.6</v>
          </cell>
          <cell r="T19">
            <v>1880.4</v>
          </cell>
          <cell r="U19">
            <v>2052.5</v>
          </cell>
          <cell r="W19">
            <v>2389.1</v>
          </cell>
          <cell r="X19">
            <v>3099.7</v>
          </cell>
          <cell r="Y19">
            <v>2437.3000000000002</v>
          </cell>
          <cell r="Z19">
            <v>2018.2</v>
          </cell>
          <cell r="AA19">
            <v>2372</v>
          </cell>
          <cell r="AB19">
            <v>2943.3</v>
          </cell>
          <cell r="AC19">
            <v>-5.0456495789915068E-2</v>
          </cell>
          <cell r="AD19">
            <v>0.24085160202360889</v>
          </cell>
          <cell r="AF19">
            <v>7870.1000000000022</v>
          </cell>
          <cell r="AG19">
            <v>9944.1309999999994</v>
          </cell>
          <cell r="AH19">
            <v>10254.044399999999</v>
          </cell>
          <cell r="AI19">
            <v>9944.2999999999993</v>
          </cell>
          <cell r="AJ19">
            <v>-0.16899999999986903</v>
          </cell>
          <cell r="AK19">
            <v>5817.6</v>
          </cell>
          <cell r="AL19">
            <v>7926.0999999999995</v>
          </cell>
          <cell r="AM19">
            <v>0.36243468096809672</v>
          </cell>
          <cell r="AO19">
            <v>2052.5000000000018</v>
          </cell>
          <cell r="AP19">
            <v>2018.0309999999999</v>
          </cell>
          <cell r="AQ19">
            <v>-1.6793666260658591E-2</v>
          </cell>
          <cell r="AS19">
            <v>2331.6959999999999</v>
          </cell>
          <cell r="AT19">
            <v>0.24</v>
          </cell>
          <cell r="AU19">
            <v>0.95667172691092595</v>
          </cell>
          <cell r="AW19">
            <v>2018.0309999999999</v>
          </cell>
          <cell r="AX19">
            <v>-1.6793666260657814E-2</v>
          </cell>
          <cell r="BA19">
            <v>3409.67</v>
          </cell>
          <cell r="BB19">
            <v>0.10000000000000009</v>
          </cell>
          <cell r="BH19">
            <v>4455.3309999999992</v>
          </cell>
          <cell r="BI19">
            <v>4938.7443999999987</v>
          </cell>
          <cell r="BJ19">
            <v>0.10850224147206999</v>
          </cell>
        </row>
        <row r="20">
          <cell r="A20" t="str">
            <v>Operating Profit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5047.7999999999993</v>
          </cell>
          <cell r="I20">
            <v>5395.2000000000007</v>
          </cell>
          <cell r="J20">
            <v>5340.9</v>
          </cell>
          <cell r="K20">
            <v>5027</v>
          </cell>
          <cell r="L20">
            <v>5956.7000000000007</v>
          </cell>
          <cell r="M20">
            <v>5689.6999999999989</v>
          </cell>
          <cell r="N20">
            <v>5384.2000000000007</v>
          </cell>
          <cell r="O20">
            <v>5957</v>
          </cell>
          <cell r="P20">
            <v>3807.9999999999982</v>
          </cell>
          <cell r="Q20">
            <v>4775.3</v>
          </cell>
          <cell r="R20">
            <v>4305.4000000000005</v>
          </cell>
          <cell r="S20">
            <v>4020.2000000000007</v>
          </cell>
          <cell r="T20">
            <v>4429.2000000000016</v>
          </cell>
          <cell r="U20">
            <v>6693.9999999999982</v>
          </cell>
          <cell r="W20">
            <v>4676.0999999999985</v>
          </cell>
          <cell r="X20">
            <v>4790.5000000000018</v>
          </cell>
          <cell r="Y20">
            <v>6147.4</v>
          </cell>
          <cell r="Z20">
            <v>8951.7000000000007</v>
          </cell>
          <cell r="AA20">
            <v>6778.0999999999985</v>
          </cell>
          <cell r="AB20">
            <v>8398.2000000000025</v>
          </cell>
          <cell r="AC20">
            <v>0.75309466652750223</v>
          </cell>
          <cell r="AD20">
            <v>0.23901978430533699</v>
          </cell>
          <cell r="AF20">
            <v>19448.810000000005</v>
          </cell>
          <cell r="AG20">
            <v>26390.214000000018</v>
          </cell>
          <cell r="AH20">
            <v>37562.916076719164</v>
          </cell>
          <cell r="AI20">
            <v>24565.7</v>
          </cell>
          <cell r="AJ20">
            <v>1824.5140000000174</v>
          </cell>
          <cell r="AK20">
            <v>12754.800000000003</v>
          </cell>
          <cell r="AL20">
            <v>15614</v>
          </cell>
          <cell r="AM20">
            <v>0.22416658826480984</v>
          </cell>
          <cell r="AO20">
            <v>6694.010000000002</v>
          </cell>
          <cell r="AP20">
            <v>10776.214000000018</v>
          </cell>
          <cell r="AQ20">
            <v>0.60982938477833382</v>
          </cell>
          <cell r="AS20">
            <v>6093.4230000000007</v>
          </cell>
          <cell r="AT20">
            <v>0.37573895963153592</v>
          </cell>
          <cell r="AU20">
            <v>0.99121953996811674</v>
          </cell>
          <cell r="AW20">
            <v>10776.214000000018</v>
          </cell>
          <cell r="AX20">
            <v>0.60983178966238727</v>
          </cell>
          <cell r="BA20">
            <v>6637.8689999999988</v>
          </cell>
          <cell r="BB20">
            <v>0.38563177121385994</v>
          </cell>
          <cell r="BC20" t="str">
            <v>Operating Profit</v>
          </cell>
          <cell r="BD20">
            <v>8068.4529999999986</v>
          </cell>
          <cell r="BE20">
            <v>0.45866381024695357</v>
          </cell>
          <cell r="BF20">
            <v>-3.9264008954300156E-2</v>
          </cell>
          <cell r="BH20">
            <v>16923.614000000016</v>
          </cell>
          <cell r="BI20">
            <v>22386.616076719161</v>
          </cell>
          <cell r="BJ20">
            <v>0.32280351446913991</v>
          </cell>
        </row>
        <row r="21">
          <cell r="A21" t="str">
            <v>Provisions &amp; Cont.</v>
          </cell>
          <cell r="P21">
            <v>2683.9</v>
          </cell>
          <cell r="Q21">
            <v>4338</v>
          </cell>
          <cell r="R21">
            <v>2030.9</v>
          </cell>
          <cell r="S21">
            <v>2239.8000000000002</v>
          </cell>
          <cell r="T21">
            <v>2486</v>
          </cell>
          <cell r="U21">
            <v>3535.5</v>
          </cell>
          <cell r="W21">
            <v>1684.9</v>
          </cell>
          <cell r="X21">
            <v>1586.5</v>
          </cell>
          <cell r="Y21">
            <v>2901.8999999999996</v>
          </cell>
          <cell r="Z21">
            <v>3063.8</v>
          </cell>
          <cell r="AA21">
            <v>1992.4</v>
          </cell>
          <cell r="AB21">
            <v>2993</v>
          </cell>
          <cell r="AC21">
            <v>0.88654270406555313</v>
          </cell>
          <cell r="AD21">
            <v>0.50220839188917887</v>
          </cell>
          <cell r="AF21">
            <v>10292.203999999998</v>
          </cell>
          <cell r="AG21">
            <v>11061.746000000001</v>
          </cell>
          <cell r="AH21">
            <v>12770.858406574169</v>
          </cell>
          <cell r="AI21">
            <v>9237.0999999999985</v>
          </cell>
          <cell r="AJ21">
            <v>1824.6460000000025</v>
          </cell>
          <cell r="AK21">
            <v>6756.7000000000007</v>
          </cell>
          <cell r="AL21">
            <v>6173.2999999999993</v>
          </cell>
          <cell r="AM21">
            <v>-8.6343925288972612E-2</v>
          </cell>
          <cell r="AO21">
            <v>3535.5039999999972</v>
          </cell>
          <cell r="AP21">
            <v>4888.4460000000017</v>
          </cell>
          <cell r="AQ21">
            <v>0.38267302200761355</v>
          </cell>
          <cell r="AS21">
            <v>3250</v>
          </cell>
          <cell r="AT21">
            <v>0.30732099758648435</v>
          </cell>
          <cell r="AU21">
            <v>1.1199558909679865</v>
          </cell>
          <cell r="AW21">
            <v>4888.4460000000017</v>
          </cell>
          <cell r="AX21">
            <v>0.38267458633856655</v>
          </cell>
          <cell r="BA21">
            <v>3000</v>
          </cell>
          <cell r="BB21">
            <v>0.89095493224078171</v>
          </cell>
          <cell r="BC21" t="str">
            <v>Provisions &amp; Cont.</v>
          </cell>
          <cell r="BD21">
            <v>2100</v>
          </cell>
          <cell r="BE21">
            <v>-8.1405012904072205E-2</v>
          </cell>
          <cell r="BF21">
            <v>-0.29836284664216506</v>
          </cell>
          <cell r="BH21">
            <v>7790.3460000000014</v>
          </cell>
          <cell r="BI21">
            <v>7785.4584065741692</v>
          </cell>
          <cell r="BJ21">
            <v>-6.2739105886078228E-4</v>
          </cell>
        </row>
        <row r="22">
          <cell r="A22" t="str">
            <v>---Provisions - Loan Loss</v>
          </cell>
          <cell r="P22">
            <v>998.9</v>
          </cell>
          <cell r="Q22">
            <v>2994.3</v>
          </cell>
          <cell r="R22">
            <v>811.3</v>
          </cell>
          <cell r="S22">
            <v>1170</v>
          </cell>
          <cell r="T22">
            <v>1227</v>
          </cell>
          <cell r="U22">
            <v>2147.8000000000002</v>
          </cell>
          <cell r="W22">
            <v>1154</v>
          </cell>
          <cell r="X22">
            <v>1499.8</v>
          </cell>
          <cell r="Y22">
            <v>1909.1</v>
          </cell>
          <cell r="Z22">
            <v>1006</v>
          </cell>
          <cell r="AA22">
            <v>921.8</v>
          </cell>
          <cell r="AB22">
            <v>2150</v>
          </cell>
          <cell r="AC22">
            <v>0.43352446992932392</v>
          </cell>
          <cell r="AD22">
            <v>1.3323931438489911</v>
          </cell>
          <cell r="AF22">
            <v>5356.1</v>
          </cell>
          <cell r="AG22">
            <v>5568.9</v>
          </cell>
          <cell r="AH22">
            <v>7780.408406574169</v>
          </cell>
          <cell r="AI22">
            <v>5568.9</v>
          </cell>
          <cell r="AJ22">
            <v>0</v>
          </cell>
          <cell r="AK22">
            <v>3208.3</v>
          </cell>
          <cell r="AL22">
            <v>4562.8999999999996</v>
          </cell>
          <cell r="AM22">
            <v>0.42221737368699919</v>
          </cell>
          <cell r="AO22">
            <v>2147.8000000000002</v>
          </cell>
          <cell r="AP22">
            <v>1006</v>
          </cell>
          <cell r="AQ22">
            <v>-0.53161374429648944</v>
          </cell>
          <cell r="AS22">
            <v>2000</v>
          </cell>
          <cell r="AT22">
            <v>0.62999185004074976</v>
          </cell>
          <cell r="AU22">
            <v>1.0476140589806715</v>
          </cell>
          <cell r="AW22">
            <v>1006</v>
          </cell>
          <cell r="AX22">
            <v>-0.53161374429648944</v>
          </cell>
          <cell r="BA22">
            <v>2000</v>
          </cell>
          <cell r="BB22">
            <v>0.33351113481797579</v>
          </cell>
          <cell r="BH22">
            <v>2915.0999999999995</v>
          </cell>
          <cell r="BI22">
            <v>4708.6084065741688</v>
          </cell>
          <cell r="BJ22">
            <v>0.61524764384555231</v>
          </cell>
        </row>
        <row r="23">
          <cell r="A23" t="str">
            <v>---Amortization</v>
          </cell>
          <cell r="N23">
            <v>0</v>
          </cell>
          <cell r="O23">
            <v>0</v>
          </cell>
          <cell r="P23">
            <v>0</v>
          </cell>
          <cell r="Q23">
            <v>1498.2</v>
          </cell>
          <cell r="R23">
            <v>639.4</v>
          </cell>
          <cell r="S23">
            <v>719.2</v>
          </cell>
          <cell r="T23">
            <v>682.2</v>
          </cell>
          <cell r="U23">
            <v>395.8</v>
          </cell>
          <cell r="W23">
            <v>601.9</v>
          </cell>
          <cell r="X23">
            <v>0</v>
          </cell>
          <cell r="Y23">
            <v>615.79999999999995</v>
          </cell>
          <cell r="Z23">
            <v>631.5</v>
          </cell>
          <cell r="AA23">
            <v>0</v>
          </cell>
          <cell r="AB23">
            <v>0</v>
          </cell>
          <cell r="AC23" t="e">
            <v>#DIV/0!</v>
          </cell>
          <cell r="AD23" t="e">
            <v>#DIV/0!</v>
          </cell>
          <cell r="AF23">
            <v>2436.6039999999998</v>
          </cell>
          <cell r="AG23">
            <v>2440.4499999999998</v>
          </cell>
          <cell r="AH23">
            <v>2440.4499999999998</v>
          </cell>
          <cell r="AI23">
            <v>1849.1999999999998</v>
          </cell>
          <cell r="AJ23">
            <v>591.25</v>
          </cell>
          <cell r="AK23">
            <v>2040.8</v>
          </cell>
          <cell r="AL23">
            <v>1217.6999999999998</v>
          </cell>
          <cell r="AM23">
            <v>-0.40332222657781269</v>
          </cell>
          <cell r="AO23">
            <v>395.80399999999986</v>
          </cell>
          <cell r="AP23">
            <v>1222.75</v>
          </cell>
          <cell r="AQ23">
            <v>2.0892815636021882</v>
          </cell>
          <cell r="AW23">
            <v>1222.75</v>
          </cell>
          <cell r="AX23">
            <v>2.0893127842344619</v>
          </cell>
          <cell r="BH23">
            <v>1838.5499999999997</v>
          </cell>
          <cell r="BI23">
            <v>2440.4499999999998</v>
          </cell>
          <cell r="BJ23">
            <v>0.32737755296293281</v>
          </cell>
        </row>
        <row r="24">
          <cell r="A24" t="str">
            <v>---Others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1685</v>
          </cell>
          <cell r="Q24">
            <v>-154.50000000000023</v>
          </cell>
          <cell r="R24">
            <v>580.20000000000016</v>
          </cell>
          <cell r="S24">
            <v>350.60000000000014</v>
          </cell>
          <cell r="T24">
            <v>576.79999999999995</v>
          </cell>
          <cell r="U24">
            <v>991.89999999999986</v>
          </cell>
          <cell r="W24">
            <v>530.90000000000009</v>
          </cell>
          <cell r="X24">
            <v>86.700000000000045</v>
          </cell>
          <cell r="Y24">
            <v>376.99999999999977</v>
          </cell>
          <cell r="Z24">
            <v>2057.8000000000002</v>
          </cell>
          <cell r="AA24">
            <v>1070.6000000000001</v>
          </cell>
          <cell r="AB24">
            <v>843</v>
          </cell>
          <cell r="AC24">
            <v>8.723183391003456</v>
          </cell>
          <cell r="AD24">
            <v>-0.21259107042779757</v>
          </cell>
          <cell r="AF24">
            <v>2499.4999999999977</v>
          </cell>
          <cell r="AG24">
            <v>3052.3960000000015</v>
          </cell>
          <cell r="AH24">
            <v>2550</v>
          </cell>
          <cell r="AI24">
            <v>3052.4</v>
          </cell>
          <cell r="AJ24">
            <v>-3.9999999985411705E-3</v>
          </cell>
          <cell r="AK24">
            <v>1507.6000000000004</v>
          </cell>
          <cell r="AL24">
            <v>994.59999999999991</v>
          </cell>
          <cell r="AM24">
            <v>-0.3402759352613427</v>
          </cell>
          <cell r="AO24">
            <v>991.89999999999736</v>
          </cell>
          <cell r="AP24">
            <v>2057.7960000000016</v>
          </cell>
          <cell r="AQ24">
            <v>1.0746002621232051</v>
          </cell>
          <cell r="AS24">
            <v>1250</v>
          </cell>
          <cell r="AT24">
            <v>1.1671289875173372</v>
          </cell>
          <cell r="AU24">
            <v>3.3156498673740074</v>
          </cell>
          <cell r="AW24">
            <v>2057.7960000000016</v>
          </cell>
          <cell r="AX24">
            <v>1.0746002621231998</v>
          </cell>
          <cell r="BA24">
            <v>1000</v>
          </cell>
          <cell r="BB24">
            <v>10.534025374855819</v>
          </cell>
          <cell r="BH24">
            <v>2434.7960000000012</v>
          </cell>
          <cell r="BI24">
            <v>636.39999999999986</v>
          </cell>
          <cell r="BJ24">
            <v>-0.73862286614566497</v>
          </cell>
        </row>
        <row r="25">
          <cell r="A25" t="str">
            <v>Profit Before Tax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5047.7999999999993</v>
          </cell>
          <cell r="I25">
            <v>5395.2000000000007</v>
          </cell>
          <cell r="J25">
            <v>5340.9</v>
          </cell>
          <cell r="K25">
            <v>5027</v>
          </cell>
          <cell r="L25">
            <v>5956.7000000000007</v>
          </cell>
          <cell r="M25">
            <v>5689.6999999999989</v>
          </cell>
          <cell r="N25">
            <v>5384.2000000000007</v>
          </cell>
          <cell r="O25">
            <v>5957</v>
          </cell>
          <cell r="P25">
            <v>1124.0999999999981</v>
          </cell>
          <cell r="Q25">
            <v>437.30000000000018</v>
          </cell>
          <cell r="R25">
            <v>2274.5000000000005</v>
          </cell>
          <cell r="S25">
            <v>1780.4000000000005</v>
          </cell>
          <cell r="T25">
            <v>1943.2000000000016</v>
          </cell>
          <cell r="U25">
            <v>3158.4999999999982</v>
          </cell>
          <cell r="W25">
            <v>2991.1999999999985</v>
          </cell>
          <cell r="X25">
            <v>3204.0000000000018</v>
          </cell>
          <cell r="Y25">
            <v>3245.5</v>
          </cell>
          <cell r="Z25">
            <v>5887.9000000000005</v>
          </cell>
          <cell r="AA25">
            <v>4785.6999999999989</v>
          </cell>
          <cell r="AB25">
            <v>5405.2000000000025</v>
          </cell>
          <cell r="AC25">
            <v>0.68701622971285881</v>
          </cell>
          <cell r="AD25">
            <v>0.12944814760641155</v>
          </cell>
          <cell r="AF25">
            <v>9156.606000000007</v>
          </cell>
          <cell r="AG25">
            <v>15328.468000000017</v>
          </cell>
          <cell r="AH25">
            <v>24792.057670144997</v>
          </cell>
          <cell r="AI25">
            <v>15328.600000000002</v>
          </cell>
          <cell r="AJ25">
            <v>-0.13199999998505518</v>
          </cell>
          <cell r="AK25">
            <v>5998.1000000000022</v>
          </cell>
          <cell r="AL25">
            <v>9440.7000000000007</v>
          </cell>
          <cell r="AM25">
            <v>0.5739484169987159</v>
          </cell>
          <cell r="AO25">
            <v>3158.5060000000049</v>
          </cell>
          <cell r="AP25">
            <v>5887.7680000000164</v>
          </cell>
          <cell r="AQ25">
            <v>0.86409903922930886</v>
          </cell>
          <cell r="AS25">
            <v>2843.4230000000007</v>
          </cell>
          <cell r="AT25">
            <v>0.4632683202964174</v>
          </cell>
          <cell r="AU25">
            <v>0.87611246341087679</v>
          </cell>
          <cell r="AW25">
            <v>5887.7680000000164</v>
          </cell>
          <cell r="AX25">
            <v>0.86410258033877474</v>
          </cell>
          <cell r="BA25">
            <v>3637.8689999999988</v>
          </cell>
          <cell r="BB25">
            <v>0.13541479400748968</v>
          </cell>
          <cell r="BC25" t="str">
            <v>Profit Before Tax</v>
          </cell>
          <cell r="BD25">
            <v>5968.4529999999986</v>
          </cell>
          <cell r="BE25">
            <v>0.83899337544292063</v>
          </cell>
          <cell r="BF25">
            <v>0.10420576481906241</v>
          </cell>
          <cell r="BH25">
            <v>9133.2680000000164</v>
          </cell>
          <cell r="BI25">
            <v>14601.157670144998</v>
          </cell>
          <cell r="BJ25">
            <v>0.59867833399227655</v>
          </cell>
        </row>
        <row r="26">
          <cell r="A26" t="str">
            <v>Total Tax</v>
          </cell>
          <cell r="P26">
            <v>373.8</v>
          </cell>
          <cell r="Q26">
            <v>-90.6</v>
          </cell>
          <cell r="R26">
            <v>557.1</v>
          </cell>
          <cell r="S26">
            <v>458.6</v>
          </cell>
          <cell r="T26">
            <v>512.20000000000005</v>
          </cell>
          <cell r="U26">
            <v>614.29999999999995</v>
          </cell>
          <cell r="W26">
            <v>903.9</v>
          </cell>
          <cell r="X26">
            <v>1082.7</v>
          </cell>
          <cell r="Y26">
            <v>696.8</v>
          </cell>
          <cell r="Z26">
            <v>1413.5</v>
          </cell>
          <cell r="AA26">
            <v>1633.7</v>
          </cell>
          <cell r="AB26">
            <v>1154.5</v>
          </cell>
          <cell r="AC26">
            <v>6.6315692250854319E-2</v>
          </cell>
          <cell r="AD26">
            <v>-0.29332190732692665</v>
          </cell>
          <cell r="AF26">
            <v>2142.2000000000003</v>
          </cell>
          <cell r="AG26">
            <v>4096.8999999999996</v>
          </cell>
          <cell r="AH26">
            <v>7437.6173010434986</v>
          </cell>
          <cell r="AI26">
            <v>4096.8999999999996</v>
          </cell>
          <cell r="AJ26">
            <v>0</v>
          </cell>
          <cell r="AK26">
            <v>1527.9</v>
          </cell>
          <cell r="AL26">
            <v>2683.3999999999996</v>
          </cell>
          <cell r="AM26">
            <v>0.75626677138556153</v>
          </cell>
          <cell r="AO26">
            <v>614.30000000000018</v>
          </cell>
          <cell r="AP26">
            <v>1413.5</v>
          </cell>
          <cell r="AQ26">
            <v>1.3009930001627863</v>
          </cell>
          <cell r="AS26">
            <v>955.39012800000103</v>
          </cell>
          <cell r="AT26">
            <v>0.86526772354549197</v>
          </cell>
          <cell r="AU26">
            <v>1.3711109758897835</v>
          </cell>
          <cell r="AW26">
            <v>1413.5</v>
          </cell>
          <cell r="AX26">
            <v>1.3009930001627872</v>
          </cell>
          <cell r="BA26">
            <v>1127.7393899999995</v>
          </cell>
          <cell r="BB26">
            <v>4.1599141036297693E-2</v>
          </cell>
          <cell r="BC26" t="str">
            <v>Total Tax</v>
          </cell>
          <cell r="BD26">
            <v>1671.1668399999999</v>
          </cell>
          <cell r="BE26">
            <v>1.3983450631458094</v>
          </cell>
          <cell r="BF26">
            <v>0.44752433087916832</v>
          </cell>
          <cell r="BH26">
            <v>2110.2999999999993</v>
          </cell>
          <cell r="BI26">
            <v>4649.4173010434988</v>
          </cell>
          <cell r="BJ26">
            <v>1.2032020570741131</v>
          </cell>
        </row>
        <row r="27">
          <cell r="A27" t="str">
            <v>Profit After Tax (PAT)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1968.9</v>
          </cell>
          <cell r="I27">
            <v>2825.3</v>
          </cell>
          <cell r="J27">
            <v>2039.2</v>
          </cell>
          <cell r="K27">
            <v>2267.6</v>
          </cell>
          <cell r="L27">
            <v>2285.4</v>
          </cell>
          <cell r="M27">
            <v>3491</v>
          </cell>
          <cell r="N27">
            <v>1626.9</v>
          </cell>
          <cell r="O27">
            <v>495.4</v>
          </cell>
          <cell r="P27">
            <v>750.29999999999814</v>
          </cell>
          <cell r="Q27">
            <v>527.9000000000002</v>
          </cell>
          <cell r="R27">
            <v>1717.4000000000005</v>
          </cell>
          <cell r="S27">
            <v>1321.8000000000006</v>
          </cell>
          <cell r="T27">
            <v>1431.0000000000016</v>
          </cell>
          <cell r="U27">
            <v>2544.199999999998</v>
          </cell>
          <cell r="W27">
            <v>2087.2999999999984</v>
          </cell>
          <cell r="X27">
            <v>2121.300000000002</v>
          </cell>
          <cell r="Y27">
            <v>2548.6999999999998</v>
          </cell>
          <cell r="Z27">
            <v>4474.4000000000005</v>
          </cell>
          <cell r="AA27">
            <v>3151.9999999999991</v>
          </cell>
          <cell r="AB27">
            <v>4250.7000000000025</v>
          </cell>
          <cell r="AC27">
            <v>1.0038184132371653</v>
          </cell>
          <cell r="AD27">
            <v>0.34857233502538199</v>
          </cell>
          <cell r="AF27">
            <v>7014.4060000000063</v>
          </cell>
          <cell r="AG27">
            <v>11231.568000000017</v>
          </cell>
          <cell r="AH27">
            <v>17354.4403691015</v>
          </cell>
          <cell r="AI27">
            <v>11231.7</v>
          </cell>
          <cell r="AJ27">
            <v>-0.13199999998323619</v>
          </cell>
          <cell r="AK27">
            <v>4470.2000000000025</v>
          </cell>
          <cell r="AL27">
            <v>6757.3</v>
          </cell>
          <cell r="AM27">
            <v>0.5116325891458986</v>
          </cell>
          <cell r="AO27">
            <v>2544.2060000000038</v>
          </cell>
          <cell r="AP27">
            <v>4474.2680000000173</v>
          </cell>
          <cell r="AQ27">
            <v>0.75861074142581653</v>
          </cell>
          <cell r="AS27">
            <v>1888.0328719999998</v>
          </cell>
          <cell r="AT27">
            <v>0.31938006429070409</v>
          </cell>
          <cell r="AU27">
            <v>0.74078270176952954</v>
          </cell>
          <cell r="AW27">
            <v>4474.2680000000173</v>
          </cell>
          <cell r="AX27">
            <v>0.75861488876661465</v>
          </cell>
          <cell r="BA27">
            <v>2510.129609999999</v>
          </cell>
          <cell r="BB27">
            <v>0.18329779380568367</v>
          </cell>
          <cell r="BC27" t="str">
            <v>Profit After Tax (PAT)</v>
          </cell>
          <cell r="BD27">
            <v>4297.2861599999987</v>
          </cell>
          <cell r="BE27">
            <v>0.68606982383175708</v>
          </cell>
          <cell r="BF27">
            <v>1.0959644293880189E-2</v>
          </cell>
          <cell r="BH27">
            <v>7022.9680000000162</v>
          </cell>
          <cell r="BI27">
            <v>9951.740369101497</v>
          </cell>
          <cell r="BJ27">
            <v>0.417027725187054</v>
          </cell>
        </row>
        <row r="28">
          <cell r="A28" t="str">
            <v>Core Operating Profit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5047.7999999999993</v>
          </cell>
          <cell r="I28">
            <v>5395.2000000000007</v>
          </cell>
          <cell r="J28">
            <v>5340.9</v>
          </cell>
          <cell r="K28">
            <v>5027</v>
          </cell>
          <cell r="L28">
            <v>5956.7000000000007</v>
          </cell>
          <cell r="M28">
            <v>5689.6999999999989</v>
          </cell>
          <cell r="N28">
            <v>5384.2000000000007</v>
          </cell>
          <cell r="O28">
            <v>5957</v>
          </cell>
          <cell r="P28">
            <v>3807.9999999999982</v>
          </cell>
          <cell r="Q28">
            <v>3707.9000000000005</v>
          </cell>
          <cell r="R28">
            <v>3783.9000000000005</v>
          </cell>
          <cell r="S28">
            <v>3235.2000000000007</v>
          </cell>
          <cell r="T28">
            <v>3908.3000000000015</v>
          </cell>
          <cell r="U28">
            <v>5854.3999999999978</v>
          </cell>
          <cell r="W28">
            <v>3968.6999999999989</v>
          </cell>
          <cell r="X28">
            <v>3948.7000000000016</v>
          </cell>
          <cell r="Y28">
            <v>5443.4</v>
          </cell>
          <cell r="Z28">
            <v>6851.7000000000007</v>
          </cell>
          <cell r="AA28">
            <v>5998.0999999999985</v>
          </cell>
          <cell r="AB28">
            <v>6558.2000000000025</v>
          </cell>
          <cell r="AC28">
            <v>0.6608504064628864</v>
          </cell>
          <cell r="AD28">
            <v>9.3379570197229755E-2</v>
          </cell>
          <cell r="AF28">
            <v>18307.910000000003</v>
          </cell>
          <cell r="AG28">
            <v>22511.388000000017</v>
          </cell>
          <cell r="AH28">
            <v>32262.916076719164</v>
          </cell>
          <cell r="AI28">
            <v>20212.5</v>
          </cell>
          <cell r="AJ28">
            <v>2298.8880000000172</v>
          </cell>
          <cell r="AK28">
            <v>10927.400000000003</v>
          </cell>
          <cell r="AL28">
            <v>13360.8</v>
          </cell>
          <cell r="AM28">
            <v>0.22268792210406829</v>
          </cell>
          <cell r="AO28">
            <v>7380.51</v>
          </cell>
          <cell r="AP28">
            <v>9150.5880000000179</v>
          </cell>
          <cell r="AQ28">
            <v>0.23983139376547391</v>
          </cell>
          <cell r="AS28">
            <v>5593.4230000000007</v>
          </cell>
          <cell r="AT28">
            <v>0.43116521249648154</v>
          </cell>
          <cell r="AU28">
            <v>1.0275605320204286</v>
          </cell>
          <cell r="AW28">
            <v>9150.5880000000179</v>
          </cell>
          <cell r="AX28">
            <v>0.56302746652091096</v>
          </cell>
          <cell r="BA28">
            <v>6087.8689999999988</v>
          </cell>
          <cell r="BB28">
            <v>0.54174006635094996</v>
          </cell>
          <cell r="BH28">
            <v>14593.988000000016</v>
          </cell>
          <cell r="BI28">
            <v>19706.616076719161</v>
          </cell>
          <cell r="BJ28">
            <v>0.35032426206730749</v>
          </cell>
        </row>
        <row r="29">
          <cell r="X29">
            <v>0.58591204183191459</v>
          </cell>
          <cell r="AB29">
            <v>-4.5529676934635832E-3</v>
          </cell>
          <cell r="BD29">
            <v>13249.4</v>
          </cell>
          <cell r="BE29">
            <v>13310</v>
          </cell>
        </row>
        <row r="30">
          <cell r="A30" t="str">
            <v>EPS</v>
          </cell>
          <cell r="P30">
            <v>1.54</v>
          </cell>
          <cell r="Q30">
            <v>1.08</v>
          </cell>
          <cell r="R30">
            <v>3.52</v>
          </cell>
          <cell r="S30">
            <v>2.71</v>
          </cell>
          <cell r="T30">
            <v>2.94</v>
          </cell>
          <cell r="U30">
            <v>5.22</v>
          </cell>
          <cell r="W30">
            <v>4.28</v>
          </cell>
          <cell r="X30">
            <v>4.3499999999999996</v>
          </cell>
          <cell r="Y30">
            <v>5.23</v>
          </cell>
          <cell r="Z30">
            <v>9.18</v>
          </cell>
          <cell r="AA30">
            <v>6.47</v>
          </cell>
          <cell r="AB30">
            <v>8.73</v>
          </cell>
          <cell r="AC30">
            <v>1.0068965517241382</v>
          </cell>
          <cell r="AD30">
            <v>-0.29520697167755994</v>
          </cell>
          <cell r="AK30">
            <v>9.17</v>
          </cell>
          <cell r="AL30">
            <v>13.86</v>
          </cell>
          <cell r="AM30">
            <v>0.51145038167938917</v>
          </cell>
          <cell r="BE30">
            <v>-4.5529676934635832E-3</v>
          </cell>
        </row>
        <row r="31">
          <cell r="A31" t="str">
            <v>Extraordinary</v>
          </cell>
          <cell r="W31">
            <v>4.8838499960357939E-2</v>
          </cell>
          <cell r="X31">
            <v>0.22054277942631084</v>
          </cell>
          <cell r="Y31">
            <v>0.39277946933449259</v>
          </cell>
          <cell r="Z31">
            <v>0.28000000000000003</v>
          </cell>
          <cell r="AA31">
            <v>0.51135132411117001</v>
          </cell>
          <cell r="AB31">
            <v>0.6608504064628864</v>
          </cell>
          <cell r="AF31">
            <v>9478.6630000000005</v>
          </cell>
          <cell r="AG31">
            <v>2721.3630000000003</v>
          </cell>
        </row>
        <row r="32">
          <cell r="A32" t="str">
            <v>---VRS</v>
          </cell>
          <cell r="AG32">
            <v>6.9634069648613517E-2</v>
          </cell>
        </row>
        <row r="33">
          <cell r="A33" t="str">
            <v>---Wage Revision</v>
          </cell>
        </row>
        <row r="34">
          <cell r="A34" t="str">
            <v>Tax rate</v>
          </cell>
          <cell r="O34">
            <v>0</v>
          </cell>
          <cell r="P34">
            <v>0.33253269282092396</v>
          </cell>
          <cell r="Q34">
            <v>-0.20718042533729694</v>
          </cell>
          <cell r="R34">
            <v>0.24493295229720813</v>
          </cell>
          <cell r="S34">
            <v>0.25758256571556948</v>
          </cell>
          <cell r="T34">
            <v>0.26358583779333039</v>
          </cell>
          <cell r="U34">
            <v>0.19449105588095625</v>
          </cell>
          <cell r="W34">
            <v>0.30218641347954012</v>
          </cell>
          <cell r="X34">
            <v>0.33792134831460657</v>
          </cell>
          <cell r="Y34">
            <v>0.21469727314743489</v>
          </cell>
          <cell r="Z34">
            <v>0.24006861529577606</v>
          </cell>
          <cell r="AA34">
            <v>0.3413711682721442</v>
          </cell>
          <cell r="AB34">
            <v>0.21359061644342475</v>
          </cell>
          <cell r="AF34">
            <v>0.2339513134014938</v>
          </cell>
          <cell r="AG34">
            <v>0.26727393761724882</v>
          </cell>
          <cell r="AK34">
            <v>0.25473066471049161</v>
          </cell>
          <cell r="AL34">
            <v>0.28423739765059786</v>
          </cell>
          <cell r="AW34">
            <v>0.24007399748087832</v>
          </cell>
        </row>
        <row r="35">
          <cell r="A35" t="str">
            <v>Other Information</v>
          </cell>
          <cell r="Q35">
            <v>2.3269677653870557E-2</v>
          </cell>
          <cell r="R35">
            <v>2.1194233447143329E-2</v>
          </cell>
          <cell r="S35">
            <v>6.6640162997565033E-2</v>
          </cell>
          <cell r="T35">
            <v>2.2572679836004417E-2</v>
          </cell>
          <cell r="U35">
            <v>6.9914003234845312E-2</v>
          </cell>
          <cell r="V35">
            <v>-1</v>
          </cell>
          <cell r="W35">
            <v>2.0035444778527589E-2</v>
          </cell>
          <cell r="X35">
            <v>7.8057486379860874E-2</v>
          </cell>
          <cell r="Y35">
            <v>3.2131896643528668E-2</v>
          </cell>
          <cell r="Z35">
            <v>0.12447004089595914</v>
          </cell>
          <cell r="AA35">
            <v>2.0653642748702961E-2</v>
          </cell>
          <cell r="AB35">
            <v>5.910524853299326E-2</v>
          </cell>
        </row>
        <row r="36">
          <cell r="A36" t="str">
            <v>Deposits</v>
          </cell>
          <cell r="P36">
            <v>770290</v>
          </cell>
          <cell r="Q36">
            <v>788214.4</v>
          </cell>
          <cell r="R36">
            <v>804920</v>
          </cell>
          <cell r="S36">
            <v>858560</v>
          </cell>
          <cell r="T36">
            <v>877940</v>
          </cell>
          <cell r="U36">
            <v>939320.3</v>
          </cell>
          <cell r="W36">
            <v>958140</v>
          </cell>
          <cell r="X36">
            <v>1032930</v>
          </cell>
          <cell r="Y36">
            <v>1066120</v>
          </cell>
          <cell r="Z36">
            <v>1198820</v>
          </cell>
          <cell r="AA36">
            <v>1223580</v>
          </cell>
          <cell r="AB36">
            <v>1295900</v>
          </cell>
          <cell r="AC36">
            <v>0.25458646762123283</v>
          </cell>
          <cell r="AD36">
            <v>5.910524853299326E-2</v>
          </cell>
          <cell r="BB36" t="str">
            <v>1Q08</v>
          </cell>
          <cell r="BF36">
            <v>3151.9999999999991</v>
          </cell>
        </row>
        <row r="37">
          <cell r="A37" t="str">
            <v>---Demand</v>
          </cell>
          <cell r="S37">
            <v>51301</v>
          </cell>
          <cell r="X37">
            <v>67060</v>
          </cell>
          <cell r="AB37">
            <v>80800</v>
          </cell>
          <cell r="BB37" t="str">
            <v>2Q08</v>
          </cell>
          <cell r="BF37">
            <v>4250.7000000000025</v>
          </cell>
        </row>
        <row r="38">
          <cell r="A38" t="str">
            <v>---Savings</v>
          </cell>
          <cell r="S38">
            <v>228043</v>
          </cell>
          <cell r="X38">
            <v>273400</v>
          </cell>
          <cell r="Y38">
            <v>352400</v>
          </cell>
          <cell r="AA38">
            <v>37172</v>
          </cell>
          <cell r="AB38">
            <v>302170</v>
          </cell>
          <cell r="AH38">
            <v>6.2350490006944981E-2</v>
          </cell>
          <cell r="BB38" t="str">
            <v>3Q08</v>
          </cell>
          <cell r="BF38">
            <v>4297.2861599999987</v>
          </cell>
        </row>
        <row r="39">
          <cell r="A39" t="str">
            <v>---Term</v>
          </cell>
          <cell r="S39">
            <v>579216</v>
          </cell>
          <cell r="X39">
            <v>692470</v>
          </cell>
          <cell r="Y39">
            <v>713720</v>
          </cell>
          <cell r="AH39">
            <v>0.23317385600740798</v>
          </cell>
          <cell r="BB39" t="str">
            <v>4Q08</v>
          </cell>
          <cell r="BF39">
            <v>5654.4542091014982</v>
          </cell>
          <cell r="BH39">
            <v>0.26373462567081574</v>
          </cell>
        </row>
        <row r="40">
          <cell r="A40" t="str">
            <v>Low Cost Deposits %</v>
          </cell>
          <cell r="S40">
            <v>0.32536339918002238</v>
          </cell>
          <cell r="X40">
            <v>0.32960607204747661</v>
          </cell>
          <cell r="Y40">
            <v>0.33054440400705359</v>
          </cell>
          <cell r="AB40">
            <v>0.29552434601435296</v>
          </cell>
          <cell r="BF40">
            <v>17354.4403691015</v>
          </cell>
        </row>
        <row r="41">
          <cell r="A41" t="str">
            <v>Investments</v>
          </cell>
          <cell r="Q41">
            <v>284420</v>
          </cell>
          <cell r="S41">
            <v>321216</v>
          </cell>
          <cell r="U41">
            <v>317817.5</v>
          </cell>
          <cell r="W41">
            <v>330893.75</v>
          </cell>
          <cell r="X41">
            <v>343970</v>
          </cell>
          <cell r="Y41">
            <v>355120</v>
          </cell>
          <cell r="BF41">
            <v>0</v>
          </cell>
        </row>
        <row r="42">
          <cell r="A42" t="str">
            <v>--HTM %</v>
          </cell>
          <cell r="S42">
            <v>0.70281230052941834</v>
          </cell>
          <cell r="X42">
            <v>0.74153140131781903</v>
          </cell>
          <cell r="AH42">
            <v>2254060</v>
          </cell>
        </row>
        <row r="43">
          <cell r="A43" t="str">
            <v>--SLR</v>
          </cell>
          <cell r="X43">
            <v>225890</v>
          </cell>
        </row>
        <row r="45">
          <cell r="A45" t="str">
            <v>Indian Deposits</v>
          </cell>
          <cell r="X45">
            <v>855430</v>
          </cell>
          <cell r="Z45">
            <v>947440</v>
          </cell>
          <cell r="AB45">
            <v>1048540</v>
          </cell>
          <cell r="AC45">
            <v>0.22574611598845018</v>
          </cell>
          <cell r="AD45" t="e">
            <v>#DIV/0!</v>
          </cell>
        </row>
        <row r="46">
          <cell r="A46" t="str">
            <v>Foreign Deposits</v>
          </cell>
          <cell r="X46">
            <v>177500</v>
          </cell>
          <cell r="Z46">
            <v>251380</v>
          </cell>
          <cell r="AB46">
            <v>247360</v>
          </cell>
          <cell r="AC46">
            <v>0.39357746478873246</v>
          </cell>
          <cell r="AD46" t="e">
            <v>#DIV/0!</v>
          </cell>
        </row>
        <row r="49">
          <cell r="A49" t="str">
            <v>Advances</v>
          </cell>
          <cell r="P49">
            <v>542180</v>
          </cell>
          <cell r="Q49">
            <v>555288.9</v>
          </cell>
          <cell r="R49">
            <v>574320</v>
          </cell>
          <cell r="S49">
            <v>611410</v>
          </cell>
          <cell r="T49">
            <v>622990</v>
          </cell>
          <cell r="U49">
            <v>651737.5</v>
          </cell>
          <cell r="W49">
            <v>698140</v>
          </cell>
          <cell r="X49">
            <v>750970</v>
          </cell>
          <cell r="Y49">
            <v>798190</v>
          </cell>
          <cell r="Z49">
            <v>867910</v>
          </cell>
          <cell r="AA49">
            <v>885130</v>
          </cell>
          <cell r="AB49">
            <v>958160</v>
          </cell>
          <cell r="AC49">
            <v>0.27589650718404202</v>
          </cell>
          <cell r="AD49">
            <v>8.2507654242879536E-2</v>
          </cell>
        </row>
        <row r="50">
          <cell r="A50" t="str">
            <v>---Retail</v>
          </cell>
          <cell r="R50">
            <v>107690</v>
          </cell>
          <cell r="S50">
            <v>118590</v>
          </cell>
          <cell r="T50">
            <v>127670</v>
          </cell>
          <cell r="U50">
            <v>129120</v>
          </cell>
          <cell r="X50">
            <v>185390</v>
          </cell>
          <cell r="Y50">
            <v>198590</v>
          </cell>
          <cell r="Z50">
            <v>174270</v>
          </cell>
          <cell r="AC50">
            <v>-1</v>
          </cell>
          <cell r="AD50" t="e">
            <v>#DIV/0!</v>
          </cell>
        </row>
        <row r="51">
          <cell r="A51" t="str">
            <v>------Home loans</v>
          </cell>
          <cell r="S51">
            <v>32010</v>
          </cell>
          <cell r="T51">
            <v>34110</v>
          </cell>
          <cell r="X51">
            <v>44120</v>
          </cell>
        </row>
        <row r="52">
          <cell r="A52" t="str">
            <v>---Corporate</v>
          </cell>
        </row>
        <row r="53">
          <cell r="A53" t="str">
            <v>---SME</v>
          </cell>
          <cell r="S53">
            <v>148300</v>
          </cell>
          <cell r="U53">
            <v>157760</v>
          </cell>
          <cell r="X53">
            <v>188090</v>
          </cell>
          <cell r="Z53">
            <v>192750</v>
          </cell>
        </row>
        <row r="54">
          <cell r="A54" t="str">
            <v>---Agri</v>
          </cell>
          <cell r="S54">
            <v>81520</v>
          </cell>
          <cell r="U54">
            <v>90200</v>
          </cell>
          <cell r="X54">
            <v>99590</v>
          </cell>
          <cell r="Z54">
            <v>112890</v>
          </cell>
        </row>
        <row r="55">
          <cell r="A55" t="str">
            <v>Foreign Advances</v>
          </cell>
          <cell r="X55">
            <v>153230</v>
          </cell>
          <cell r="Z55">
            <v>169800</v>
          </cell>
          <cell r="AB55">
            <v>211390</v>
          </cell>
          <cell r="AC55">
            <v>0.37956013835410829</v>
          </cell>
        </row>
        <row r="56">
          <cell r="A56" t="str">
            <v>Domestic Advances</v>
          </cell>
          <cell r="X56">
            <v>597740</v>
          </cell>
          <cell r="Z56">
            <v>698110</v>
          </cell>
          <cell r="AB56">
            <v>746770</v>
          </cell>
          <cell r="AC56">
            <v>0.24932244788704128</v>
          </cell>
        </row>
        <row r="58">
          <cell r="A58" t="str">
            <v>Total Business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1312470</v>
          </cell>
          <cell r="Q58">
            <v>1343503.3</v>
          </cell>
          <cell r="R58">
            <v>1379240</v>
          </cell>
          <cell r="S58">
            <v>1469970</v>
          </cell>
          <cell r="T58">
            <v>1500930</v>
          </cell>
          <cell r="U58">
            <v>1591057.8</v>
          </cell>
          <cell r="W58">
            <v>1656280</v>
          </cell>
          <cell r="X58">
            <v>1783900</v>
          </cell>
          <cell r="Y58">
            <v>1864310</v>
          </cell>
          <cell r="Z58">
            <v>2066730</v>
          </cell>
          <cell r="AA58">
            <v>2108710</v>
          </cell>
          <cell r="AB58">
            <v>2254060</v>
          </cell>
          <cell r="AC58">
            <v>0.26355737429228099</v>
          </cell>
          <cell r="AD58">
            <v>6.8928396982041118E-2</v>
          </cell>
        </row>
        <row r="59">
          <cell r="A59" t="str">
            <v>---Foreign</v>
          </cell>
          <cell r="X59">
            <v>330730</v>
          </cell>
          <cell r="Z59">
            <v>421180</v>
          </cell>
          <cell r="AA59">
            <v>414180</v>
          </cell>
          <cell r="AB59">
            <v>458750</v>
          </cell>
          <cell r="AC59">
            <v>0.38708311916064453</v>
          </cell>
          <cell r="AD59">
            <v>0.10761021777970936</v>
          </cell>
        </row>
        <row r="60">
          <cell r="A60" t="str">
            <v>---Indian</v>
          </cell>
          <cell r="X60">
            <v>1453170</v>
          </cell>
          <cell r="Z60">
            <v>1645550</v>
          </cell>
          <cell r="AA60">
            <v>1694530</v>
          </cell>
          <cell r="AB60">
            <v>1795310</v>
          </cell>
          <cell r="AC60">
            <v>0.23544389163002255</v>
          </cell>
          <cell r="AD60">
            <v>5.9473718376186868E-2</v>
          </cell>
        </row>
        <row r="62">
          <cell r="A62" t="str">
            <v>Total Assets</v>
          </cell>
          <cell r="O62">
            <v>888480</v>
          </cell>
          <cell r="S62">
            <v>1028580</v>
          </cell>
          <cell r="U62">
            <v>1122742.7420000001</v>
          </cell>
          <cell r="X62">
            <v>1232570</v>
          </cell>
        </row>
        <row r="63">
          <cell r="S63">
            <v>492820</v>
          </cell>
          <cell r="U63">
            <v>522617.5</v>
          </cell>
          <cell r="X63">
            <v>565580</v>
          </cell>
          <cell r="Y63">
            <v>599600</v>
          </cell>
        </row>
        <row r="66">
          <cell r="X66">
            <v>7887.5</v>
          </cell>
          <cell r="AB66">
            <v>5136.8</v>
          </cell>
        </row>
        <row r="67">
          <cell r="A67" t="str">
            <v>Gross NPA</v>
          </cell>
          <cell r="P67">
            <v>36491</v>
          </cell>
          <cell r="Q67">
            <v>31559.1</v>
          </cell>
          <cell r="R67">
            <v>30857.9</v>
          </cell>
          <cell r="S67">
            <v>28080.5</v>
          </cell>
          <cell r="T67">
            <v>28045.1</v>
          </cell>
          <cell r="U67">
            <v>24791.8</v>
          </cell>
          <cell r="W67">
            <v>25220.6</v>
          </cell>
          <cell r="X67">
            <v>22193.200000000001</v>
          </cell>
          <cell r="Y67">
            <v>21858.9</v>
          </cell>
          <cell r="Z67">
            <v>21004.9</v>
          </cell>
          <cell r="AA67">
            <v>20273.8</v>
          </cell>
          <cell r="AB67">
            <v>19636.900000000001</v>
          </cell>
          <cell r="AC67">
            <v>-0.115183930212858</v>
          </cell>
          <cell r="AD67">
            <v>-3.1414929613589826E-2</v>
          </cell>
        </row>
        <row r="68">
          <cell r="A68" t="str">
            <v>Net NPA</v>
          </cell>
          <cell r="P68">
            <v>20279.599999999999</v>
          </cell>
          <cell r="Q68">
            <v>15542.8</v>
          </cell>
          <cell r="R68">
            <v>14478.8</v>
          </cell>
          <cell r="S68">
            <v>13334.1</v>
          </cell>
          <cell r="T68">
            <v>12135.8</v>
          </cell>
          <cell r="U68">
            <v>9695</v>
          </cell>
          <cell r="W68">
            <v>9788.7000000000007</v>
          </cell>
          <cell r="X68">
            <v>9387.5</v>
          </cell>
          <cell r="Y68">
            <v>7484.1</v>
          </cell>
          <cell r="Z68">
            <v>6320.3</v>
          </cell>
          <cell r="AA68">
            <v>5988.1</v>
          </cell>
          <cell r="AB68">
            <v>7136.8</v>
          </cell>
          <cell r="AC68">
            <v>-0.2397549933422104</v>
          </cell>
          <cell r="AD68">
            <v>0.1918304637531103</v>
          </cell>
        </row>
        <row r="69">
          <cell r="A69" t="str">
            <v>Gross NPA Ratio</v>
          </cell>
          <cell r="P69">
            <v>6.7299999999999999E-2</v>
          </cell>
          <cell r="Q69">
            <v>5.5300000000000002E-2</v>
          </cell>
          <cell r="R69">
            <v>5.3699999999999998E-2</v>
          </cell>
          <cell r="S69">
            <v>4.6300000000000001E-2</v>
          </cell>
          <cell r="T69">
            <v>4.4699999999999997E-2</v>
          </cell>
          <cell r="U69">
            <v>3.7199999999999997E-2</v>
          </cell>
          <cell r="W69">
            <v>3.61E-2</v>
          </cell>
          <cell r="X69">
            <v>2.9600000000000001E-2</v>
          </cell>
          <cell r="Y69">
            <v>2.7400000000000001E-2</v>
          </cell>
          <cell r="Z69">
            <v>2.4199999999999999E-2</v>
          </cell>
          <cell r="AA69">
            <v>2.29E-2</v>
          </cell>
          <cell r="AB69">
            <v>2.07E-2</v>
          </cell>
        </row>
        <row r="70">
          <cell r="A70" t="str">
            <v>Net NPA Ratio</v>
          </cell>
          <cell r="P70">
            <v>3.85E-2</v>
          </cell>
          <cell r="Q70">
            <v>2.8000000000000001E-2</v>
          </cell>
          <cell r="R70">
            <v>2.5899999999999999E-2</v>
          </cell>
          <cell r="S70">
            <v>2.2499999999999999E-2</v>
          </cell>
          <cell r="T70">
            <v>1.9800000000000002E-2</v>
          </cell>
          <cell r="U70">
            <v>1.49E-2</v>
          </cell>
          <cell r="W70">
            <v>1.43E-2</v>
          </cell>
          <cell r="X70">
            <v>1.0699999999999999E-2</v>
          </cell>
          <cell r="Y70">
            <v>9.4999999999999998E-3</v>
          </cell>
          <cell r="Z70">
            <v>7.4000000000000003E-3</v>
          </cell>
          <cell r="AA70">
            <v>6.8999999999999999E-3</v>
          </cell>
          <cell r="AB70">
            <v>7.4999999999999997E-3</v>
          </cell>
        </row>
        <row r="71">
          <cell r="A71" t="str">
            <v>Coverage Ratio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0.4442574881477625</v>
          </cell>
          <cell r="Q71">
            <v>0.50750179821351049</v>
          </cell>
          <cell r="R71">
            <v>0.53079114262474125</v>
          </cell>
          <cell r="S71">
            <v>0.5251473442424458</v>
          </cell>
          <cell r="T71">
            <v>0.56727556685481595</v>
          </cell>
          <cell r="U71">
            <v>0.60894327963278183</v>
          </cell>
          <cell r="W71">
            <v>0.61187679912452508</v>
          </cell>
          <cell r="X71">
            <v>0.57701007515815661</v>
          </cell>
          <cell r="Y71">
            <v>0.6576177209283175</v>
          </cell>
          <cell r="Z71">
            <v>0.69910354250674844</v>
          </cell>
          <cell r="AA71">
            <v>0.70463849894938291</v>
          </cell>
          <cell r="AB71">
            <v>0.63656177909955247</v>
          </cell>
        </row>
        <row r="72">
          <cell r="X72">
            <v>0.64459834543914352</v>
          </cell>
          <cell r="AB72">
            <v>0.73841084896292186</v>
          </cell>
        </row>
        <row r="73">
          <cell r="A73" t="str">
            <v>New NPL Creation Ratio</v>
          </cell>
          <cell r="AB73">
            <v>7.4546900024196061E-3</v>
          </cell>
        </row>
        <row r="76">
          <cell r="A76" t="str">
            <v>CAR</v>
          </cell>
          <cell r="O76">
            <v>0.1305</v>
          </cell>
          <cell r="P76">
            <v>0.11899999999999999</v>
          </cell>
          <cell r="Q76">
            <v>0.1152</v>
          </cell>
          <cell r="R76">
            <v>0.106</v>
          </cell>
          <cell r="S76">
            <v>0.114</v>
          </cell>
          <cell r="T76">
            <v>0.1137</v>
          </cell>
          <cell r="U76">
            <v>0.1075</v>
          </cell>
          <cell r="W76">
            <v>0.1036</v>
          </cell>
          <cell r="X76">
            <v>0.11849999999999999</v>
          </cell>
          <cell r="Y76">
            <v>0.1176</v>
          </cell>
          <cell r="Z76">
            <v>0.1176</v>
          </cell>
          <cell r="AA76">
            <v>0.11509999999999999</v>
          </cell>
          <cell r="AB76">
            <v>0.12570000000000001</v>
          </cell>
        </row>
        <row r="77">
          <cell r="A77" t="str">
            <v>---Tier 1</v>
          </cell>
          <cell r="O77">
            <v>7.85E-2</v>
          </cell>
          <cell r="S77">
            <v>6.8599999999999994E-2</v>
          </cell>
          <cell r="U77">
            <v>6.7515000000000006E-2</v>
          </cell>
          <cell r="X77">
            <v>6.1899999999999997E-2</v>
          </cell>
          <cell r="Y77">
            <v>6.2199999999999998E-2</v>
          </cell>
          <cell r="Z77">
            <v>6.54E-2</v>
          </cell>
          <cell r="AA77">
            <v>6.6600000000000006E-2</v>
          </cell>
          <cell r="AB77">
            <v>7.0800000000000002E-2</v>
          </cell>
        </row>
        <row r="78">
          <cell r="A78" t="str">
            <v>---Tier 2</v>
          </cell>
          <cell r="O78">
            <v>5.1999999999999998E-2</v>
          </cell>
          <cell r="S78">
            <v>4.5400000000000003E-2</v>
          </cell>
          <cell r="U78">
            <v>0.04</v>
          </cell>
          <cell r="X78">
            <v>5.6599999999999998E-2</v>
          </cell>
          <cell r="AB78">
            <v>5.4900000000000004E-2</v>
          </cell>
        </row>
        <row r="80">
          <cell r="A80" t="str">
            <v>RWA</v>
          </cell>
          <cell r="O80">
            <v>438471.33757961786</v>
          </cell>
          <cell r="S80">
            <v>581049.56268221582</v>
          </cell>
          <cell r="U80">
            <v>674220.54358290741</v>
          </cell>
          <cell r="X80">
            <v>804360</v>
          </cell>
          <cell r="AB80">
            <v>975560</v>
          </cell>
        </row>
        <row r="81">
          <cell r="A81" t="str">
            <v>Tier 1 Capital</v>
          </cell>
          <cell r="O81">
            <v>34420</v>
          </cell>
          <cell r="S81">
            <v>39860</v>
          </cell>
          <cell r="U81">
            <v>45520</v>
          </cell>
          <cell r="X81">
            <v>49680</v>
          </cell>
          <cell r="AB81">
            <v>69069.899999999994</v>
          </cell>
        </row>
        <row r="82">
          <cell r="A82" t="str">
            <v>Tier 2 Capital</v>
          </cell>
          <cell r="O82">
            <v>22800</v>
          </cell>
          <cell r="S82">
            <v>26360</v>
          </cell>
          <cell r="U82">
            <v>26960</v>
          </cell>
          <cell r="X82">
            <v>45420</v>
          </cell>
          <cell r="AB82">
            <v>53594.5</v>
          </cell>
        </row>
        <row r="84">
          <cell r="A84" t="str">
            <v>Prov / Advances</v>
          </cell>
          <cell r="R84">
            <v>5.7457054384043894E-3</v>
          </cell>
          <cell r="S84">
            <v>7.8938712860431963E-3</v>
          </cell>
          <cell r="T84">
            <v>7.9520414776409597E-3</v>
          </cell>
          <cell r="U84">
            <v>1.3479273021096668E-2</v>
          </cell>
          <cell r="W84">
            <v>6.8391391070671227E-3</v>
          </cell>
          <cell r="X84">
            <v>8.2798407298272734E-3</v>
          </cell>
          <cell r="Y84">
            <v>9.858762167884531E-3</v>
          </cell>
          <cell r="Z84">
            <v>4.8304423503991358E-3</v>
          </cell>
          <cell r="AA84">
            <v>4.2066353306256556E-3</v>
          </cell>
          <cell r="AB84">
            <v>9.3311416000737817E-3</v>
          </cell>
        </row>
        <row r="85">
          <cell r="A85" t="str">
            <v>Cost Income</v>
          </cell>
          <cell r="X85">
            <v>0.60165474804590047</v>
          </cell>
          <cell r="AA85">
            <v>0.48973922731789582</v>
          </cell>
          <cell r="AB85">
            <v>0.44537415550022774</v>
          </cell>
        </row>
        <row r="86">
          <cell r="A86" t="str">
            <v>Core Cost Income</v>
          </cell>
          <cell r="X86">
            <v>0.64693943241358332</v>
          </cell>
          <cell r="Y86">
            <v>7.5676504189219783E-3</v>
          </cell>
          <cell r="AA86">
            <v>0.5202901564349468</v>
          </cell>
          <cell r="AB86">
            <v>0.50698010088632606</v>
          </cell>
        </row>
        <row r="88">
          <cell r="A88" t="str">
            <v>Reported</v>
          </cell>
        </row>
        <row r="89">
          <cell r="A89" t="str">
            <v>Yield on funds</v>
          </cell>
          <cell r="S89">
            <v>6.7100000000000007E-2</v>
          </cell>
          <cell r="X89">
            <v>7.5999999999999998E-2</v>
          </cell>
        </row>
        <row r="90">
          <cell r="A90" t="str">
            <v>Yield on advances</v>
          </cell>
          <cell r="S90">
            <v>7.4300000000000005E-2</v>
          </cell>
          <cell r="T90">
            <v>8.0399999999999999E-2</v>
          </cell>
          <cell r="U90">
            <v>7.5800000000000006E-2</v>
          </cell>
          <cell r="X90">
            <v>8.4500000000000006E-2</v>
          </cell>
          <cell r="Y90">
            <v>8.6199999999999999E-2</v>
          </cell>
          <cell r="Z90">
            <v>8.5199999999999998E-2</v>
          </cell>
        </row>
        <row r="91">
          <cell r="A91" t="str">
            <v>Yield on Investments</v>
          </cell>
          <cell r="T91">
            <v>7.0699999999999999E-2</v>
          </cell>
          <cell r="Y91">
            <v>7.3300000000000004E-2</v>
          </cell>
        </row>
        <row r="92">
          <cell r="A92" t="str">
            <v>Cost of Deposits</v>
          </cell>
          <cell r="S92">
            <v>4.19E-2</v>
          </cell>
          <cell r="U92">
            <v>4.0500000000000001E-2</v>
          </cell>
          <cell r="X92">
            <v>4.53E-2</v>
          </cell>
          <cell r="Z92">
            <v>4.3099999999999999E-2</v>
          </cell>
        </row>
        <row r="93">
          <cell r="A93" t="str">
            <v>Cost of funds</v>
          </cell>
          <cell r="S93">
            <v>4.0800000000000003E-2</v>
          </cell>
          <cell r="X93">
            <v>4.5400000000000003E-2</v>
          </cell>
        </row>
        <row r="94">
          <cell r="A94" t="str">
            <v>Spread</v>
          </cell>
          <cell r="S94">
            <v>2.63E-2</v>
          </cell>
          <cell r="W94">
            <v>2.9100000000000001E-2</v>
          </cell>
          <cell r="X94">
            <v>3.0599999999999999E-2</v>
          </cell>
        </row>
        <row r="95">
          <cell r="A95" t="str">
            <v>CASA--domestic</v>
          </cell>
        </row>
        <row r="96">
          <cell r="A96" t="str">
            <v>NIMs</v>
          </cell>
          <cell r="R96">
            <v>2.35E-2</v>
          </cell>
          <cell r="S96">
            <v>2.3400000000000001E-2</v>
          </cell>
          <cell r="T96">
            <v>3.0200000000000001E-2</v>
          </cell>
          <cell r="U96">
            <v>3.0300000000000001E-2</v>
          </cell>
          <cell r="W96">
            <v>2.7E-2</v>
          </cell>
          <cell r="X96">
            <v>2.86E-2</v>
          </cell>
          <cell r="Y96">
            <v>3.2199999999999999E-2</v>
          </cell>
          <cell r="Z96">
            <v>3.2000000000000001E-2</v>
          </cell>
        </row>
        <row r="97">
          <cell r="A97" t="str">
            <v>NIMs-domestic</v>
          </cell>
          <cell r="W97">
            <v>2.9499999999999998E-2</v>
          </cell>
          <cell r="AA97">
            <v>3.0599999999999999E-2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Q100">
            <v>7.4081005849004025E-2</v>
          </cell>
          <cell r="R100">
            <v>7.2801126124271864E-2</v>
          </cell>
          <cell r="S100">
            <v>7.4302244187125221E-2</v>
          </cell>
          <cell r="T100">
            <v>7.8145171743357097E-2</v>
          </cell>
          <cell r="U100">
            <v>7.7692526441925827E-2</v>
          </cell>
          <cell r="W100">
            <v>8.0547753407253619E-2</v>
          </cell>
          <cell r="X100">
            <v>8.697807619849425E-2</v>
          </cell>
          <cell r="Y100">
            <v>8.4598621188256867E-2</v>
          </cell>
          <cell r="Z100">
            <v>8.9198487485745159E-2</v>
          </cell>
          <cell r="AA100">
            <v>9.2343357824122674E-2</v>
          </cell>
        </row>
        <row r="101">
          <cell r="A101" t="str">
            <v>Yield on Investments</v>
          </cell>
          <cell r="R101">
            <v>6.9938822867590178E-2</v>
          </cell>
          <cell r="W101">
            <v>7.3069181396191299E-2</v>
          </cell>
          <cell r="X101">
            <v>6.3999881457553462E-2</v>
          </cell>
          <cell r="Y101">
            <v>7.3057260152483941E-2</v>
          </cell>
        </row>
        <row r="102">
          <cell r="A102" t="str">
            <v>Cost of Deposits</v>
          </cell>
        </row>
        <row r="103">
          <cell r="A103" t="str">
            <v>Net Interest Margin</v>
          </cell>
        </row>
        <row r="104">
          <cell r="U104">
            <v>6.2000000000000027E-2</v>
          </cell>
          <cell r="Y104">
            <v>8.9599999999999985E-2</v>
          </cell>
          <cell r="Z104">
            <v>8.2199999999999995E-2</v>
          </cell>
        </row>
        <row r="105">
          <cell r="W105" t="str">
            <v>Rs 162.5 mn for AS-15</v>
          </cell>
        </row>
        <row r="106">
          <cell r="A106" t="str">
            <v>Other Break Up</v>
          </cell>
        </row>
        <row r="107">
          <cell r="A107" t="str">
            <v>Other Income</v>
          </cell>
        </row>
        <row r="108">
          <cell r="A108" t="str">
            <v>Fee Based Income</v>
          </cell>
          <cell r="Q108">
            <v>2134.8999999999996</v>
          </cell>
          <cell r="R108">
            <v>2083.5</v>
          </cell>
          <cell r="S108">
            <v>1749.1</v>
          </cell>
          <cell r="T108">
            <v>1595.8999999999996</v>
          </cell>
          <cell r="U108">
            <v>1925.2</v>
          </cell>
          <cell r="W108">
            <v>1895.8</v>
          </cell>
          <cell r="X108">
            <v>2286.1999999999998</v>
          </cell>
          <cell r="Y108">
            <v>1957.2</v>
          </cell>
          <cell r="Z108">
            <v>2897.3999999999996</v>
          </cell>
          <cell r="AA108">
            <v>2371.5</v>
          </cell>
          <cell r="AB108">
            <v>2784.3</v>
          </cell>
          <cell r="AC108">
            <v>0.21787245210392814</v>
          </cell>
          <cell r="AD108">
            <v>0.17406704617330804</v>
          </cell>
        </row>
        <row r="109">
          <cell r="A109" t="str">
            <v>Capital Gains</v>
          </cell>
          <cell r="Q109">
            <v>525.70000000000005</v>
          </cell>
          <cell r="R109">
            <v>307.8</v>
          </cell>
          <cell r="S109">
            <v>475.5</v>
          </cell>
          <cell r="T109">
            <v>227.3</v>
          </cell>
          <cell r="U109">
            <v>130.30000000000001</v>
          </cell>
          <cell r="W109">
            <v>513.20000000000005</v>
          </cell>
          <cell r="X109">
            <v>502.8</v>
          </cell>
          <cell r="Y109">
            <v>555.4</v>
          </cell>
          <cell r="Z109">
            <v>960</v>
          </cell>
          <cell r="AA109">
            <v>580</v>
          </cell>
          <cell r="AB109">
            <v>1250</v>
          </cell>
          <cell r="AC109">
            <v>1.4860779634049321</v>
          </cell>
          <cell r="AD109">
            <v>1.1551724137931036</v>
          </cell>
        </row>
        <row r="110">
          <cell r="A110" t="str">
            <v>Exchange Transactions</v>
          </cell>
          <cell r="Q110">
            <v>673.8</v>
          </cell>
          <cell r="R110">
            <v>338.6</v>
          </cell>
          <cell r="S110">
            <v>497.1</v>
          </cell>
          <cell r="T110">
            <v>508.2</v>
          </cell>
          <cell r="U110">
            <v>479.2</v>
          </cell>
          <cell r="W110">
            <v>503.3</v>
          </cell>
          <cell r="X110">
            <v>401.7</v>
          </cell>
          <cell r="Y110">
            <v>562</v>
          </cell>
          <cell r="Z110">
            <v>770</v>
          </cell>
          <cell r="AA110">
            <v>660</v>
          </cell>
          <cell r="AB110">
            <v>660</v>
          </cell>
          <cell r="AC110">
            <v>0.64301717699775951</v>
          </cell>
          <cell r="AD110">
            <v>0</v>
          </cell>
        </row>
        <row r="111">
          <cell r="A111" t="str">
            <v>Recovery in W/o accounts</v>
          </cell>
          <cell r="Q111">
            <v>541.70000000000005</v>
          </cell>
          <cell r="R111">
            <v>213.7</v>
          </cell>
          <cell r="S111">
            <v>309.5</v>
          </cell>
          <cell r="T111">
            <v>293.60000000000002</v>
          </cell>
          <cell r="U111">
            <v>709.3</v>
          </cell>
          <cell r="W111">
            <v>194.2</v>
          </cell>
          <cell r="X111">
            <v>341.8</v>
          </cell>
          <cell r="Y111">
            <v>148.6</v>
          </cell>
          <cell r="Z111">
            <v>1140</v>
          </cell>
          <cell r="AA111">
            <v>200</v>
          </cell>
          <cell r="AB111">
            <v>590</v>
          </cell>
          <cell r="AC111">
            <v>0.72615564657694542</v>
          </cell>
          <cell r="AD111">
            <v>1.9500000000000002</v>
          </cell>
        </row>
        <row r="112">
          <cell r="A112" t="str">
            <v>Total</v>
          </cell>
          <cell r="Q112">
            <v>3876.1</v>
          </cell>
          <cell r="R112">
            <v>2943.6</v>
          </cell>
          <cell r="S112">
            <v>3031.2</v>
          </cell>
          <cell r="T112">
            <v>2625</v>
          </cell>
          <cell r="U112">
            <v>3244</v>
          </cell>
          <cell r="W112">
            <v>3106.5</v>
          </cell>
          <cell r="X112">
            <v>3532.5</v>
          </cell>
          <cell r="Y112">
            <v>3223.2</v>
          </cell>
          <cell r="Z112">
            <v>5767.4</v>
          </cell>
          <cell r="AA112">
            <v>3811.5</v>
          </cell>
          <cell r="AB112">
            <v>5284.3</v>
          </cell>
          <cell r="AC112">
            <v>0.49590941259731069</v>
          </cell>
          <cell r="AD112">
            <v>0.38640955004591371</v>
          </cell>
        </row>
        <row r="114">
          <cell r="X114">
            <v>2687.8999999999996</v>
          </cell>
          <cell r="Y114">
            <v>2519.1999999999998</v>
          </cell>
          <cell r="Z114">
            <v>3667.3999999999996</v>
          </cell>
          <cell r="AA114">
            <v>3031.5</v>
          </cell>
          <cell r="AB114">
            <v>3444.3</v>
          </cell>
          <cell r="AC114">
            <v>0.28140927861899656</v>
          </cell>
          <cell r="AD114">
            <v>-0.99988829418917946</v>
          </cell>
        </row>
        <row r="115">
          <cell r="A115" t="str">
            <v>Reported Data</v>
          </cell>
          <cell r="N115" t="str">
            <v>H106</v>
          </cell>
          <cell r="O115" t="str">
            <v>F2006</v>
          </cell>
          <cell r="P115" t="str">
            <v>H107</v>
          </cell>
          <cell r="Q115" t="str">
            <v>9M07</v>
          </cell>
          <cell r="V115">
            <v>0</v>
          </cell>
          <cell r="W115">
            <v>10043.199999999997</v>
          </cell>
          <cell r="X115">
            <v>11184.200000000003</v>
          </cell>
          <cell r="Y115">
            <v>11722.5</v>
          </cell>
          <cell r="Z115">
            <v>13346.9</v>
          </cell>
          <cell r="AA115">
            <v>12503.599999999999</v>
          </cell>
          <cell r="AB115">
            <v>13302.100000000002</v>
          </cell>
          <cell r="AC115">
            <v>0.18936535469680438</v>
          </cell>
        </row>
        <row r="116">
          <cell r="A116" t="str">
            <v>Yields on Loans</v>
          </cell>
          <cell r="N116">
            <v>7.4300000000000005E-2</v>
          </cell>
          <cell r="O116">
            <v>7.5800000000000006E-2</v>
          </cell>
          <cell r="P116">
            <v>8.4500000000000006E-2</v>
          </cell>
          <cell r="Q116">
            <v>8.43E-2</v>
          </cell>
        </row>
        <row r="117">
          <cell r="A117" t="str">
            <v>Yields on investments</v>
          </cell>
          <cell r="N117">
            <v>6.7599999999999993E-2</v>
          </cell>
          <cell r="O117">
            <v>7.1499999999999994E-2</v>
          </cell>
          <cell r="P117">
            <v>7.1999999999999995E-2</v>
          </cell>
        </row>
        <row r="118">
          <cell r="A118" t="str">
            <v>Yields on funds</v>
          </cell>
          <cell r="N118">
            <v>6.5199999999999994E-2</v>
          </cell>
          <cell r="O118">
            <v>6.7799999999999999E-2</v>
          </cell>
          <cell r="P118">
            <v>7.2700000000000001E-2</v>
          </cell>
        </row>
        <row r="119">
          <cell r="A119" t="str">
            <v>Cost of Deposits</v>
          </cell>
          <cell r="N119">
            <v>4.0599999999999997E-2</v>
          </cell>
          <cell r="O119">
            <v>4.0500000000000001E-2</v>
          </cell>
          <cell r="P119">
            <v>4.36E-2</v>
          </cell>
          <cell r="Q119">
            <v>4.3999999999999997E-2</v>
          </cell>
        </row>
        <row r="120">
          <cell r="A120" t="str">
            <v xml:space="preserve">Cost of funds </v>
          </cell>
          <cell r="N120">
            <v>3.95E-2</v>
          </cell>
          <cell r="O120">
            <v>4.24E-2</v>
          </cell>
          <cell r="P120">
            <v>4.3200000000000002E-2</v>
          </cell>
        </row>
        <row r="121">
          <cell r="A121" t="str">
            <v>Spreads</v>
          </cell>
          <cell r="N121">
            <v>2.5700000000000001E-2</v>
          </cell>
          <cell r="O121">
            <v>2.5399999999999999E-2</v>
          </cell>
          <cell r="P121">
            <v>2.9499999999999998E-2</v>
          </cell>
        </row>
        <row r="123">
          <cell r="A123" t="str">
            <v>Reported Data</v>
          </cell>
          <cell r="B123" t="str">
            <v>F2Q07</v>
          </cell>
          <cell r="E123" t="str">
            <v>F1Q08</v>
          </cell>
          <cell r="F123" t="str">
            <v>F2Q08</v>
          </cell>
          <cell r="H123" t="str">
            <v>F2Q08</v>
          </cell>
          <cell r="I123" t="str">
            <v>F2Q08</v>
          </cell>
          <cell r="K123" t="str">
            <v>H108</v>
          </cell>
        </row>
        <row r="124">
          <cell r="B124" t="str">
            <v>Indian</v>
          </cell>
          <cell r="C124" t="str">
            <v>Foreign</v>
          </cell>
          <cell r="D124" t="str">
            <v>Global</v>
          </cell>
          <cell r="E124" t="str">
            <v>Indian</v>
          </cell>
          <cell r="F124" t="str">
            <v>Foreign</v>
          </cell>
          <cell r="G124" t="str">
            <v>Global</v>
          </cell>
          <cell r="H124" t="str">
            <v>Indian</v>
          </cell>
          <cell r="I124" t="str">
            <v>Foreign</v>
          </cell>
          <cell r="J124" t="str">
            <v>Global</v>
          </cell>
          <cell r="K124" t="str">
            <v>Indian</v>
          </cell>
          <cell r="L124" t="str">
            <v>Foreign</v>
          </cell>
          <cell r="M124" t="str">
            <v>Global</v>
          </cell>
        </row>
        <row r="125">
          <cell r="A125" t="str">
            <v>Cost of Deposits</v>
          </cell>
          <cell r="B125">
            <v>4.5699999999999998E-2</v>
          </cell>
          <cell r="C125">
            <v>3.5999999999999997E-2</v>
          </cell>
          <cell r="D125">
            <v>4.3999999999999997E-2</v>
          </cell>
          <cell r="E125">
            <v>5.3200000000000004E-2</v>
          </cell>
          <cell r="F125">
            <v>3.0899999999999997E-2</v>
          </cell>
          <cell r="G125">
            <v>4.8500000000000001E-2</v>
          </cell>
          <cell r="H125">
            <v>5.8799999999999998E-2</v>
          </cell>
          <cell r="I125">
            <v>4.0300000000000002E-2</v>
          </cell>
          <cell r="J125">
            <v>5.5300000000000002E-2</v>
          </cell>
          <cell r="K125">
            <v>5.6000000000000001E-2</v>
          </cell>
          <cell r="L125">
            <v>3.56E-2</v>
          </cell>
          <cell r="M125">
            <v>5.1900000000000002E-2</v>
          </cell>
        </row>
        <row r="126">
          <cell r="A126" t="str">
            <v>Cost of Funds</v>
          </cell>
          <cell r="B126">
            <v>4.4299999999999999E-2</v>
          </cell>
          <cell r="C126">
            <v>4.3900000000000002E-2</v>
          </cell>
          <cell r="D126">
            <v>4.4200000000000003E-2</v>
          </cell>
          <cell r="E126">
            <v>4.9800000000000004E-2</v>
          </cell>
          <cell r="F126">
            <v>4.2499999999999996E-2</v>
          </cell>
          <cell r="G126">
            <v>4.8199999999999993E-2</v>
          </cell>
          <cell r="H126">
            <v>5.5399999999999998E-2</v>
          </cell>
          <cell r="I126">
            <v>4.7500000000000001E-2</v>
          </cell>
          <cell r="J126">
            <v>5.3800000000000001E-2</v>
          </cell>
          <cell r="K126">
            <v>5.2600000000000001E-2</v>
          </cell>
          <cell r="L126">
            <v>4.4999999999999998E-2</v>
          </cell>
          <cell r="M126">
            <v>5.0999999999999997E-2</v>
          </cell>
        </row>
        <row r="127">
          <cell r="A127" t="str">
            <v>Yield on Advances</v>
          </cell>
          <cell r="B127">
            <v>9.5399999999999999E-2</v>
          </cell>
          <cell r="C127">
            <v>6.2399999999999997E-2</v>
          </cell>
          <cell r="D127">
            <v>8.8599999999999998E-2</v>
          </cell>
          <cell r="E127">
            <v>0.10049999999999999</v>
          </cell>
          <cell r="F127">
            <v>5.5600000000000004E-2</v>
          </cell>
          <cell r="G127">
            <v>9.1300000000000006E-2</v>
          </cell>
          <cell r="H127">
            <v>0.1103</v>
          </cell>
          <cell r="I127">
            <v>6.2199999999999998E-2</v>
          </cell>
          <cell r="J127">
            <v>9.9900000000000003E-2</v>
          </cell>
          <cell r="K127">
            <v>0.10539999999999999</v>
          </cell>
          <cell r="L127">
            <v>5.8900000000000001E-2</v>
          </cell>
          <cell r="M127">
            <v>9.5600000000000004E-2</v>
          </cell>
        </row>
        <row r="128">
          <cell r="A128" t="str">
            <v>Yield on Investments</v>
          </cell>
          <cell r="B128">
            <v>6.3600000000000004E-2</v>
          </cell>
          <cell r="C128">
            <v>5.9299999999999999E-2</v>
          </cell>
          <cell r="D128">
            <v>6.2899999999999998E-2</v>
          </cell>
          <cell r="E128">
            <v>6.5399999999999986E-2</v>
          </cell>
          <cell r="F128">
            <v>5.6500000000000002E-2</v>
          </cell>
          <cell r="G128">
            <v>6.4200000000000007E-2</v>
          </cell>
          <cell r="H128">
            <v>6.9800000000000001E-2</v>
          </cell>
          <cell r="I128">
            <v>6.2300000000000001E-2</v>
          </cell>
          <cell r="J128">
            <v>6.9000000000000006E-2</v>
          </cell>
          <cell r="K128">
            <v>6.7599999999999993E-2</v>
          </cell>
          <cell r="L128">
            <v>5.9400000000000001E-2</v>
          </cell>
          <cell r="M128">
            <v>6.6600000000000006E-2</v>
          </cell>
        </row>
        <row r="129">
          <cell r="A129" t="str">
            <v>Yield on Funds</v>
          </cell>
          <cell r="B129">
            <v>7.5999999999999998E-2</v>
          </cell>
          <cell r="C129">
            <v>6.0100000000000001E-2</v>
          </cell>
          <cell r="D129">
            <v>7.2800000000000004E-2</v>
          </cell>
          <cell r="E129">
            <v>7.9399999999999998E-2</v>
          </cell>
          <cell r="F129">
            <v>5.3399999999999996E-2</v>
          </cell>
          <cell r="G129">
            <v>7.3700000000000002E-2</v>
          </cell>
          <cell r="H129">
            <v>8.5400000000000004E-2</v>
          </cell>
          <cell r="I129">
            <v>6.08E-2</v>
          </cell>
          <cell r="J129">
            <v>8.0500000000000002E-2</v>
          </cell>
          <cell r="K129">
            <v>8.2400000000000001E-2</v>
          </cell>
          <cell r="L129">
            <v>5.7099999999999998E-2</v>
          </cell>
          <cell r="M129">
            <v>7.7100000000000002E-2</v>
          </cell>
        </row>
        <row r="130">
          <cell r="A130" t="str">
            <v>Spreads</v>
          </cell>
          <cell r="B130">
            <v>3.1699999999999999E-2</v>
          </cell>
          <cell r="C130">
            <v>1.6299999999999999E-2</v>
          </cell>
          <cell r="D130">
            <v>2.8500000000000001E-2</v>
          </cell>
          <cell r="E130">
            <v>2.9600000000000001E-2</v>
          </cell>
          <cell r="F130">
            <v>1.1100000000000002E-2</v>
          </cell>
          <cell r="G130">
            <v>2.5500000000000002E-2</v>
          </cell>
          <cell r="H130">
            <v>0.03</v>
          </cell>
          <cell r="I130">
            <v>1.3299999999999999E-2</v>
          </cell>
          <cell r="J130">
            <v>2.6700000000000002E-2</v>
          </cell>
          <cell r="K130">
            <v>2.98E-2</v>
          </cell>
          <cell r="L130">
            <v>1.2200000000000001E-2</v>
          </cell>
          <cell r="M130">
            <v>2.6100000000000002E-2</v>
          </cell>
        </row>
        <row r="131">
          <cell r="A131" t="str">
            <v>NIM</v>
          </cell>
          <cell r="B131">
            <v>3.5999999999999997E-2</v>
          </cell>
          <cell r="C131">
            <v>1.23E-2</v>
          </cell>
          <cell r="D131">
            <v>3.09E-2</v>
          </cell>
          <cell r="E131">
            <v>3.4800000000000005E-2</v>
          </cell>
          <cell r="F131">
            <v>9.9000000000000008E-3</v>
          </cell>
          <cell r="G131">
            <v>2.9000000000000001E-2</v>
          </cell>
          <cell r="H131">
            <v>3.5999999999999997E-2</v>
          </cell>
          <cell r="I131">
            <v>1.0500000000000001E-2</v>
          </cell>
          <cell r="J131">
            <v>3.04E-2</v>
          </cell>
          <cell r="K131">
            <v>3.5400000000000001E-2</v>
          </cell>
          <cell r="L131">
            <v>1.0200000000000001E-2</v>
          </cell>
          <cell r="M131">
            <v>2.9700000000000001E-2</v>
          </cell>
          <cell r="N131">
            <v>1.3999999999999985E-3</v>
          </cell>
        </row>
        <row r="133">
          <cell r="A133" t="str">
            <v>Margins Data</v>
          </cell>
          <cell r="B133" t="str">
            <v>F2Q07</v>
          </cell>
          <cell r="C133" t="str">
            <v>F1Q08</v>
          </cell>
          <cell r="D133" t="str">
            <v>F2Q08</v>
          </cell>
        </row>
        <row r="134">
          <cell r="A134" t="str">
            <v>Cost of Deposits</v>
          </cell>
          <cell r="B134">
            <v>4.3999999999999997E-2</v>
          </cell>
          <cell r="C134">
            <v>4.8500000000000001E-2</v>
          </cell>
          <cell r="D134">
            <v>5.5300000000000002E-2</v>
          </cell>
        </row>
        <row r="135">
          <cell r="A135" t="str">
            <v>Cost of Funds</v>
          </cell>
          <cell r="B135">
            <v>4.4200000000000003E-2</v>
          </cell>
          <cell r="C135">
            <v>4.8199999999999993E-2</v>
          </cell>
          <cell r="D135">
            <v>5.3800000000000001E-2</v>
          </cell>
        </row>
        <row r="136">
          <cell r="A136" t="str">
            <v>Yield on Advances</v>
          </cell>
          <cell r="B136">
            <v>8.8599999999999998E-2</v>
          </cell>
          <cell r="C136">
            <v>9.1300000000000006E-2</v>
          </cell>
          <cell r="D136">
            <v>9.9900000000000003E-2</v>
          </cell>
        </row>
        <row r="137">
          <cell r="A137" t="str">
            <v>Yield on Investments</v>
          </cell>
          <cell r="B137">
            <v>6.2899999999999998E-2</v>
          </cell>
          <cell r="C137">
            <v>6.4200000000000007E-2</v>
          </cell>
          <cell r="D137">
            <v>6.9000000000000006E-2</v>
          </cell>
        </row>
        <row r="138">
          <cell r="A138" t="str">
            <v>Yield on Funds</v>
          </cell>
          <cell r="B138">
            <v>7.2800000000000004E-2</v>
          </cell>
          <cell r="C138">
            <v>7.3700000000000002E-2</v>
          </cell>
          <cell r="D138">
            <v>8.0500000000000002E-2</v>
          </cell>
        </row>
        <row r="139">
          <cell r="A139" t="str">
            <v>Spreads</v>
          </cell>
          <cell r="B139">
            <v>2.8500000000000001E-2</v>
          </cell>
          <cell r="C139">
            <v>2.5500000000000002E-2</v>
          </cell>
          <cell r="D139">
            <v>2.6700000000000002E-2</v>
          </cell>
        </row>
        <row r="140">
          <cell r="A140" t="str">
            <v>NIM</v>
          </cell>
          <cell r="B140">
            <v>3.09E-2</v>
          </cell>
          <cell r="C140">
            <v>2.9000000000000001E-2</v>
          </cell>
          <cell r="D140">
            <v>3.04E-2</v>
          </cell>
        </row>
        <row r="142">
          <cell r="A142" t="str">
            <v>EPS</v>
          </cell>
          <cell r="O142">
            <v>14.39</v>
          </cell>
        </row>
        <row r="143">
          <cell r="A143" t="str">
            <v>BV</v>
          </cell>
          <cell r="O143">
            <v>93.77</v>
          </cell>
          <cell r="W143">
            <v>22.58</v>
          </cell>
          <cell r="X143">
            <v>29.75</v>
          </cell>
        </row>
        <row r="144">
          <cell r="W144">
            <v>14.08</v>
          </cell>
          <cell r="X144">
            <v>19.89</v>
          </cell>
        </row>
        <row r="145">
          <cell r="A145" t="str">
            <v>ROE</v>
          </cell>
          <cell r="O145">
            <v>0.1628</v>
          </cell>
          <cell r="W145">
            <v>8.4999999999999982</v>
          </cell>
          <cell r="X145">
            <v>9.86</v>
          </cell>
          <cell r="Y145">
            <v>0.16000000000000014</v>
          </cell>
        </row>
        <row r="146">
          <cell r="A146" t="str">
            <v>ROA</v>
          </cell>
          <cell r="O146">
            <v>6.7999999999999996E-3</v>
          </cell>
        </row>
        <row r="149">
          <cell r="A149" t="str">
            <v>Reported Data</v>
          </cell>
          <cell r="B149" t="str">
            <v>F2006</v>
          </cell>
          <cell r="C149" t="str">
            <v>H107</v>
          </cell>
          <cell r="D149" t="str">
            <v>Difference</v>
          </cell>
        </row>
        <row r="150">
          <cell r="A150" t="str">
            <v>Yields on Loans</v>
          </cell>
          <cell r="B150">
            <v>7.5800000000000006E-2</v>
          </cell>
          <cell r="C150">
            <v>8.4500000000000006E-2</v>
          </cell>
          <cell r="D150">
            <v>8.6999999999999994E-3</v>
          </cell>
        </row>
        <row r="151">
          <cell r="A151" t="str">
            <v>Yields on investments</v>
          </cell>
          <cell r="B151">
            <v>7.1499999999999994E-2</v>
          </cell>
          <cell r="C151">
            <v>7.1999999999999995E-2</v>
          </cell>
          <cell r="D151">
            <v>5.0000000000000044E-4</v>
          </cell>
        </row>
        <row r="152">
          <cell r="A152" t="str">
            <v>Yields on funds</v>
          </cell>
          <cell r="B152">
            <v>6.7799999999999999E-2</v>
          </cell>
          <cell r="C152">
            <v>7.2700000000000001E-2</v>
          </cell>
          <cell r="D152">
            <v>4.9000000000000016E-3</v>
          </cell>
        </row>
        <row r="153">
          <cell r="A153" t="str">
            <v>Cost of Deposits</v>
          </cell>
          <cell r="B153">
            <v>4.0500000000000001E-2</v>
          </cell>
          <cell r="C153">
            <v>4.36E-2</v>
          </cell>
          <cell r="D153">
            <v>3.0999999999999986E-3</v>
          </cell>
        </row>
        <row r="154">
          <cell r="A154" t="str">
            <v xml:space="preserve">Cost of funds </v>
          </cell>
          <cell r="B154">
            <v>4.24E-2</v>
          </cell>
          <cell r="C154">
            <v>4.3200000000000002E-2</v>
          </cell>
          <cell r="D154">
            <v>8.000000000000021E-4</v>
          </cell>
        </row>
        <row r="155">
          <cell r="A155" t="str">
            <v>Spreads</v>
          </cell>
          <cell r="B155">
            <v>2.5399999999999999E-2</v>
          </cell>
          <cell r="C155">
            <v>2.9499999999999998E-2</v>
          </cell>
          <cell r="D155">
            <v>4.0999999999999995E-3</v>
          </cell>
        </row>
        <row r="157">
          <cell r="A157" t="str">
            <v>Yields</v>
          </cell>
          <cell r="B157" t="str">
            <v>F2006</v>
          </cell>
          <cell r="C157" t="str">
            <v>F2007</v>
          </cell>
          <cell r="D157" t="str">
            <v>Difference</v>
          </cell>
        </row>
        <row r="158">
          <cell r="A158" t="str">
            <v>Yields on Loans</v>
          </cell>
          <cell r="B158">
            <v>7.5800000000000006E-2</v>
          </cell>
          <cell r="C158">
            <v>8.5199999999999998E-2</v>
          </cell>
          <cell r="D158">
            <v>9.3999999999999917E-3</v>
          </cell>
        </row>
        <row r="159">
          <cell r="A159" t="str">
            <v>Yields on investments</v>
          </cell>
          <cell r="B159">
            <v>7.1499999999999994E-2</v>
          </cell>
          <cell r="C159">
            <v>7.3135611800861394E-2</v>
          </cell>
          <cell r="D159">
            <v>1.6356118008614001E-3</v>
          </cell>
        </row>
        <row r="160">
          <cell r="A160" t="str">
            <v>Yields on funds</v>
          </cell>
          <cell r="B160">
            <v>6.7799999999999999E-2</v>
          </cell>
          <cell r="C160">
            <v>7.0236801757783712E-2</v>
          </cell>
          <cell r="D160">
            <v>2.4368017577837131E-3</v>
          </cell>
        </row>
        <row r="161">
          <cell r="A161" t="str">
            <v>Cost of Deposits</v>
          </cell>
          <cell r="B161">
            <v>4.0500000000000001E-2</v>
          </cell>
          <cell r="C161">
            <v>4.4144748163448627E-2</v>
          </cell>
          <cell r="D161">
            <v>3.6447481634486259E-3</v>
          </cell>
        </row>
        <row r="162">
          <cell r="A162" t="str">
            <v xml:space="preserve">Cost of funds </v>
          </cell>
          <cell r="B162">
            <v>4.24E-2</v>
          </cell>
          <cell r="C162">
            <v>4.2838504040348217E-2</v>
          </cell>
          <cell r="D162">
            <v>4.3850404034821711E-4</v>
          </cell>
        </row>
        <row r="163">
          <cell r="A163" t="str">
            <v>Spreads</v>
          </cell>
          <cell r="B163">
            <v>2.5399999999999999E-2</v>
          </cell>
          <cell r="C163">
            <v>2.7398297717435495E-2</v>
          </cell>
          <cell r="D163">
            <v>1.998297717435496E-3</v>
          </cell>
        </row>
        <row r="164">
          <cell r="A164" t="str">
            <v>NIMS</v>
          </cell>
          <cell r="B164">
            <v>3.0300000000000001E-2</v>
          </cell>
          <cell r="C164">
            <v>3.2000000000000001E-2</v>
          </cell>
          <cell r="D164">
            <v>1.7000000000000001E-3</v>
          </cell>
        </row>
        <row r="168">
          <cell r="I168">
            <v>0.64459999999999995</v>
          </cell>
        </row>
        <row r="169">
          <cell r="A169" t="str">
            <v>Coverage Ratio</v>
          </cell>
          <cell r="C169" t="str">
            <v>F4Q05</v>
          </cell>
          <cell r="D169" t="str">
            <v>F1Q06</v>
          </cell>
          <cell r="E169" t="str">
            <v>F2Q06</v>
          </cell>
          <cell r="F169" t="str">
            <v>F3Q06</v>
          </cell>
          <cell r="G169" t="str">
            <v>F4Q06</v>
          </cell>
          <cell r="H169" t="str">
            <v>F1Q07</v>
          </cell>
          <cell r="I169" t="str">
            <v>F2Q07</v>
          </cell>
          <cell r="J169" t="str">
            <v>F3Q07</v>
          </cell>
          <cell r="K169" t="str">
            <v>F4Q07</v>
          </cell>
          <cell r="L169" t="str">
            <v>F1Q08</v>
          </cell>
          <cell r="M169" t="str">
            <v>F2Q08</v>
          </cell>
        </row>
        <row r="170">
          <cell r="C170">
            <v>0.50750179821351049</v>
          </cell>
          <cell r="D170">
            <v>0.53079114262474125</v>
          </cell>
          <cell r="E170">
            <v>0.5251473442424458</v>
          </cell>
          <cell r="F170">
            <v>0.56727556685481595</v>
          </cell>
          <cell r="G170">
            <v>0.60894327963278183</v>
          </cell>
          <cell r="H170">
            <v>0.61187679912452508</v>
          </cell>
          <cell r="I170">
            <v>0.57701007515815661</v>
          </cell>
          <cell r="J170">
            <v>0.6576177209283175</v>
          </cell>
          <cell r="K170">
            <v>0.69910354250674844</v>
          </cell>
          <cell r="L170">
            <v>0.70463849894938291</v>
          </cell>
          <cell r="M170">
            <v>0.74109999999999998</v>
          </cell>
        </row>
        <row r="191">
          <cell r="B191" t="str">
            <v>F1Q05</v>
          </cell>
          <cell r="C191" t="str">
            <v>F2Q05</v>
          </cell>
          <cell r="D191" t="str">
            <v>F3Q05</v>
          </cell>
          <cell r="E191" t="str">
            <v>F4Q05</v>
          </cell>
          <cell r="F191" t="str">
            <v>F1Q06</v>
          </cell>
          <cell r="G191" t="str">
            <v>F2Q06</v>
          </cell>
          <cell r="H191" t="str">
            <v>F3Q06</v>
          </cell>
          <cell r="I191" t="str">
            <v>F4Q06</v>
          </cell>
          <cell r="J191" t="str">
            <v>F1Q07</v>
          </cell>
          <cell r="K191" t="str">
            <v>F2Q07</v>
          </cell>
          <cell r="L191" t="str">
            <v>F3Q07</v>
          </cell>
          <cell r="M191" t="str">
            <v>F4Q07</v>
          </cell>
          <cell r="N191" t="str">
            <v>F1Q08</v>
          </cell>
          <cell r="O191" t="str">
            <v>F2Q08</v>
          </cell>
        </row>
        <row r="192">
          <cell r="A192" t="str">
            <v>PAT</v>
          </cell>
          <cell r="B192">
            <v>1626.9</v>
          </cell>
          <cell r="C192">
            <v>495.4</v>
          </cell>
          <cell r="D192">
            <v>750.29999999999814</v>
          </cell>
          <cell r="E192">
            <v>527.9</v>
          </cell>
          <cell r="F192">
            <v>1717.4</v>
          </cell>
          <cell r="G192">
            <v>1321.8</v>
          </cell>
          <cell r="H192">
            <v>1431</v>
          </cell>
          <cell r="I192">
            <v>2544.1999999999998</v>
          </cell>
          <cell r="J192">
            <v>2087.3000000000002</v>
          </cell>
          <cell r="K192">
            <v>2121.3000000000002</v>
          </cell>
          <cell r="L192">
            <v>2548.6999999999998</v>
          </cell>
          <cell r="M192">
            <v>4474.3999999999996</v>
          </cell>
          <cell r="N192">
            <v>3152</v>
          </cell>
          <cell r="O192">
            <v>4250.7</v>
          </cell>
        </row>
        <row r="193">
          <cell r="F193">
            <v>5.5627266580613455E-2</v>
          </cell>
          <cell r="G193">
            <v>1.6681469519580139</v>
          </cell>
          <cell r="H193">
            <v>0.90723710515794154</v>
          </cell>
          <cell r="I193">
            <v>3.8194733851108165</v>
          </cell>
          <cell r="J193">
            <v>0.21538371957610347</v>
          </cell>
          <cell r="K193">
            <v>0.60485701316386775</v>
          </cell>
          <cell r="L193">
            <v>0.78106219426974133</v>
          </cell>
          <cell r="M193">
            <v>0.75866677148022954</v>
          </cell>
          <cell r="N193">
            <v>0.5100847985435728</v>
          </cell>
          <cell r="O193">
            <v>1.0038184132371657</v>
          </cell>
        </row>
        <row r="196">
          <cell r="A196" t="str">
            <v xml:space="preserve">Core </v>
          </cell>
          <cell r="B196" t="str">
            <v>F4Q05</v>
          </cell>
          <cell r="C196" t="str">
            <v>F1Q06</v>
          </cell>
          <cell r="D196" t="str">
            <v>F2Q06</v>
          </cell>
          <cell r="E196" t="str">
            <v>F3Q06</v>
          </cell>
          <cell r="F196" t="str">
            <v>F4Q06</v>
          </cell>
          <cell r="G196" t="str">
            <v>F1Q07</v>
          </cell>
          <cell r="H196" t="str">
            <v>F2Q07</v>
          </cell>
          <cell r="I196" t="str">
            <v>F3Q07</v>
          </cell>
          <cell r="J196" t="str">
            <v>F4Q07</v>
          </cell>
          <cell r="K196" t="str">
            <v>F1Q08</v>
          </cell>
          <cell r="L196" t="str">
            <v>F2Q08</v>
          </cell>
        </row>
        <row r="197">
          <cell r="B197">
            <v>3707.9000000000005</v>
          </cell>
          <cell r="C197">
            <v>3783.9000000000005</v>
          </cell>
          <cell r="D197">
            <v>3235.2000000000007</v>
          </cell>
          <cell r="E197">
            <v>3908.3000000000015</v>
          </cell>
          <cell r="F197">
            <v>5854.3999999999978</v>
          </cell>
          <cell r="G197">
            <v>3968.6999999999989</v>
          </cell>
          <cell r="H197">
            <v>3948.7000000000016</v>
          </cell>
          <cell r="I197">
            <v>5443.4</v>
          </cell>
          <cell r="J197">
            <v>6851.7000000000007</v>
          </cell>
          <cell r="K197">
            <v>5998.0999999999985</v>
          </cell>
          <cell r="L197">
            <v>6558.2000000000025</v>
          </cell>
          <cell r="N197">
            <v>0.58591204183191459</v>
          </cell>
        </row>
        <row r="198">
          <cell r="F198">
            <v>0.57889910731141536</v>
          </cell>
          <cell r="G198">
            <v>4.8838499960357939E-2</v>
          </cell>
          <cell r="H198">
            <v>0.22054277942631084</v>
          </cell>
          <cell r="I198">
            <v>0.39277946933449259</v>
          </cell>
          <cell r="J198">
            <v>0.17035050560262421</v>
          </cell>
          <cell r="K198">
            <v>0.51135132411117001</v>
          </cell>
          <cell r="L198">
            <v>0.6608504064628864</v>
          </cell>
        </row>
        <row r="200">
          <cell r="A200" t="str">
            <v>NII</v>
          </cell>
          <cell r="B200">
            <v>6334.9</v>
          </cell>
          <cell r="C200">
            <v>6229</v>
          </cell>
          <cell r="D200">
            <v>6505.5000000000018</v>
          </cell>
          <cell r="E200">
            <v>7248.0000000000018</v>
          </cell>
          <cell r="F200">
            <v>8773.8999999999978</v>
          </cell>
          <cell r="G200">
            <v>7644.0999999999985</v>
          </cell>
          <cell r="H200">
            <v>8493.5000000000018</v>
          </cell>
          <cell r="I200">
            <v>9203.4</v>
          </cell>
          <cell r="J200">
            <v>9679.5</v>
          </cell>
          <cell r="K200">
            <v>9472.0999999999985</v>
          </cell>
        </row>
        <row r="201">
          <cell r="F201">
            <v>0.38501002383620864</v>
          </cell>
          <cell r="G201">
            <v>0.22717932252367934</v>
          </cell>
          <cell r="H201">
            <v>0.30558757974021966</v>
          </cell>
          <cell r="I201">
            <v>0.2697847682119201</v>
          </cell>
          <cell r="J201">
            <v>0.10321521786206844</v>
          </cell>
          <cell r="K201">
            <v>0.23913868212085143</v>
          </cell>
        </row>
        <row r="208">
          <cell r="BC208" t="str">
            <v>Rs Mln</v>
          </cell>
          <cell r="BD208" t="str">
            <v>F3Q08E</v>
          </cell>
          <cell r="BE208" t="str">
            <v>YoY</v>
          </cell>
          <cell r="BF208" t="str">
            <v>QoQ</v>
          </cell>
        </row>
        <row r="209">
          <cell r="BC209" t="str">
            <v>Net interest Income</v>
          </cell>
          <cell r="BD209">
            <v>10562.748</v>
          </cell>
          <cell r="BE209">
            <v>0.22999999999999998</v>
          </cell>
          <cell r="BF209">
            <v>7.1511696321694185E-2</v>
          </cell>
        </row>
        <row r="210">
          <cell r="BC210" t="str">
            <v>Non-Interest income</v>
          </cell>
          <cell r="BD210">
            <v>4287.1329999999998</v>
          </cell>
          <cell r="BE210">
            <v>0.33012720672644336</v>
          </cell>
          <cell r="BF210">
            <v>-0.188703707208145</v>
          </cell>
        </row>
        <row r="211">
          <cell r="BC211" t="str">
            <v>Total Income</v>
          </cell>
          <cell r="BD211">
            <v>14849.880999999999</v>
          </cell>
          <cell r="BE211">
            <v>0.19501718102442367</v>
          </cell>
          <cell r="BF211">
            <v>-1.929844605437836E-2</v>
          </cell>
        </row>
        <row r="212">
          <cell r="BC212" t="str">
            <v>Operating Expenses</v>
          </cell>
          <cell r="BD212">
            <v>6781.4280000000008</v>
          </cell>
          <cell r="BE212">
            <v>8.0000000000000071E-2</v>
          </cell>
          <cell r="BF212">
            <v>5.5647325731402741E-3</v>
          </cell>
        </row>
        <row r="213">
          <cell r="BC213" t="str">
            <v>Operating Profit</v>
          </cell>
          <cell r="BD213">
            <v>8068.4529999999986</v>
          </cell>
          <cell r="BE213">
            <v>0.45866381024695357</v>
          </cell>
          <cell r="BF213">
            <v>-3.9264008954300156E-2</v>
          </cell>
        </row>
        <row r="214">
          <cell r="BC214" t="str">
            <v>Provisions &amp; Cont.</v>
          </cell>
          <cell r="BD214">
            <v>2100</v>
          </cell>
          <cell r="BE214">
            <v>-8.1405012904072205E-2</v>
          </cell>
          <cell r="BF214">
            <v>-0.29836284664216506</v>
          </cell>
        </row>
        <row r="215">
          <cell r="BC215" t="str">
            <v>Profit Before Tax</v>
          </cell>
          <cell r="BD215">
            <v>5968.4529999999986</v>
          </cell>
          <cell r="BE215">
            <v>0.83899337544292063</v>
          </cell>
          <cell r="BF215">
            <v>0.10420576481906241</v>
          </cell>
        </row>
        <row r="216">
          <cell r="BC216" t="str">
            <v>Total Tax</v>
          </cell>
          <cell r="BD216">
            <v>1671.1668399999999</v>
          </cell>
          <cell r="BE216">
            <v>1.3983450631458094</v>
          </cell>
          <cell r="BF216">
            <v>0.44752433087916832</v>
          </cell>
        </row>
        <row r="217">
          <cell r="BC217" t="str">
            <v>Profit After Tax (PAT)</v>
          </cell>
          <cell r="BD217">
            <v>4297.2861599999987</v>
          </cell>
          <cell r="BE217">
            <v>0.68606982383175708</v>
          </cell>
          <cell r="BF217">
            <v>1.0959644293880189E-2</v>
          </cell>
        </row>
        <row r="222">
          <cell r="C222" t="str">
            <v>F1Q06</v>
          </cell>
          <cell r="D222" t="str">
            <v>F2Q06</v>
          </cell>
          <cell r="E222" t="str">
            <v>F3Q06</v>
          </cell>
          <cell r="F222" t="str">
            <v>F4Q06</v>
          </cell>
          <cell r="G222" t="str">
            <v>F1Q07</v>
          </cell>
          <cell r="H222" t="str">
            <v>F2Q07</v>
          </cell>
          <cell r="I222" t="str">
            <v>F3Q07</v>
          </cell>
          <cell r="J222" t="str">
            <v>F4Q07</v>
          </cell>
          <cell r="K222" t="str">
            <v>F1Q08</v>
          </cell>
          <cell r="L222" t="str">
            <v>F2Q08</v>
          </cell>
        </row>
        <row r="223">
          <cell r="A223" t="str">
            <v>Fee Income</v>
          </cell>
          <cell r="C223">
            <v>2422.1</v>
          </cell>
          <cell r="D223">
            <v>2246.1999999999998</v>
          </cell>
          <cell r="E223">
            <v>2104.0999999999995</v>
          </cell>
          <cell r="F223">
            <v>2404.4</v>
          </cell>
          <cell r="G223">
            <v>2399.1</v>
          </cell>
          <cell r="H223">
            <v>2687.8999999999996</v>
          </cell>
          <cell r="I223">
            <v>2519.1999999999998</v>
          </cell>
          <cell r="J223">
            <v>3667.3999999999996</v>
          </cell>
          <cell r="K223">
            <v>3031.5</v>
          </cell>
          <cell r="L223">
            <v>3444.3</v>
          </cell>
        </row>
        <row r="224">
          <cell r="A224" t="str">
            <v>Assets</v>
          </cell>
          <cell r="B224">
            <v>949781.79600000009</v>
          </cell>
          <cell r="C224">
            <v>969911.69310827111</v>
          </cell>
          <cell r="D224">
            <v>1034546.7664302506</v>
          </cell>
          <cell r="E224">
            <v>1057899.2593642543</v>
          </cell>
          <cell r="F224">
            <v>1122742.754</v>
          </cell>
          <cell r="G224">
            <v>1145237.4044482589</v>
          </cell>
          <cell r="H224">
            <v>1234631.7575476861</v>
          </cell>
          <cell r="I224">
            <v>1274302.8175740265</v>
          </cell>
          <cell r="J224">
            <v>1416369.9130000002</v>
          </cell>
          <cell r="K224">
            <v>1445623.1111831137</v>
          </cell>
          <cell r="L224">
            <v>1531067.0244546304</v>
          </cell>
        </row>
        <row r="225">
          <cell r="A225" t="str">
            <v xml:space="preserve">Deposits  </v>
          </cell>
          <cell r="B225">
            <v>788214.4</v>
          </cell>
          <cell r="C225">
            <v>804920</v>
          </cell>
          <cell r="D225">
            <v>858560</v>
          </cell>
          <cell r="E225">
            <v>877940</v>
          </cell>
          <cell r="F225">
            <v>939320.3</v>
          </cell>
          <cell r="G225">
            <v>958140</v>
          </cell>
          <cell r="H225">
            <v>1032930</v>
          </cell>
          <cell r="I225">
            <v>1066120</v>
          </cell>
          <cell r="J225">
            <v>1198820</v>
          </cell>
          <cell r="K225">
            <v>1223580</v>
          </cell>
          <cell r="L225">
            <v>1295900</v>
          </cell>
        </row>
        <row r="226">
          <cell r="A226" t="str">
            <v>Deposits growth</v>
          </cell>
          <cell r="C226">
            <v>2.1194233447143329E-2</v>
          </cell>
          <cell r="D226">
            <v>6.6640162997565033E-2</v>
          </cell>
          <cell r="E226">
            <v>2.2572679836004417E-2</v>
          </cell>
          <cell r="F226">
            <v>6.9914003234845312E-2</v>
          </cell>
          <cell r="G226">
            <v>2.0035444778527589E-2</v>
          </cell>
          <cell r="H226">
            <v>7.8057486379860874E-2</v>
          </cell>
          <cell r="I226">
            <v>3.2131896643528668E-2</v>
          </cell>
          <cell r="J226">
            <v>0.12447004089595914</v>
          </cell>
          <cell r="K226">
            <v>2.0653642748702961E-2</v>
          </cell>
          <cell r="L226">
            <v>5.910524853299326E-2</v>
          </cell>
        </row>
        <row r="228">
          <cell r="A228" t="str">
            <v>Fee as  % of assets</v>
          </cell>
          <cell r="C228">
            <v>9.9889506115259149E-3</v>
          </cell>
          <cell r="D228">
            <v>8.6847693033756702E-3</v>
          </cell>
          <cell r="E228">
            <v>7.9557669839544487E-3</v>
          </cell>
          <cell r="F228">
            <v>8.5661652820606862E-3</v>
          </cell>
          <cell r="G228">
            <v>8.3793979857156847E-3</v>
          </cell>
          <cell r="H228">
            <v>8.7083455728982663E-3</v>
          </cell>
          <cell r="I228">
            <v>7.9076965545629586E-3</v>
          </cell>
          <cell r="J228">
            <v>1.0357181316375502E-2</v>
          </cell>
          <cell r="K228">
            <v>8.3880784045268549E-3</v>
          </cell>
          <cell r="L228">
            <v>8.9984303625815932E-3</v>
          </cell>
        </row>
        <row r="230">
          <cell r="L230">
            <v>8.4591985805542308E-3</v>
          </cell>
        </row>
        <row r="233">
          <cell r="C233" t="str">
            <v>F2006</v>
          </cell>
          <cell r="D233" t="str">
            <v>F2007</v>
          </cell>
          <cell r="E233" t="str">
            <v>F1H08</v>
          </cell>
        </row>
        <row r="234">
          <cell r="C234">
            <v>0</v>
          </cell>
          <cell r="D234">
            <v>0</v>
          </cell>
          <cell r="E234">
            <v>8.4591985805542308E-3</v>
          </cell>
        </row>
      </sheetData>
      <sheetData sheetId="15" refreshError="1"/>
      <sheetData sheetId="16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  <cell r="K2" t="str">
            <v>F2010</v>
          </cell>
        </row>
        <row r="3">
          <cell r="A3" t="str">
            <v>Opening Gross NPLs</v>
          </cell>
          <cell r="B3">
            <v>34640</v>
          </cell>
          <cell r="C3">
            <v>34340</v>
          </cell>
          <cell r="D3">
            <v>37220</v>
          </cell>
          <cell r="E3">
            <v>38035.1</v>
          </cell>
          <cell r="F3">
            <v>37336</v>
          </cell>
          <cell r="G3">
            <v>31554.9</v>
          </cell>
          <cell r="H3">
            <v>24787.600000000002</v>
          </cell>
          <cell r="I3">
            <v>21000.700000000004</v>
          </cell>
          <cell r="J3">
            <v>22736.294059763026</v>
          </cell>
          <cell r="K3">
            <v>29112.132380034964</v>
          </cell>
        </row>
        <row r="4">
          <cell r="A4" t="str">
            <v>Additions</v>
          </cell>
          <cell r="B4">
            <v>9110</v>
          </cell>
          <cell r="C4">
            <v>13550</v>
          </cell>
          <cell r="D4">
            <v>12260</v>
          </cell>
          <cell r="E4">
            <v>12041.4</v>
          </cell>
          <cell r="F4">
            <v>7565.3</v>
          </cell>
          <cell r="G4">
            <v>7091.9</v>
          </cell>
          <cell r="H4">
            <v>9469.2000000000007</v>
          </cell>
          <cell r="I4">
            <v>12340.474059763019</v>
          </cell>
          <cell r="J4">
            <v>15920.230320271938</v>
          </cell>
          <cell r="K4">
            <v>19025.171782673846</v>
          </cell>
        </row>
        <row r="5">
          <cell r="A5" t="str">
            <v>YoY</v>
          </cell>
          <cell r="C5">
            <v>0.4873765093304061</v>
          </cell>
          <cell r="D5">
            <v>-9.5202952029520338E-2</v>
          </cell>
          <cell r="E5">
            <v>-1.7830342577487834E-2</v>
          </cell>
          <cell r="F5">
            <v>-0.37172587905060872</v>
          </cell>
          <cell r="G5">
            <v>-6.2575178776783535E-2</v>
          </cell>
          <cell r="H5">
            <v>0.33521341248466574</v>
          </cell>
          <cell r="I5">
            <v>0.3032224538253514</v>
          </cell>
          <cell r="J5">
            <v>0.29008255624319701</v>
          </cell>
          <cell r="K5">
            <v>0.19503118987218726</v>
          </cell>
        </row>
        <row r="6">
          <cell r="A6" t="str">
            <v>Removals</v>
          </cell>
          <cell r="B6">
            <v>9410</v>
          </cell>
          <cell r="C6">
            <v>10670</v>
          </cell>
          <cell r="D6">
            <v>11444.9</v>
          </cell>
          <cell r="E6">
            <v>12740.5</v>
          </cell>
          <cell r="F6">
            <v>13346.4</v>
          </cell>
          <cell r="G6">
            <v>13859.2</v>
          </cell>
          <cell r="H6">
            <v>13256.1</v>
          </cell>
          <cell r="I6">
            <v>10604.880000000001</v>
          </cell>
          <cell r="J6">
            <v>9544.3920000000016</v>
          </cell>
          <cell r="K6">
            <v>10498.831200000002</v>
          </cell>
        </row>
        <row r="7">
          <cell r="A7" t="str">
            <v>YoY</v>
          </cell>
          <cell r="C7">
            <v>0.13390010626992566</v>
          </cell>
          <cell r="D7">
            <v>7.2624179943767464E-2</v>
          </cell>
          <cell r="E7">
            <v>0.11320326084107335</v>
          </cell>
          <cell r="F7">
            <v>4.7557003257328923E-2</v>
          </cell>
          <cell r="G7">
            <v>3.8422346100821292E-2</v>
          </cell>
          <cell r="H7">
            <v>-0.2</v>
          </cell>
          <cell r="I7">
            <v>-0.2</v>
          </cell>
          <cell r="J7">
            <v>-0.1</v>
          </cell>
          <cell r="K7">
            <v>0.1</v>
          </cell>
        </row>
        <row r="8">
          <cell r="A8" t="str">
            <v>Closing Gross NPLs</v>
          </cell>
          <cell r="B8">
            <v>34340</v>
          </cell>
          <cell r="C8">
            <v>37220</v>
          </cell>
          <cell r="D8">
            <v>38035.1</v>
          </cell>
          <cell r="E8">
            <v>37336</v>
          </cell>
          <cell r="F8">
            <v>31554.9</v>
          </cell>
          <cell r="G8">
            <v>24787.600000000002</v>
          </cell>
          <cell r="H8">
            <v>21000.700000000004</v>
          </cell>
          <cell r="I8">
            <v>22736.294059763026</v>
          </cell>
          <cell r="J8">
            <v>29112.132380034964</v>
          </cell>
          <cell r="K8">
            <v>37638.472962708809</v>
          </cell>
        </row>
        <row r="9">
          <cell r="A9" t="str">
            <v>YoY</v>
          </cell>
          <cell r="C9">
            <v>8.3867210250436752E-2</v>
          </cell>
          <cell r="D9">
            <v>2.1899516389038087E-2</v>
          </cell>
          <cell r="E9">
            <v>-1.8380390744338726E-2</v>
          </cell>
          <cell r="F9">
            <v>-0.15483983286908076</v>
          </cell>
          <cell r="G9">
            <v>-0.21446114549562822</v>
          </cell>
          <cell r="H9">
            <v>-0.15277396762897566</v>
          </cell>
        </row>
        <row r="10">
          <cell r="C10">
            <v>4.2115876784174625E-2</v>
          </cell>
          <cell r="D10">
            <v>3.2001436671349422E-2</v>
          </cell>
          <cell r="E10">
            <v>2.8244198532692142E-2</v>
          </cell>
          <cell r="F10">
            <v>1.6497986082488841E-2</v>
          </cell>
          <cell r="G10">
            <v>1.2771550088611531E-2</v>
          </cell>
          <cell r="H10">
            <v>1.4529162431193541E-2</v>
          </cell>
          <cell r="I10">
            <v>1.4529162431193541E-2</v>
          </cell>
          <cell r="J10">
            <v>1.4529162431193541E-2</v>
          </cell>
          <cell r="K10">
            <v>1.4529162431193541E-2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12580</v>
          </cell>
          <cell r="C12">
            <v>12960</v>
          </cell>
          <cell r="D12">
            <v>14180</v>
          </cell>
          <cell r="E12">
            <v>15173.699999999997</v>
          </cell>
          <cell r="F12">
            <v>16720.3</v>
          </cell>
          <cell r="G12">
            <v>16012.100000000002</v>
          </cell>
          <cell r="H12">
            <v>15092.600000000002</v>
          </cell>
          <cell r="I12">
            <v>14680.400000000005</v>
          </cell>
          <cell r="J12">
            <v>16732.009059763026</v>
          </cell>
          <cell r="K12">
            <v>22507.418880034962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3512.2</v>
          </cell>
          <cell r="C14">
            <v>6418</v>
          </cell>
          <cell r="D14">
            <v>6820.3</v>
          </cell>
          <cell r="E14">
            <v>6336.8</v>
          </cell>
          <cell r="F14">
            <v>3512.3</v>
          </cell>
          <cell r="G14">
            <v>5356.1</v>
          </cell>
          <cell r="H14">
            <v>5568.9</v>
          </cell>
          <cell r="I14">
            <v>7780.408406574169</v>
          </cell>
          <cell r="J14">
            <v>10823.356832024756</v>
          </cell>
          <cell r="K14">
            <v>14389.496994947996</v>
          </cell>
        </row>
        <row r="15">
          <cell r="A15" t="str">
            <v>----removals</v>
          </cell>
          <cell r="B15">
            <v>3132.2000000000007</v>
          </cell>
          <cell r="C15">
            <v>5198</v>
          </cell>
          <cell r="D15">
            <v>5826.6000000000022</v>
          </cell>
          <cell r="E15">
            <v>4790.1999999999971</v>
          </cell>
          <cell r="F15">
            <v>4220.4999999999964</v>
          </cell>
          <cell r="G15">
            <v>6275.6000000000022</v>
          </cell>
          <cell r="H15">
            <v>5981.0999999999949</v>
          </cell>
          <cell r="I15">
            <v>5728.799346811149</v>
          </cell>
          <cell r="J15">
            <v>5047.9470117528217</v>
          </cell>
          <cell r="K15">
            <v>6853.8634372741508</v>
          </cell>
        </row>
        <row r="16">
          <cell r="A16" t="str">
            <v>Closing Reserve Coverage</v>
          </cell>
          <cell r="B16">
            <v>12960</v>
          </cell>
          <cell r="C16">
            <v>14180</v>
          </cell>
          <cell r="D16">
            <v>15173.699999999997</v>
          </cell>
          <cell r="E16">
            <v>16720.3</v>
          </cell>
          <cell r="F16">
            <v>16012.100000000002</v>
          </cell>
          <cell r="G16">
            <v>15092.600000000002</v>
          </cell>
          <cell r="H16">
            <v>14680.400000000005</v>
          </cell>
          <cell r="I16">
            <v>16732.009059763026</v>
          </cell>
          <cell r="J16">
            <v>22507.418880034962</v>
          </cell>
          <cell r="K16">
            <v>30043.052437708808</v>
          </cell>
        </row>
        <row r="17">
          <cell r="A17" t="str">
            <v>YoY</v>
          </cell>
        </row>
        <row r="20">
          <cell r="A20" t="str">
            <v>Opening Net NPLs</v>
          </cell>
          <cell r="B20">
            <v>22060</v>
          </cell>
          <cell r="C20">
            <v>21380</v>
          </cell>
          <cell r="D20">
            <v>23040</v>
          </cell>
          <cell r="E20">
            <v>22861.4</v>
          </cell>
          <cell r="F20">
            <v>20615.7</v>
          </cell>
          <cell r="G20">
            <v>15542.8</v>
          </cell>
          <cell r="H20">
            <v>9695</v>
          </cell>
          <cell r="I20">
            <v>6320.3</v>
          </cell>
          <cell r="J20">
            <v>6004.2849999999999</v>
          </cell>
          <cell r="K20">
            <v>6604.7135000000007</v>
          </cell>
        </row>
        <row r="21">
          <cell r="A21" t="str">
            <v>YoY</v>
          </cell>
          <cell r="C21">
            <v>-3.0825022665457835E-2</v>
          </cell>
          <cell r="D21">
            <v>7.7642656688494016E-2</v>
          </cell>
          <cell r="E21">
            <v>-7.7517361111110183E-3</v>
          </cell>
          <cell r="F21">
            <v>-9.8231079461450377E-2</v>
          </cell>
          <cell r="G21">
            <v>-0.24606974296288753</v>
          </cell>
        </row>
        <row r="22">
          <cell r="A22" t="str">
            <v>Closing Net NPLs</v>
          </cell>
          <cell r="B22">
            <v>21380</v>
          </cell>
          <cell r="C22">
            <v>23040</v>
          </cell>
          <cell r="D22">
            <v>22861.4</v>
          </cell>
          <cell r="E22">
            <v>20615.7</v>
          </cell>
          <cell r="F22">
            <v>15542.8</v>
          </cell>
          <cell r="G22">
            <v>9695</v>
          </cell>
          <cell r="H22">
            <v>6320.3</v>
          </cell>
          <cell r="I22">
            <v>6004.2849999999999</v>
          </cell>
          <cell r="J22">
            <v>6604.7135000000007</v>
          </cell>
          <cell r="K22">
            <v>7595.4205250000005</v>
          </cell>
        </row>
        <row r="23">
          <cell r="A23" t="str">
            <v>YoY</v>
          </cell>
          <cell r="C23">
            <v>7.7642656688494016E-2</v>
          </cell>
          <cell r="D23">
            <v>-7.7517361111110183E-3</v>
          </cell>
          <cell r="E23">
            <v>-9.8231079461450377E-2</v>
          </cell>
          <cell r="F23">
            <v>-0.24606974296288753</v>
          </cell>
          <cell r="G23">
            <v>-0.37623851558277788</v>
          </cell>
          <cell r="H23">
            <v>-0.2</v>
          </cell>
          <cell r="I23">
            <v>-0.05</v>
          </cell>
          <cell r="J23">
            <v>0.1</v>
          </cell>
          <cell r="K23">
            <v>0.15</v>
          </cell>
        </row>
        <row r="27">
          <cell r="B27" t="str">
            <v>F2003</v>
          </cell>
          <cell r="C27" t="str">
            <v>F2004</v>
          </cell>
          <cell r="D27" t="str">
            <v>F2005</v>
          </cell>
          <cell r="E27" t="str">
            <v>F2006</v>
          </cell>
          <cell r="F27" t="str">
            <v>F2007</v>
          </cell>
          <cell r="G27" t="str">
            <v>F2008</v>
          </cell>
        </row>
        <row r="28">
          <cell r="A28" t="str">
            <v>Loan loss provisions (a)*</v>
          </cell>
          <cell r="B28">
            <v>6820.3</v>
          </cell>
          <cell r="C28">
            <v>6336.8</v>
          </cell>
          <cell r="D28">
            <v>3512.3</v>
          </cell>
          <cell r="E28">
            <v>5356.1</v>
          </cell>
          <cell r="F28">
            <v>5568.9</v>
          </cell>
          <cell r="G28">
            <v>7780.408406574169</v>
          </cell>
        </row>
        <row r="29">
          <cell r="A29" t="str">
            <v>Reduction in Net NPL (b)</v>
          </cell>
          <cell r="B29">
            <v>178.59999999999854</v>
          </cell>
          <cell r="C29">
            <v>2245.7000000000007</v>
          </cell>
          <cell r="D29">
            <v>5072.9000000000015</v>
          </cell>
          <cell r="E29">
            <v>5847.7999999999993</v>
          </cell>
          <cell r="F29">
            <v>3374.7</v>
          </cell>
          <cell r="G29">
            <v>316.01500000000033</v>
          </cell>
        </row>
        <row r="30">
          <cell r="A30" t="str">
            <v>LLP for meeting fresh NPL's (c =a-b)</v>
          </cell>
          <cell r="B30">
            <v>6641.7000000000016</v>
          </cell>
          <cell r="C30">
            <v>4091.0999999999995</v>
          </cell>
          <cell r="D30">
            <v>-1560.6000000000013</v>
          </cell>
          <cell r="E30">
            <v>-491.69999999999891</v>
          </cell>
          <cell r="F30">
            <v>2194.1999999999998</v>
          </cell>
          <cell r="G30">
            <v>7464.3934065741687</v>
          </cell>
        </row>
        <row r="31">
          <cell r="A31" t="str">
            <v>Average loan book (d)</v>
          </cell>
          <cell r="B31">
            <v>404719.8</v>
          </cell>
          <cell r="C31">
            <v>442445.4</v>
          </cell>
          <cell r="D31">
            <v>506923.95</v>
          </cell>
          <cell r="E31">
            <v>603513.19999999995</v>
          </cell>
          <cell r="F31">
            <v>750548.22200000007</v>
          </cell>
          <cell r="G31">
            <v>972551.05082177115</v>
          </cell>
        </row>
        <row r="32">
          <cell r="A32" t="str">
            <v>Normalized LLP / Loans (=c/d)</v>
          </cell>
          <cell r="B32">
            <v>1.6410612972234128E-2</v>
          </cell>
          <cell r="C32">
            <v>9.2465646608598465E-3</v>
          </cell>
          <cell r="D32">
            <v>-3.0785682941198603E-3</v>
          </cell>
          <cell r="E32">
            <v>-8.1472948727550438E-4</v>
          </cell>
          <cell r="F32">
            <v>2.9234630576474799E-3</v>
          </cell>
          <cell r="G32">
            <v>7.6750659004141955E-3</v>
          </cell>
        </row>
        <row r="34">
          <cell r="B34" t="str">
            <v>F2002</v>
          </cell>
          <cell r="C34" t="str">
            <v>F2003</v>
          </cell>
          <cell r="D34" t="str">
            <v>F2004</v>
          </cell>
          <cell r="E34" t="str">
            <v>F2005</v>
          </cell>
          <cell r="F34" t="str">
            <v>F2006</v>
          </cell>
          <cell r="G34" t="str">
            <v>F2007</v>
          </cell>
          <cell r="H34" t="str">
            <v>1H08</v>
          </cell>
        </row>
        <row r="35">
          <cell r="B35">
            <v>4.2115876784174625E-2</v>
          </cell>
          <cell r="C35">
            <v>3.2001436671349422E-2</v>
          </cell>
          <cell r="D35">
            <v>2.8244198532692142E-2</v>
          </cell>
          <cell r="E35">
            <v>1.6497986082488841E-2</v>
          </cell>
          <cell r="F35">
            <v>1.2771550088611531E-2</v>
          </cell>
          <cell r="G35">
            <v>1.4529162431193541E-2</v>
          </cell>
          <cell r="H35">
            <v>1.4909380004839212E-2</v>
          </cell>
        </row>
        <row r="56">
          <cell r="B56" t="str">
            <v>F2004</v>
          </cell>
          <cell r="C56" t="str">
            <v>F2005</v>
          </cell>
          <cell r="D56" t="str">
            <v>F2006</v>
          </cell>
          <cell r="E56" t="str">
            <v>F1H07</v>
          </cell>
        </row>
        <row r="57">
          <cell r="A57" t="str">
            <v>Recoveries</v>
          </cell>
          <cell r="B57">
            <v>5770</v>
          </cell>
          <cell r="C57">
            <v>8040</v>
          </cell>
          <cell r="D57">
            <v>7210</v>
          </cell>
        </row>
        <row r="58">
          <cell r="A58" t="str">
            <v>Advances</v>
          </cell>
          <cell r="B58">
            <v>426331.8</v>
          </cell>
          <cell r="C58">
            <v>458559</v>
          </cell>
          <cell r="D58">
            <v>555288.9</v>
          </cell>
          <cell r="E58">
            <v>651737.5</v>
          </cell>
        </row>
        <row r="59">
          <cell r="B59">
            <v>1.3534059622106537E-2</v>
          </cell>
          <cell r="C59">
            <v>1.7533185478858772E-2</v>
          </cell>
          <cell r="D59">
            <v>1.2984232171757799E-2</v>
          </cell>
        </row>
        <row r="63">
          <cell r="B63" t="str">
            <v>Loan Mix (%)</v>
          </cell>
          <cell r="C63" t="str">
            <v>Risk Tendency (bps)</v>
          </cell>
        </row>
        <row r="64">
          <cell r="A64" t="str">
            <v>Retail</v>
          </cell>
          <cell r="B64">
            <v>0.22</v>
          </cell>
          <cell r="C64">
            <v>131.81818181818181</v>
          </cell>
        </row>
        <row r="65">
          <cell r="A65" t="str">
            <v>---Mortgage</v>
          </cell>
          <cell r="B65">
            <v>0.1</v>
          </cell>
          <cell r="C65">
            <v>50</v>
          </cell>
        </row>
        <row r="66">
          <cell r="A66" t="str">
            <v>---Non-Mortgage</v>
          </cell>
          <cell r="B66">
            <v>0.12</v>
          </cell>
          <cell r="C66">
            <v>200</v>
          </cell>
        </row>
        <row r="67">
          <cell r="A67" t="str">
            <v>SME</v>
          </cell>
          <cell r="B67">
            <v>0.22500000000000001</v>
          </cell>
          <cell r="C67">
            <v>200</v>
          </cell>
        </row>
        <row r="68">
          <cell r="A68" t="str">
            <v>Agriculture</v>
          </cell>
          <cell r="B68">
            <v>0.13500000000000001</v>
          </cell>
          <cell r="C68">
            <v>150</v>
          </cell>
        </row>
        <row r="69">
          <cell r="A69" t="str">
            <v>Corporate &amp; Others</v>
          </cell>
          <cell r="B69">
            <v>0.41</v>
          </cell>
          <cell r="C69">
            <v>75</v>
          </cell>
        </row>
        <row r="70">
          <cell r="A70" t="str">
            <v>Risk Tendency (bps)</v>
          </cell>
          <cell r="B70">
            <v>1</v>
          </cell>
          <cell r="C70">
            <v>125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Q11"/>
      <sheetName val="PNB"/>
      <sheetName val="IFCI impact"/>
      <sheetName val="Tables"/>
      <sheetName val="Dilution"/>
      <sheetName val="Financial Sheet"/>
      <sheetName val="NIM"/>
      <sheetName val="Charts&amp;Tables"/>
      <sheetName val="F3Q06"/>
      <sheetName val="whats Changed"/>
      <sheetName val="RESIDUAL INCOME"/>
      <sheetName val="Asset Quality"/>
      <sheetName val="__FDSCACHE__"/>
      <sheetName val="em"/>
      <sheetName val="Qtly "/>
      <sheetName val="Qtly Summary"/>
      <sheetName val="F1Q11"/>
      <sheetName val="Modelware"/>
      <sheetName val="Support-Data"/>
      <sheetName val="F1Q08"/>
      <sheetName val="F4Q07"/>
      <sheetName val="F3Q07"/>
      <sheetName val="Qtly"/>
      <sheetName val="MWA RR"/>
      <sheetName val="mwareDates"/>
      <sheetName val="mwareTaxoPres"/>
      <sheetName val="mwareValPrintout"/>
      <sheetName val="mwarePreview"/>
      <sheetName val="MW-Cache"/>
      <sheetName val="mwareSettings"/>
      <sheetName val="GE3"/>
      <sheetName val="F2Q08"/>
      <sheetName val="MWare_Cached"/>
      <sheetName val="a-pnb"/>
      <sheetName val="Qtly Summary (2)"/>
      <sheetName val="Quarterly Forecast"/>
      <sheetName val="New Pension Provisions - PNB"/>
      <sheetName val="AFOSHEET"/>
      <sheetName val="Financial Sheet (2)"/>
      <sheetName val="Qtrly Modelware"/>
      <sheetName val="Sheet1"/>
      <sheetName val="Quarterly Forecast Bear"/>
      <sheetName val="Quarterly Forecast Bull"/>
      <sheetName val="FS OLD"/>
      <sheetName val="Q F Bear"/>
      <sheetName val="Quar F Bull"/>
      <sheetName val="SOTP"/>
      <sheetName val="BV Old v New"/>
      <sheetName val="Stressed Loan Computations  9M"/>
      <sheetName val="Stressed Loan Computations 1H"/>
      <sheetName val="Qtrly"/>
      <sheetName val="Quatly 1"/>
      <sheetName val="New Pension Provisions"/>
      <sheetName val="Whats Changed New"/>
      <sheetName val="Charts and Tables"/>
      <sheetName val="Support Data OLD"/>
    </sheetNames>
    <sheetDataSet>
      <sheetData sheetId="0"/>
      <sheetData sheetId="1"/>
      <sheetData sheetId="2" refreshError="1">
        <row r="1">
          <cell r="A1" t="str">
            <v>IFCI, Rs. Mln</v>
          </cell>
          <cell r="B1" t="str">
            <v>F2000</v>
          </cell>
          <cell r="C1" t="str">
            <v>F2001</v>
          </cell>
          <cell r="D1" t="str">
            <v>F2002</v>
          </cell>
          <cell r="E1" t="str">
            <v>F2003</v>
          </cell>
          <cell r="G1" t="str">
            <v>F2001</v>
          </cell>
          <cell r="H1" t="str">
            <v>F2002</v>
          </cell>
          <cell r="I1" t="str">
            <v>F2003</v>
          </cell>
          <cell r="K1" t="str">
            <v>PNB</v>
          </cell>
          <cell r="L1" t="str">
            <v>F2000</v>
          </cell>
          <cell r="M1" t="str">
            <v>F2001</v>
          </cell>
          <cell r="N1" t="str">
            <v>F2002</v>
          </cell>
          <cell r="O1" t="str">
            <v>F2003</v>
          </cell>
          <cell r="Q1" t="str">
            <v>Combined</v>
          </cell>
          <cell r="W1" t="str">
            <v>IFCI</v>
          </cell>
        </row>
        <row r="2">
          <cell r="A2" t="str">
            <v>INCOME STATEMENT</v>
          </cell>
        </row>
        <row r="3">
          <cell r="W3" t="str">
            <v>NPL Analysis (F2003)</v>
          </cell>
        </row>
        <row r="4">
          <cell r="A4" t="str">
            <v>Income from operations</v>
          </cell>
          <cell r="B4">
            <v>28433.79</v>
          </cell>
          <cell r="C4">
            <v>28799.279999999999</v>
          </cell>
          <cell r="D4">
            <v>22185.3</v>
          </cell>
          <cell r="E4">
            <v>14034.95</v>
          </cell>
          <cell r="G4">
            <v>1.2854072566478081E-2</v>
          </cell>
          <cell r="H4">
            <v>-0.2296578247789528</v>
          </cell>
          <cell r="I4">
            <v>-0.3673761454656912</v>
          </cell>
          <cell r="L4">
            <v>51545.5</v>
          </cell>
          <cell r="M4">
            <v>58634.799999999996</v>
          </cell>
          <cell r="N4">
            <v>66478.7</v>
          </cell>
          <cell r="O4">
            <v>74850.100000000006</v>
          </cell>
          <cell r="X4" t="str">
            <v>(Rs mn)</v>
          </cell>
        </row>
        <row r="5">
          <cell r="A5" t="str">
            <v>Interest Cost</v>
          </cell>
          <cell r="B5">
            <v>25357.360000000001</v>
          </cell>
          <cell r="C5">
            <v>25200.85</v>
          </cell>
          <cell r="D5">
            <v>23934.3</v>
          </cell>
          <cell r="E5">
            <v>15581.02</v>
          </cell>
          <cell r="G5">
            <v>-6.1721724974524994E-3</v>
          </cell>
          <cell r="H5">
            <v>-5.0258225416999758E-2</v>
          </cell>
          <cell r="I5">
            <v>-0.34900874477214705</v>
          </cell>
          <cell r="L5">
            <v>35382</v>
          </cell>
          <cell r="M5">
            <v>38250.5</v>
          </cell>
          <cell r="N5">
            <v>43525.799999999996</v>
          </cell>
          <cell r="O5">
            <v>43612.9</v>
          </cell>
          <cell r="W5" t="str">
            <v>Book Value</v>
          </cell>
          <cell r="X5">
            <v>15376.5</v>
          </cell>
        </row>
        <row r="6">
          <cell r="A6" t="str">
            <v>Net Interest Income</v>
          </cell>
          <cell r="B6">
            <v>3076.4300000000003</v>
          </cell>
          <cell r="C6">
            <v>3598.4300000000003</v>
          </cell>
          <cell r="D6">
            <v>-1749</v>
          </cell>
          <cell r="E6">
            <v>-1546.0699999999997</v>
          </cell>
          <cell r="G6">
            <v>0.16967719076982091</v>
          </cell>
          <cell r="H6">
            <v>-1.4860453030905143</v>
          </cell>
          <cell r="I6">
            <v>-0.11602630074328202</v>
          </cell>
          <cell r="L6">
            <v>16163.5</v>
          </cell>
          <cell r="M6">
            <v>20384.299999999996</v>
          </cell>
          <cell r="N6">
            <v>22952.9</v>
          </cell>
          <cell r="O6">
            <v>31237.200000000004</v>
          </cell>
        </row>
        <row r="7">
          <cell r="W7" t="str">
            <v>Net Loans</v>
          </cell>
          <cell r="X7">
            <v>132127.57999999999</v>
          </cell>
        </row>
        <row r="8">
          <cell r="A8" t="str">
            <v>Other income</v>
          </cell>
          <cell r="B8">
            <v>563.80999999999995</v>
          </cell>
          <cell r="C8">
            <v>104.62</v>
          </cell>
          <cell r="D8">
            <v>301.19</v>
          </cell>
          <cell r="E8">
            <v>347.43</v>
          </cell>
          <cell r="G8">
            <v>-0.81444103510047705</v>
          </cell>
          <cell r="H8">
            <v>1.8788950487478493</v>
          </cell>
          <cell r="I8">
            <v>0.15352435339818715</v>
          </cell>
          <cell r="L8">
            <v>7276.6</v>
          </cell>
          <cell r="M8">
            <v>7783.9</v>
          </cell>
          <cell r="N8">
            <v>9777.1579999999994</v>
          </cell>
          <cell r="O8">
            <v>12503.126</v>
          </cell>
          <cell r="W8" t="str">
            <v>Gross Loans</v>
          </cell>
          <cell r="X8">
            <v>172589.25</v>
          </cell>
        </row>
        <row r="10">
          <cell r="A10" t="str">
            <v>Total Income</v>
          </cell>
          <cell r="B10">
            <v>3640.2400000000002</v>
          </cell>
          <cell r="C10">
            <v>3703.05</v>
          </cell>
          <cell r="D10">
            <v>-1447.81</v>
          </cell>
          <cell r="E10">
            <v>-1198.6399999999996</v>
          </cell>
          <cell r="G10">
            <v>1.7254356855591846E-2</v>
          </cell>
          <cell r="H10">
            <v>-1.3909777075653853</v>
          </cell>
          <cell r="I10">
            <v>-0.17210131163619558</v>
          </cell>
          <cell r="L10">
            <v>23440.1</v>
          </cell>
          <cell r="M10">
            <v>28168.199999999997</v>
          </cell>
          <cell r="N10">
            <v>32730.058000000001</v>
          </cell>
          <cell r="O10">
            <v>43740.326000000001</v>
          </cell>
          <cell r="W10" t="str">
            <v>Gross NPLs</v>
          </cell>
          <cell r="X10">
            <v>86058.67</v>
          </cell>
        </row>
        <row r="11">
          <cell r="W11" t="str">
            <v>Restructured Loans</v>
          </cell>
          <cell r="X11">
            <v>42631.08</v>
          </cell>
        </row>
        <row r="12">
          <cell r="A12" t="str">
            <v>Total Expenditure</v>
          </cell>
          <cell r="B12">
            <v>1752.4399999999998</v>
          </cell>
          <cell r="C12">
            <v>1363.38</v>
          </cell>
          <cell r="D12">
            <v>1083.4599999999991</v>
          </cell>
          <cell r="E12">
            <v>881.63000000000102</v>
          </cell>
          <cell r="G12">
            <v>-0.22201045399557173</v>
          </cell>
          <cell r="H12">
            <v>-0.20531326556059282</v>
          </cell>
          <cell r="I12">
            <v>-0.1862828346224118</v>
          </cell>
          <cell r="L12">
            <v>15238.5</v>
          </cell>
          <cell r="M12">
            <v>18716.400000000001</v>
          </cell>
          <cell r="N12">
            <v>17992.099999999999</v>
          </cell>
          <cell r="O12">
            <v>20567.3</v>
          </cell>
          <cell r="W12" t="str">
            <v>Total Impaired Loans</v>
          </cell>
          <cell r="X12">
            <v>128689.75</v>
          </cell>
        </row>
        <row r="14">
          <cell r="A14" t="str">
            <v>Pre Provisioning Profits</v>
          </cell>
          <cell r="B14">
            <v>1887.8000000000004</v>
          </cell>
          <cell r="C14">
            <v>2339.67</v>
          </cell>
          <cell r="D14">
            <v>-2531.2699999999991</v>
          </cell>
          <cell r="E14">
            <v>-2080.2700000000004</v>
          </cell>
          <cell r="G14">
            <v>0.23936328000847529</v>
          </cell>
          <cell r="H14">
            <v>-2.0818918907367276</v>
          </cell>
          <cell r="I14">
            <v>-0.17817143173189698</v>
          </cell>
          <cell r="L14">
            <v>8201.5999999999985</v>
          </cell>
          <cell r="M14">
            <v>9451.7999999999956</v>
          </cell>
          <cell r="N14">
            <v>14737.958000000002</v>
          </cell>
          <cell r="O14">
            <v>23173.026000000002</v>
          </cell>
          <cell r="W14" t="str">
            <v>Coverage on NPLs</v>
          </cell>
          <cell r="X14">
            <v>40461.670000000013</v>
          </cell>
        </row>
        <row r="15">
          <cell r="W15" t="str">
            <v>Other Coverage</v>
          </cell>
          <cell r="X15">
            <v>0</v>
          </cell>
        </row>
        <row r="16">
          <cell r="A16" t="str">
            <v>Provisions</v>
          </cell>
          <cell r="B16">
            <v>1236.0900000000004</v>
          </cell>
          <cell r="C16">
            <v>1293.9000000000001</v>
          </cell>
          <cell r="D16">
            <v>6315.73</v>
          </cell>
          <cell r="E16">
            <v>18816.7</v>
          </cell>
          <cell r="G16">
            <v>4.6768439191320788E-2</v>
          </cell>
          <cell r="H16">
            <v>3.8811577401653912</v>
          </cell>
          <cell r="I16">
            <v>1.9793388887745365</v>
          </cell>
          <cell r="L16">
            <v>2880.2</v>
          </cell>
          <cell r="M16">
            <v>3707.3999999999996</v>
          </cell>
          <cell r="N16">
            <v>7130.6</v>
          </cell>
          <cell r="O16">
            <v>11344.4</v>
          </cell>
          <cell r="W16" t="str">
            <v>Total Coverage</v>
          </cell>
          <cell r="X16">
            <v>40461.670000000013</v>
          </cell>
        </row>
        <row r="18">
          <cell r="A18" t="str">
            <v>Pre Tax Profits</v>
          </cell>
          <cell r="B18">
            <v>651.71</v>
          </cell>
          <cell r="C18">
            <v>1045.77</v>
          </cell>
          <cell r="D18">
            <v>-8846.9999999999982</v>
          </cell>
          <cell r="E18">
            <v>-20896.97</v>
          </cell>
          <cell r="G18">
            <v>0.60465544490647671</v>
          </cell>
          <cell r="H18">
            <v>-9.4597951748472404</v>
          </cell>
          <cell r="I18">
            <v>1.3620402396292537</v>
          </cell>
          <cell r="L18">
            <v>5321.3999999999987</v>
          </cell>
          <cell r="M18">
            <v>5744.399999999996</v>
          </cell>
          <cell r="N18">
            <v>7607.358000000002</v>
          </cell>
          <cell r="O18">
            <v>11828.626000000002</v>
          </cell>
          <cell r="W18" t="str">
            <v>Net NPLs</v>
          </cell>
          <cell r="X18">
            <v>45596.999999999985</v>
          </cell>
        </row>
        <row r="19">
          <cell r="A19" t="str">
            <v>Tax</v>
          </cell>
          <cell r="B19">
            <v>0</v>
          </cell>
          <cell r="C19">
            <v>400</v>
          </cell>
          <cell r="D19">
            <v>0</v>
          </cell>
          <cell r="E19">
            <v>0</v>
          </cell>
          <cell r="G19" t="e">
            <v>#DIV/0!</v>
          </cell>
          <cell r="H19">
            <v>-1</v>
          </cell>
          <cell r="I19" t="e">
            <v>#DIV/0!</v>
          </cell>
          <cell r="L19">
            <v>1240</v>
          </cell>
          <cell r="M19">
            <v>1108.3</v>
          </cell>
          <cell r="N19">
            <v>1983.5</v>
          </cell>
          <cell r="O19">
            <v>3406.6</v>
          </cell>
        </row>
        <row r="20">
          <cell r="A20" t="str">
            <v>Net Profit</v>
          </cell>
          <cell r="B20">
            <v>651.71</v>
          </cell>
          <cell r="C20">
            <v>645.77</v>
          </cell>
          <cell r="D20">
            <v>-8846.9999999999982</v>
          </cell>
          <cell r="E20">
            <v>-20896.97</v>
          </cell>
          <cell r="G20">
            <v>-9.1144834358841686E-3</v>
          </cell>
          <cell r="H20">
            <v>-14.699924121591277</v>
          </cell>
          <cell r="I20">
            <v>1.3620402396292537</v>
          </cell>
          <cell r="L20">
            <v>4081.3999999999987</v>
          </cell>
          <cell r="M20">
            <v>4636.0999999999958</v>
          </cell>
          <cell r="N20">
            <v>5623.858000000002</v>
          </cell>
          <cell r="O20">
            <v>8422.0260000000017</v>
          </cell>
          <cell r="W20" t="str">
            <v>Net Impaired Loans</v>
          </cell>
          <cell r="X20" t="e">
            <v>#REF!</v>
          </cell>
        </row>
        <row r="21">
          <cell r="A21" t="str">
            <v>Extraordinary</v>
          </cell>
          <cell r="D21">
            <v>0</v>
          </cell>
          <cell r="E21">
            <v>18300</v>
          </cell>
          <cell r="G21" t="e">
            <v>#DIV/0!</v>
          </cell>
          <cell r="H21" t="e">
            <v>#DIV/0!</v>
          </cell>
          <cell r="I21" t="e">
            <v>#DIV/0!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Reported</v>
          </cell>
          <cell r="B22">
            <v>651.71</v>
          </cell>
          <cell r="C22">
            <v>645.77</v>
          </cell>
          <cell r="D22">
            <v>-8846.9999999999982</v>
          </cell>
          <cell r="E22">
            <v>-2596.9700000000012</v>
          </cell>
          <cell r="G22">
            <v>-9.1144834358841686E-3</v>
          </cell>
          <cell r="H22">
            <v>-14.699924121591277</v>
          </cell>
          <cell r="I22">
            <v>-0.70645755623375139</v>
          </cell>
          <cell r="L22">
            <v>4081.3999999999987</v>
          </cell>
          <cell r="M22">
            <v>4636.0999999999958</v>
          </cell>
          <cell r="N22">
            <v>5623.858000000002</v>
          </cell>
          <cell r="O22">
            <v>8422.0260000000017</v>
          </cell>
        </row>
        <row r="24">
          <cell r="A24" t="str">
            <v>Equity Share Capital</v>
          </cell>
          <cell r="B24">
            <v>10964.45</v>
          </cell>
          <cell r="C24">
            <v>10879.48</v>
          </cell>
          <cell r="D24">
            <v>10679.48</v>
          </cell>
          <cell r="E24">
            <v>10679.48</v>
          </cell>
          <cell r="G24">
            <v>-7.7495907227449479E-3</v>
          </cell>
          <cell r="H24">
            <v>-1.8383231551508006E-2</v>
          </cell>
          <cell r="I24">
            <v>0</v>
          </cell>
          <cell r="L24">
            <v>2122.4</v>
          </cell>
          <cell r="M24">
            <v>2122.4</v>
          </cell>
          <cell r="N24">
            <v>2122.4</v>
          </cell>
          <cell r="O24">
            <v>2653.0250000000001</v>
          </cell>
          <cell r="Q24">
            <v>3009.0076666666669</v>
          </cell>
          <cell r="W24" t="str">
            <v>Gross NPL ratio</v>
          </cell>
          <cell r="X24">
            <v>0.4986328522778794</v>
          </cell>
        </row>
        <row r="25">
          <cell r="A25" t="str">
            <v>Reserves</v>
          </cell>
          <cell r="B25">
            <v>9067.99</v>
          </cell>
          <cell r="C25">
            <v>5051.3500000000004</v>
          </cell>
          <cell r="D25">
            <v>4976.6400000000003</v>
          </cell>
          <cell r="E25">
            <v>4697.0200000000004</v>
          </cell>
          <cell r="G25">
            <v>-0.44294711396902731</v>
          </cell>
          <cell r="H25">
            <v>-1.4790105615330562E-2</v>
          </cell>
          <cell r="I25">
            <v>-5.6186503343621408E-2</v>
          </cell>
          <cell r="L25">
            <v>17051.3</v>
          </cell>
          <cell r="M25">
            <v>21102.9</v>
          </cell>
          <cell r="N25">
            <v>28303.100000000002</v>
          </cell>
          <cell r="O25">
            <v>34183.699999999997</v>
          </cell>
          <cell r="Q25">
            <v>38880.720000000001</v>
          </cell>
          <cell r="W25" t="str">
            <v>Restructured loan ratio</v>
          </cell>
          <cell r="X25">
            <v>0.24700889539759865</v>
          </cell>
        </row>
        <row r="26">
          <cell r="A26" t="str">
            <v>Net Worth</v>
          </cell>
          <cell r="B26">
            <v>20032.440000000002</v>
          </cell>
          <cell r="C26">
            <v>15930.83</v>
          </cell>
          <cell r="D26">
            <v>15656.119999999999</v>
          </cell>
          <cell r="E26">
            <v>15376.5</v>
          </cell>
          <cell r="G26">
            <v>-0.20474839809828471</v>
          </cell>
          <cell r="H26">
            <v>-1.7243922633032982E-2</v>
          </cell>
          <cell r="I26">
            <v>-1.7860108379342932E-2</v>
          </cell>
          <cell r="L26">
            <v>19173.7</v>
          </cell>
          <cell r="M26">
            <v>23225.300000000003</v>
          </cell>
          <cell r="N26">
            <v>30425.500000000004</v>
          </cell>
          <cell r="O26">
            <v>36836.724999999999</v>
          </cell>
          <cell r="Q26">
            <v>41889.727666666666</v>
          </cell>
          <cell r="W26" t="str">
            <v>Impaired Loan ratio</v>
          </cell>
          <cell r="X26">
            <v>0.74564174767547808</v>
          </cell>
        </row>
        <row r="27">
          <cell r="A27" t="str">
            <v>Borrowings</v>
          </cell>
          <cell r="B27">
            <v>200923</v>
          </cell>
          <cell r="C27">
            <v>199667</v>
          </cell>
          <cell r="D27">
            <v>197887</v>
          </cell>
          <cell r="E27">
            <v>202029</v>
          </cell>
          <cell r="G27">
            <v>-6.2511509384192143E-3</v>
          </cell>
          <cell r="H27">
            <v>-8.9148432139511957E-3</v>
          </cell>
          <cell r="I27">
            <v>2.0931137467342431E-2</v>
          </cell>
          <cell r="L27">
            <v>481456.3</v>
          </cell>
          <cell r="M27">
            <v>568043.30000000005</v>
          </cell>
          <cell r="N27">
            <v>645320.5</v>
          </cell>
          <cell r="O27">
            <v>764756.6</v>
          </cell>
          <cell r="Q27">
            <v>966785.6</v>
          </cell>
        </row>
        <row r="28">
          <cell r="A28" t="str">
            <v xml:space="preserve">Total Loans </v>
          </cell>
          <cell r="B28">
            <v>172809</v>
          </cell>
          <cell r="C28">
            <v>161578</v>
          </cell>
          <cell r="D28">
            <v>147497.57</v>
          </cell>
          <cell r="E28">
            <v>132127.57999999999</v>
          </cell>
          <cell r="G28">
            <v>-6.4990828024003355E-2</v>
          </cell>
          <cell r="H28">
            <v>-8.7143237321912648E-2</v>
          </cell>
          <cell r="I28">
            <v>-0.10420503876775744</v>
          </cell>
          <cell r="L28">
            <v>225717.2</v>
          </cell>
          <cell r="M28">
            <v>280290.5</v>
          </cell>
          <cell r="N28">
            <v>343694.2</v>
          </cell>
          <cell r="O28">
            <v>402281.2</v>
          </cell>
          <cell r="Q28">
            <v>470063.90500000003</v>
          </cell>
        </row>
        <row r="29">
          <cell r="A29" t="str">
            <v>Total Assets</v>
          </cell>
          <cell r="B29">
            <v>220957</v>
          </cell>
          <cell r="C29">
            <v>215599</v>
          </cell>
          <cell r="D29">
            <v>213543</v>
          </cell>
          <cell r="E29">
            <v>217406</v>
          </cell>
          <cell r="G29">
            <v>-2.4249062034694568E-2</v>
          </cell>
          <cell r="H29">
            <v>-9.5362223386935563E-3</v>
          </cell>
          <cell r="I29">
            <v>1.8090033389059901E-2</v>
          </cell>
          <cell r="L29">
            <v>537733.5</v>
          </cell>
          <cell r="M29">
            <v>631584.4</v>
          </cell>
          <cell r="N29">
            <v>725765.20000000007</v>
          </cell>
          <cell r="O29">
            <v>858922.3</v>
          </cell>
          <cell r="Q29">
            <v>1011983.425</v>
          </cell>
          <cell r="W29" t="str">
            <v>Coverage ratio NPLs</v>
          </cell>
          <cell r="X29">
            <v>0.47016378477613019</v>
          </cell>
        </row>
        <row r="30">
          <cell r="W30" t="str">
            <v>Coverage ratio restructured</v>
          </cell>
          <cell r="X30">
            <v>0</v>
          </cell>
        </row>
        <row r="31">
          <cell r="A31" t="str">
            <v>Ratios</v>
          </cell>
          <cell r="W31" t="str">
            <v>Total Coverage Ratio</v>
          </cell>
          <cell r="X31">
            <v>0.31441253091252419</v>
          </cell>
        </row>
        <row r="33">
          <cell r="A33" t="str">
            <v>Cost Income Ratio</v>
          </cell>
          <cell r="B33">
            <v>0.48140781926466381</v>
          </cell>
          <cell r="C33">
            <v>0.36817758334346012</v>
          </cell>
          <cell r="D33">
            <v>-0.7483440506696315</v>
          </cell>
          <cell r="E33">
            <v>-0.73552526196355972</v>
          </cell>
          <cell r="L33">
            <v>0.65010388180937795</v>
          </cell>
          <cell r="M33">
            <v>0.66445140264553659</v>
          </cell>
          <cell r="N33">
            <v>0.54971182758062931</v>
          </cell>
          <cell r="O33">
            <v>0.47021368793639073</v>
          </cell>
          <cell r="W33" t="str">
            <v>Net NPL ratio</v>
          </cell>
          <cell r="X33">
            <v>0.34509827546981475</v>
          </cell>
        </row>
        <row r="34">
          <cell r="A34" t="str">
            <v>ROE</v>
          </cell>
          <cell r="B34">
            <v>3.2532731908843857E-2</v>
          </cell>
          <cell r="C34">
            <v>4.0535866618374557E-2</v>
          </cell>
          <cell r="D34">
            <v>-0.56508253641387518</v>
          </cell>
          <cell r="E34">
            <v>-1.3467744586180608</v>
          </cell>
          <cell r="L34">
            <v>0.21286449668034854</v>
          </cell>
          <cell r="M34">
            <v>0.21868912002641552</v>
          </cell>
          <cell r="N34">
            <v>0.20964675270452637</v>
          </cell>
          <cell r="O34">
            <v>0.25042365161128705</v>
          </cell>
          <cell r="W34" t="str">
            <v>Net restructured ratio</v>
          </cell>
          <cell r="X34" t="e">
            <v>#REF!</v>
          </cell>
        </row>
        <row r="35">
          <cell r="A35" t="str">
            <v>ROA</v>
          </cell>
          <cell r="B35">
            <v>2.9494879094122389E-3</v>
          </cell>
          <cell r="C35">
            <v>2.9952365270710904E-3</v>
          </cell>
          <cell r="D35">
            <v>-4.1429594976187457E-2</v>
          </cell>
          <cell r="E35">
            <v>-9.6981174106448798E-2</v>
          </cell>
          <cell r="L35">
            <v>7.590005086162567E-3</v>
          </cell>
          <cell r="M35">
            <v>7.9295801424060924E-3</v>
          </cell>
          <cell r="N35">
            <v>8.2865283932746607E-3</v>
          </cell>
          <cell r="O35">
            <v>1.062925781897062E-2</v>
          </cell>
          <cell r="W35" t="str">
            <v>Net Impaired loan ratio</v>
          </cell>
          <cell r="X35" t="e">
            <v>#REF!</v>
          </cell>
        </row>
        <row r="36">
          <cell r="A36" t="str">
            <v>EPS</v>
          </cell>
          <cell r="B36">
            <v>0.59438457925386134</v>
          </cell>
          <cell r="C36">
            <v>0.59356697195086527</v>
          </cell>
          <cell r="D36">
            <v>-8.2841112114072963</v>
          </cell>
          <cell r="E36">
            <v>-19.567404030907873</v>
          </cell>
          <cell r="L36">
            <v>19.230116848850351</v>
          </cell>
          <cell r="M36">
            <v>21.843667546174125</v>
          </cell>
          <cell r="N36">
            <v>26.497634753109693</v>
          </cell>
          <cell r="O36">
            <v>31.744992979711846</v>
          </cell>
        </row>
        <row r="37">
          <cell r="A37" t="str">
            <v>BVPS</v>
          </cell>
          <cell r="B37">
            <v>18.270355558190335</v>
          </cell>
          <cell r="C37">
            <v>14.64300683488549</v>
          </cell>
          <cell r="D37">
            <v>14.660002172390417</v>
          </cell>
          <cell r="E37">
            <v>14.398172944750121</v>
          </cell>
          <cell r="L37">
            <v>90.339709762532991</v>
          </cell>
          <cell r="M37">
            <v>109.42941952506598</v>
          </cell>
          <cell r="N37">
            <v>143.35422163588393</v>
          </cell>
          <cell r="O37">
            <v>138.84801311710217</v>
          </cell>
          <cell r="Q37">
            <v>139.21442650583697</v>
          </cell>
        </row>
        <row r="38">
          <cell r="A38" t="str">
            <v>ABV</v>
          </cell>
          <cell r="E38">
            <v>-12.505689228314484</v>
          </cell>
          <cell r="O38">
            <v>137.6082208045533</v>
          </cell>
          <cell r="Q38">
            <v>-64.285497998620301</v>
          </cell>
        </row>
        <row r="39">
          <cell r="A39" t="str">
            <v>ABV/BV</v>
          </cell>
          <cell r="E39">
            <v>-0.86856084284460022</v>
          </cell>
          <cell r="O39">
            <v>0.99107086745632256</v>
          </cell>
          <cell r="Q39">
            <v>-0.46177324873672448</v>
          </cell>
        </row>
        <row r="40">
          <cell r="A40" t="str">
            <v>LLP/Advances</v>
          </cell>
          <cell r="B40">
            <v>7.1529260628786714E-3</v>
          </cell>
          <cell r="C40">
            <v>8.0078971147062097E-3</v>
          </cell>
          <cell r="D40">
            <v>4.281921390298158E-2</v>
          </cell>
          <cell r="E40">
            <v>0.14241311314412936</v>
          </cell>
          <cell r="L40">
            <v>1.2760214994692471E-2</v>
          </cell>
          <cell r="M40">
            <v>1.3226991282258941E-2</v>
          </cell>
          <cell r="N40">
            <v>2.0746931429159992E-2</v>
          </cell>
          <cell r="O40">
            <v>2.8200174405366193E-2</v>
          </cell>
        </row>
        <row r="42">
          <cell r="A42" t="str">
            <v>Valuation Comps, F2003</v>
          </cell>
        </row>
        <row r="43">
          <cell r="A43">
            <v>18.05</v>
          </cell>
          <cell r="E43" t="str">
            <v>IFCI</v>
          </cell>
          <cell r="K43">
            <v>257</v>
          </cell>
        </row>
        <row r="45">
          <cell r="A45" t="str">
            <v>PE</v>
          </cell>
          <cell r="E45">
            <v>-0.92245246081130416</v>
          </cell>
          <cell r="O45">
            <v>8.0957649026493126</v>
          </cell>
        </row>
        <row r="46">
          <cell r="A46" t="str">
            <v>P/B</v>
          </cell>
          <cell r="E46">
            <v>1.2536312815009918</v>
          </cell>
          <cell r="O46">
            <v>1.850944743323409</v>
          </cell>
          <cell r="Q46">
            <v>1.846073043221742</v>
          </cell>
        </row>
        <row r="47">
          <cell r="A47" t="str">
            <v>P/ABV</v>
          </cell>
          <cell r="E47">
            <v>-1.4433430793348427</v>
          </cell>
          <cell r="O47">
            <v>1.8676209785825248</v>
          </cell>
          <cell r="Q47">
            <v>-3.9977912282100663</v>
          </cell>
        </row>
        <row r="50">
          <cell r="A50" t="str">
            <v>NPLs</v>
          </cell>
          <cell r="D50" t="str">
            <v>F2002</v>
          </cell>
          <cell r="E50" t="str">
            <v>F2003</v>
          </cell>
          <cell r="N50" t="str">
            <v>F2002</v>
          </cell>
          <cell r="O50" t="str">
            <v>F2003</v>
          </cell>
        </row>
        <row r="52">
          <cell r="A52" t="str">
            <v>Net NPL</v>
          </cell>
          <cell r="D52">
            <v>38976</v>
          </cell>
          <cell r="E52">
            <v>45597</v>
          </cell>
          <cell r="I52">
            <v>0.16987376847290636</v>
          </cell>
          <cell r="N52">
            <v>18100.099999999999</v>
          </cell>
          <cell r="O52">
            <v>15269.1</v>
          </cell>
          <cell r="Q52">
            <v>60866.1</v>
          </cell>
        </row>
        <row r="53">
          <cell r="A53" t="str">
            <v>Gross NPL</v>
          </cell>
          <cell r="D53">
            <v>65735.7</v>
          </cell>
          <cell r="E53">
            <v>86058.67</v>
          </cell>
          <cell r="I53">
            <v>0.30916184052196916</v>
          </cell>
          <cell r="N53">
            <v>41398.6</v>
          </cell>
          <cell r="O53">
            <v>49800.6</v>
          </cell>
          <cell r="Q53">
            <v>135859.26999999999</v>
          </cell>
        </row>
        <row r="54">
          <cell r="A54" t="str">
            <v>Reserve Coverage</v>
          </cell>
          <cell r="D54">
            <v>26759.699999999997</v>
          </cell>
          <cell r="E54">
            <v>40461.67</v>
          </cell>
          <cell r="N54">
            <v>23298.5</v>
          </cell>
          <cell r="O54">
            <v>34531.5</v>
          </cell>
          <cell r="Q54">
            <v>74993.169999999984</v>
          </cell>
        </row>
        <row r="55">
          <cell r="A55" t="str">
            <v>Restructured assets</v>
          </cell>
          <cell r="D55">
            <v>42866.400000000001</v>
          </cell>
          <cell r="E55">
            <v>42631.08</v>
          </cell>
          <cell r="I55">
            <v>-5.489614243323393E-3</v>
          </cell>
          <cell r="Q55">
            <v>42631.08</v>
          </cell>
        </row>
        <row r="56">
          <cell r="A56" t="str">
            <v>Impaired Loans</v>
          </cell>
          <cell r="D56">
            <v>108602.1</v>
          </cell>
          <cell r="E56">
            <v>128689.75</v>
          </cell>
          <cell r="I56">
            <v>0.18496557617209963</v>
          </cell>
          <cell r="N56">
            <v>41398.6</v>
          </cell>
          <cell r="O56">
            <v>49800.6</v>
          </cell>
          <cell r="Q56">
            <v>178490.34999999998</v>
          </cell>
        </row>
        <row r="58">
          <cell r="A58" t="str">
            <v>Excluding Restructured Loans</v>
          </cell>
        </row>
        <row r="59">
          <cell r="A59" t="str">
            <v>Gross NPL ratio</v>
          </cell>
          <cell r="E59">
            <v>0.4986328522778794</v>
          </cell>
          <cell r="O59">
            <v>0.11400904781385705</v>
          </cell>
          <cell r="Q59">
            <v>0.24925696084212831</v>
          </cell>
        </row>
        <row r="60">
          <cell r="A60" t="str">
            <v>Net NPL ratio</v>
          </cell>
          <cell r="E60">
            <v>0.34509827546981486</v>
          </cell>
          <cell r="O60">
            <v>3.7956285304906121E-2</v>
          </cell>
          <cell r="Q60">
            <v>0.1294847346341132</v>
          </cell>
        </row>
        <row r="61">
          <cell r="A61" t="str">
            <v>Coverage ratio (attributing all coverage to NPLs &amp; not restructured loans)</v>
          </cell>
          <cell r="E61">
            <v>0.47016378477613002</v>
          </cell>
          <cell r="O61">
            <v>0.69339526029806875</v>
          </cell>
          <cell r="Q61">
            <v>0.55199155714586123</v>
          </cell>
        </row>
        <row r="62">
          <cell r="A62" t="str">
            <v>Including Restructured Loans</v>
          </cell>
        </row>
        <row r="63">
          <cell r="A63" t="str">
            <v>Gross NPL ratio</v>
          </cell>
          <cell r="E63">
            <v>0.74564174767547808</v>
          </cell>
          <cell r="O63">
            <v>0.11400904781385705</v>
          </cell>
          <cell r="Q63">
            <v>0.32747093503923419</v>
          </cell>
        </row>
        <row r="64">
          <cell r="A64" t="str">
            <v>Net NPL ratio</v>
          </cell>
          <cell r="E64">
            <v>0.66774915577807459</v>
          </cell>
          <cell r="O64">
            <v>3.7956285304906121E-2</v>
          </cell>
          <cell r="Q64">
            <v>0.22017682893563162</v>
          </cell>
        </row>
        <row r="65">
          <cell r="A65" t="str">
            <v>Coverage ratio (attributing all coverage to NPLs &amp; not restructured loans)</v>
          </cell>
          <cell r="E65">
            <v>0.31441253091252408</v>
          </cell>
          <cell r="O65">
            <v>0.69339526029806875</v>
          </cell>
          <cell r="Q65">
            <v>0.42015251804929504</v>
          </cell>
        </row>
        <row r="67">
          <cell r="A67" t="str">
            <v>Impaired loans transf to ARC</v>
          </cell>
          <cell r="E67">
            <v>0.5</v>
          </cell>
        </row>
        <row r="69">
          <cell r="A69" t="str">
            <v>ABV</v>
          </cell>
        </row>
        <row r="71">
          <cell r="A71" t="str">
            <v>Book Value</v>
          </cell>
          <cell r="E71">
            <v>15376.5</v>
          </cell>
          <cell r="O71">
            <v>36836.724999999999</v>
          </cell>
          <cell r="Q71">
            <v>41889.727666666666</v>
          </cell>
        </row>
        <row r="72">
          <cell r="A72" t="str">
            <v>NPLs'</v>
          </cell>
        </row>
        <row r="73">
          <cell r="A73" t="str">
            <v>---Gross</v>
          </cell>
          <cell r="E73">
            <v>86058.67</v>
          </cell>
          <cell r="O73">
            <v>49800.6</v>
          </cell>
          <cell r="Q73">
            <v>135859.26999999999</v>
          </cell>
        </row>
        <row r="74">
          <cell r="A74" t="str">
            <v>---Restructured @ lapse rate</v>
          </cell>
          <cell r="D74">
            <v>0.3</v>
          </cell>
          <cell r="E74">
            <v>12789.324000000001</v>
          </cell>
          <cell r="N74">
            <v>0.3</v>
          </cell>
          <cell r="O74">
            <v>0</v>
          </cell>
          <cell r="Q74">
            <v>12789.324000000001</v>
          </cell>
          <cell r="R74">
            <v>0.3</v>
          </cell>
        </row>
        <row r="75">
          <cell r="A75" t="str">
            <v>---Total</v>
          </cell>
          <cell r="E75">
            <v>98847.994000000006</v>
          </cell>
          <cell r="O75">
            <v>49800.6</v>
          </cell>
          <cell r="Q75">
            <v>148648.59399999998</v>
          </cell>
        </row>
        <row r="76">
          <cell r="A76" t="str">
            <v>Coverage</v>
          </cell>
          <cell r="E76">
            <v>40461.67</v>
          </cell>
          <cell r="O76">
            <v>34531.5</v>
          </cell>
          <cell r="Q76">
            <v>42820.732499999998</v>
          </cell>
        </row>
        <row r="77">
          <cell r="A77" t="str">
            <v>ABV (at 70% coverage ratio)</v>
          </cell>
          <cell r="E77">
            <v>-13355.425799999997</v>
          </cell>
          <cell r="O77">
            <v>36507.805</v>
          </cell>
          <cell r="P77">
            <v>0</v>
          </cell>
          <cell r="Q77">
            <v>-19343.555633333315</v>
          </cell>
        </row>
        <row r="81">
          <cell r="A81" t="str">
            <v>Grant from govt to PNB so as to maintain PNBs coverage of</v>
          </cell>
        </row>
        <row r="82">
          <cell r="A82">
            <v>0.90386563114945417</v>
          </cell>
          <cell r="Q82">
            <v>79977.792326054099</v>
          </cell>
        </row>
        <row r="83">
          <cell r="A83" t="str">
            <v>New ABV for PNB</v>
          </cell>
          <cell r="Q83">
            <v>60634.236692720784</v>
          </cell>
        </row>
        <row r="84">
          <cell r="A84" t="str">
            <v>Impact on PNBs books</v>
          </cell>
          <cell r="Q84">
            <v>-0.6608568138435269</v>
          </cell>
        </row>
        <row r="87">
          <cell r="A87" t="str">
            <v>Value at which ARC takes over assets</v>
          </cell>
          <cell r="B87">
            <v>0.5</v>
          </cell>
        </row>
        <row r="88">
          <cell r="A88" t="str">
            <v>Coverage used up in provising for this loss</v>
          </cell>
          <cell r="B88">
            <v>32172.4375</v>
          </cell>
        </row>
        <row r="89">
          <cell r="A89" t="str">
            <v>Coverage carried into PNB's books</v>
          </cell>
          <cell r="B89">
            <v>8289.2324999999983</v>
          </cell>
        </row>
      </sheetData>
      <sheetData sheetId="3" refreshError="1"/>
      <sheetData sheetId="4" refreshError="1"/>
      <sheetData sheetId="5" refreshError="1">
        <row r="1"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F2009E</v>
          </cell>
          <cell r="Q3" t="str">
            <v>F2010E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 t="str">
            <v>Per Share Data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>
            <v>41549.9</v>
          </cell>
          <cell r="C5">
            <v>44531.093999999997</v>
          </cell>
          <cell r="D5">
            <v>49173.858999999997</v>
          </cell>
          <cell r="E5">
            <v>61483.436120480008</v>
          </cell>
          <cell r="F5">
            <v>77865.475461969603</v>
          </cell>
          <cell r="G5">
            <v>102833.38645903485</v>
          </cell>
          <cell r="H5" t="str">
            <v>EPS</v>
          </cell>
          <cell r="I5">
            <v>41.789462971513665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56.469366145259301</v>
          </cell>
          <cell r="Q5">
            <v>65.014680561080965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Net Interest Income</v>
          </cell>
          <cell r="B6">
            <v>36247.074000000001</v>
          </cell>
          <cell r="C6">
            <v>40067.414000000004</v>
          </cell>
          <cell r="D6">
            <v>46667.66</v>
          </cell>
          <cell r="E6">
            <v>55085.163378270096</v>
          </cell>
          <cell r="F6">
            <v>64026.114680130951</v>
          </cell>
          <cell r="G6">
            <v>67165.52751794194</v>
          </cell>
          <cell r="H6" t="str">
            <v>Book Value</v>
          </cell>
          <cell r="I6">
            <v>174.2788891925255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433.3528018934694</v>
          </cell>
          <cell r="Q6">
            <v>483.41748245455028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---Fee Income</v>
          </cell>
          <cell r="B7">
            <v>5519.01</v>
          </cell>
          <cell r="C7">
            <v>6912.8739999999998</v>
          </cell>
          <cell r="D7">
            <v>7526.2960000000003</v>
          </cell>
          <cell r="E7">
            <v>9182.0811200000007</v>
          </cell>
          <cell r="F7">
            <v>11018.497344000001</v>
          </cell>
          <cell r="G7">
            <v>13052.5030016</v>
          </cell>
          <cell r="H7" t="str">
            <v xml:space="preserve">Core Op. Profit </v>
          </cell>
          <cell r="I7">
            <v>75.471105624711427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125.82856732693925</v>
          </cell>
          <cell r="Q7">
            <v>150.31892615843933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---Forex Income</v>
          </cell>
          <cell r="B8">
            <v>1060.1559999999999</v>
          </cell>
          <cell r="C8">
            <v>1417.633</v>
          </cell>
          <cell r="D8">
            <v>1221.0440000000001</v>
          </cell>
          <cell r="E8">
            <v>1404.2005999999999</v>
          </cell>
          <cell r="F8">
            <v>1544.62066</v>
          </cell>
          <cell r="G8">
            <v>2544.8284799999997</v>
          </cell>
          <cell r="H8" t="str">
            <v>DPS</v>
          </cell>
          <cell r="I8">
            <v>4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12</v>
          </cell>
          <cell r="Q8">
            <v>13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1400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---Miscellaneous Inc.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 t="str">
            <v>Valuations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>
            <v>18668.775000000001</v>
          </cell>
          <cell r="C11">
            <v>18833.8</v>
          </cell>
          <cell r="D11">
            <v>12311.628000000001</v>
          </cell>
          <cell r="E11">
            <v>13992.477070000001</v>
          </cell>
          <cell r="F11">
            <v>14873.632889000002</v>
          </cell>
          <cell r="G11">
            <v>23045.428300600004</v>
          </cell>
          <cell r="H11" t="str">
            <v>PE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8.2620017161139625</v>
          </cell>
          <cell r="Q11">
            <v>7.1760715575873455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Total Operating Income</v>
          </cell>
          <cell r="B12">
            <v>54915.849000000002</v>
          </cell>
          <cell r="C12">
            <v>58901.214000000007</v>
          </cell>
          <cell r="D12">
            <v>58979.288</v>
          </cell>
          <cell r="E12">
            <v>69077.640448270104</v>
          </cell>
          <cell r="F12">
            <v>78899.747569130952</v>
          </cell>
          <cell r="G12">
            <v>90210.955818541945</v>
          </cell>
          <cell r="H12" t="str">
            <v>Price to Book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1.0766054770189104</v>
          </cell>
          <cell r="Q12">
            <v>0.96510783522162724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---Employee Exp</v>
          </cell>
          <cell r="B13">
            <v>16540.599999999999</v>
          </cell>
          <cell r="C13">
            <v>24239.8</v>
          </cell>
          <cell r="D13">
            <v>21149.738000000001</v>
          </cell>
          <cell r="E13">
            <v>21149.738000000001</v>
          </cell>
          <cell r="F13">
            <v>24322.198700000001</v>
          </cell>
          <cell r="G13">
            <v>31823.989630200005</v>
          </cell>
          <cell r="H13" t="str">
            <v>Price to Core Op. Profit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3.7078225550146118</v>
          </cell>
          <cell r="Q13">
            <v>3.1037342530523833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2.5720715893259027E-2</v>
          </cell>
          <cell r="Q14">
            <v>2.7864108884363949E-2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42129.55892541667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48795.933215071316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 t="str">
            <v>Ratio Analysis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F2009E</v>
          </cell>
          <cell r="Q18" t="str">
            <v>F2010E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 t="str">
            <v>Spread Analysis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8.52243750079274E-2</v>
          </cell>
          <cell r="Q20">
            <v>8.4840969617758472E-2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5.475865019324689E-2</v>
          </cell>
          <cell r="Q21">
            <v>5.4057029428850899E-2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3.046572481468051E-2</v>
          </cell>
          <cell r="Q22">
            <v>3.0783940188907573E-2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20499.29131761023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 t="str">
            <v>Growth Ratios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0.13424406047343873</v>
          </cell>
          <cell r="Q25">
            <v>0.15044037280009981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-0.12505486693766388</v>
          </cell>
          <cell r="Q26">
            <v>7.059559936132942E-2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0.10834055149937027</v>
          </cell>
          <cell r="Q27">
            <v>7.819033320387736E-2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2.7749362065798033E-2</v>
          </cell>
          <cell r="Q28">
            <v>0.18511341905760204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-0.13093921744717441</v>
          </cell>
          <cell r="Q29">
            <v>0.15132655099828951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-0.13093921744717429</v>
          </cell>
          <cell r="Q30">
            <v>0.15132655099828951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0.14999999999999991</v>
          </cell>
          <cell r="Q31">
            <v>0.14000000000000012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0.19192731022360077</v>
          </cell>
          <cell r="Q32">
            <v>0.15009111732156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0.13949288292014872</v>
          </cell>
          <cell r="Q33">
            <v>0.13235918353132425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178751.97901172281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 t="str">
            <v>Profitability Ratios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0.13705554092346656</v>
          </cell>
          <cell r="Q36">
            <v>0.14183417955637057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8.3629975180219175E-3</v>
          </cell>
          <cell r="Q37">
            <v>8.4781160361838085E-3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25528.628947500001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 t="str">
            <v>Efficiency Ratios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0.48691726107669697</v>
          </cell>
          <cell r="Q40">
            <v>0.46334155508691388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1.8353255870218025E-2</v>
          </cell>
          <cell r="Q41">
            <v>1.7423982302065509E-2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2494162.5939638261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>
            <v>265.30250000000001</v>
          </cell>
          <cell r="C43">
            <v>315.30250000000001</v>
          </cell>
          <cell r="D43">
            <v>315.30250000000001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 t="str">
            <v>Capital Ratios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7.8754423963512746E-2</v>
          </cell>
          <cell r="Q44">
            <v>7.321068268597207E-2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Asset Quality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4.4400000000000002E-2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0.12315442396351275</v>
          </cell>
          <cell r="Q46">
            <v>0.11761068268597208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16503.429486372668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38100.910252743925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3.2575135189420436E-2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1.0074385951936706E-2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 t="str">
            <v>Source: Company Data, E=Morgan Stanley Research Estimates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</sheetData>
      <sheetData sheetId="6" refreshError="1"/>
      <sheetData sheetId="7" refreshError="1">
        <row r="1">
          <cell r="A1" t="str">
            <v>Punjab National Bank</v>
          </cell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CD Ratio vs. Margins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F2007</v>
          </cell>
          <cell r="Q3" t="str">
            <v>F2008E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>
            <v>348166.13589638472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 t="str">
            <v>F1998</v>
          </cell>
          <cell r="C5" t="str">
            <v>F1999</v>
          </cell>
          <cell r="D5" t="str">
            <v>F2000</v>
          </cell>
          <cell r="E5" t="str">
            <v>F2001</v>
          </cell>
          <cell r="F5" t="str">
            <v>F2002</v>
          </cell>
          <cell r="G5" t="str">
            <v>F2003</v>
          </cell>
          <cell r="H5" t="str">
            <v>F2004</v>
          </cell>
          <cell r="I5" t="str">
            <v>F2005E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48.844595269621976</v>
          </cell>
          <cell r="Q5">
            <v>64.977464498378538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CD Ratio</v>
          </cell>
          <cell r="B6">
            <v>0.45609992971985741</v>
          </cell>
          <cell r="C6">
            <v>0.46710993877439921</v>
          </cell>
          <cell r="D6">
            <v>0.47536223337938471</v>
          </cell>
          <cell r="E6">
            <v>0.49934946971493355</v>
          </cell>
          <cell r="F6">
            <v>0.53598806552607559</v>
          </cell>
          <cell r="G6">
            <v>0.53061948069934772</v>
          </cell>
          <cell r="H6">
            <v>0.53715486480395502</v>
          </cell>
          <cell r="I6">
            <v>0.58558276996918868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321.64710397158279</v>
          </cell>
          <cell r="Q6">
            <v>390.68343574821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Net Interest Margin (RHS)</v>
          </cell>
          <cell r="B7">
            <v>3.8193242777881872E-2</v>
          </cell>
          <cell r="C7">
            <v>4.0870315312352065E-2</v>
          </cell>
          <cell r="D7">
            <v>3.4258936816757984E-2</v>
          </cell>
          <cell r="E7">
            <v>3.7019471530485806E-2</v>
          </cell>
          <cell r="F7">
            <v>3.5807512215722134E-2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96.216810840383417</v>
          </cell>
          <cell r="Q7">
            <v>105.49537983365178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Low Cost Deposit Mix (LHS)</v>
          </cell>
          <cell r="B8">
            <v>0.4360274433721732</v>
          </cell>
          <cell r="C8">
            <v>0.45430445451437651</v>
          </cell>
          <cell r="D8">
            <v>0.44884106378677091</v>
          </cell>
          <cell r="E8">
            <v>0.44256101738910292</v>
          </cell>
          <cell r="F8">
            <v>0.44324824541649954</v>
          </cell>
          <cell r="G8">
            <v>0.4687316902662455</v>
          </cell>
          <cell r="H8">
            <v>0.45865153630422145</v>
          </cell>
          <cell r="I8">
            <v>0.46340153257062178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10</v>
          </cell>
          <cell r="Q8">
            <v>13.000001585778735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8033.4930000000004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Treasury Gains vs. Investment Yields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>
            <v>39196.210792999998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 t="str">
            <v>F1999</v>
          </cell>
          <cell r="C11" t="str">
            <v>F2000</v>
          </cell>
          <cell r="D11" t="str">
            <v>F2001</v>
          </cell>
          <cell r="E11" t="str">
            <v>F2002</v>
          </cell>
          <cell r="F11" t="str">
            <v>F2003</v>
          </cell>
          <cell r="G11" t="str">
            <v>F2004</v>
          </cell>
          <cell r="H11" t="str">
            <v>F2005E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24.845123463531813</v>
          </cell>
          <cell r="Q11">
            <v>18.676475134394991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Treasury Gains as % of Investment book (LHS)</v>
          </cell>
          <cell r="B12">
            <v>4.5567269290322831E-3</v>
          </cell>
          <cell r="C12">
            <v>1.056789853912608E-2</v>
          </cell>
          <cell r="D12">
            <v>9.1578019496695671E-3</v>
          </cell>
          <cell r="E12">
            <v>1.423927250078231E-2</v>
          </cell>
          <cell r="F12">
            <v>1.93517641051448E-2</v>
          </cell>
          <cell r="G12">
            <v>2.9376394678574926E-2</v>
          </cell>
          <cell r="H12">
            <v>1.2079201902417272E-2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3.7729237571721335</v>
          </cell>
          <cell r="Q12">
            <v>3.1062233229210054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Investment Yield (RHS)</v>
          </cell>
          <cell r="B13">
            <v>0.11462929176132053</v>
          </cell>
          <cell r="C13">
            <v>0.11885751039468452</v>
          </cell>
          <cell r="D13">
            <v>0.11610949470319086</v>
          </cell>
          <cell r="E13">
            <v>0.11259873566599712</v>
          </cell>
          <cell r="F13">
            <v>0.10599220209385961</v>
          </cell>
          <cell r="G13">
            <v>9.6669786597271851E-2</v>
          </cell>
          <cell r="H13">
            <v>8.5649066797078233E-2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12.612660816758828</v>
          </cell>
          <cell r="Q13">
            <v>11.503347368515676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8.2402867619793176E-3</v>
          </cell>
          <cell r="Q14">
            <v>1.0712374097300264E-2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47619.169000000002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73262.822000000015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>
            <v>3000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F2007</v>
          </cell>
          <cell r="Q18" t="str">
            <v>F2008E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>
            <v>3500.0000000000018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7.5434068545987318E-2</v>
          </cell>
          <cell r="Q20">
            <v>8.1571283794362195E-2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4.0434914201308132E-2</v>
          </cell>
          <cell r="Q21">
            <v>4.9925463380731082E-2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3.4999154344679186E-2</v>
          </cell>
          <cell r="Q22">
            <v>3.1645820413631114E-2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39053.575000000012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>
            <v>85512.886800824752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0.11709764320730853</v>
          </cell>
          <cell r="Q25">
            <v>6.1559186311497038E-2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0.1379972983744211</v>
          </cell>
          <cell r="Q26">
            <v>0.1543920480813683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0.10025243184879251</v>
          </cell>
          <cell r="Q27">
            <v>5.9902333902847049E-2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0.14323552577328513</v>
          </cell>
          <cell r="Q28">
            <v>0.10748967567140699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7.0011338734979223E-2</v>
          </cell>
          <cell r="Q29">
            <v>0.33028975139835182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7.0011338734979001E-2</v>
          </cell>
          <cell r="Q30">
            <v>0.33028975139835204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0.16856555395123918</v>
          </cell>
          <cell r="Q31">
            <v>0.19017315492600217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0.29438458097529763</v>
          </cell>
          <cell r="Q32">
            <v>0.23712083967382247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0.1180933348161346</v>
          </cell>
          <cell r="Q33">
            <v>0.22532509282050084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183275.755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>
            <v>74102.238719999994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0.16029506496292098</v>
          </cell>
          <cell r="Q36">
            <v>0.18243627326139497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1.0010613839393149E-2</v>
          </cell>
          <cell r="Q37">
            <v>1.1336539980001172E-2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25134.69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>
            <v>83582.900622499976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0.47903321737914939</v>
          </cell>
          <cell r="Q40">
            <v>0.46808458264031394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A41" t="str">
            <v>Operating vs. Core Operating Profit Growth</v>
          </cell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2.1620671883326326E-2</v>
          </cell>
          <cell r="Q41">
            <v>1.9507813922711493E-2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2877994.6290000002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 t="str">
            <v>F2003</v>
          </cell>
          <cell r="C43" t="str">
            <v>F2004</v>
          </cell>
          <cell r="D43" t="str">
            <v>F2005E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>
            <v>315.30250000000001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A44" t="str">
            <v>Operating Profits</v>
          </cell>
          <cell r="B44">
            <v>0.57233627616525973</v>
          </cell>
          <cell r="C44">
            <v>0.34676192051914145</v>
          </cell>
          <cell r="D44">
            <v>-0.1629981259301736</v>
          </cell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8.9300000000000004E-2</v>
          </cell>
          <cell r="Q44">
            <v>8.5199999999999998E-2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Core Operating Profits</v>
          </cell>
          <cell r="B45">
            <v>0.56764117843734785</v>
          </cell>
          <cell r="C45">
            <v>0.16743295707207251</v>
          </cell>
          <cell r="D45">
            <v>2.4686663963398248E-2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3.3599999999999998E-2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0.12290000000000001</v>
          </cell>
          <cell r="Q46">
            <v>0.12959999999999999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9816.8999999999978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22327.200000000004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1.702241770874988E-2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5.2608984181924468E-3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>
            <v>0.7720418218022117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8" refreshError="1">
        <row r="1">
          <cell r="A1" t="str">
            <v>Punjab National Bank</v>
          </cell>
        </row>
        <row r="2">
          <cell r="A2" t="str">
            <v>Rs. Mn</v>
          </cell>
          <cell r="B2" t="str">
            <v>3Q05</v>
          </cell>
          <cell r="C2" t="str">
            <v>2Q06</v>
          </cell>
          <cell r="D2" t="str">
            <v>3Q06</v>
          </cell>
          <cell r="E2" t="str">
            <v>YoY</v>
          </cell>
          <cell r="F2" t="str">
            <v>QoQ</v>
          </cell>
        </row>
        <row r="3">
          <cell r="A3" t="str">
            <v>CD Ratio vs. Margins</v>
          </cell>
        </row>
        <row r="4">
          <cell r="A4" t="str">
            <v>Total Interest Income</v>
          </cell>
          <cell r="B4">
            <v>21320.799999999999</v>
          </cell>
          <cell r="C4">
            <v>23705.1</v>
          </cell>
          <cell r="D4">
            <v>24547.5</v>
          </cell>
          <cell r="E4">
            <v>0.15134047502907966</v>
          </cell>
          <cell r="F4">
            <v>3.5536656668818223E-2</v>
          </cell>
        </row>
        <row r="5">
          <cell r="A5" t="str">
            <v>Interest Expense</v>
          </cell>
          <cell r="B5">
            <v>11025.7</v>
          </cell>
          <cell r="C5">
            <v>11797.1</v>
          </cell>
          <cell r="D5">
            <v>12473.5</v>
          </cell>
          <cell r="E5">
            <v>0.13131139066000341</v>
          </cell>
          <cell r="F5">
            <v>5.7336124979867842E-2</v>
          </cell>
          <cell r="G5" t="str">
            <v>F2003</v>
          </cell>
          <cell r="H5" t="str">
            <v>F2004</v>
          </cell>
          <cell r="I5" t="str">
            <v>F2005E</v>
          </cell>
        </row>
        <row r="6">
          <cell r="A6" t="str">
            <v>Net interest Income</v>
          </cell>
          <cell r="B6">
            <v>10295.1</v>
          </cell>
          <cell r="C6">
            <v>11908</v>
          </cell>
          <cell r="D6">
            <v>12074</v>
          </cell>
          <cell r="E6">
            <v>0.17279093937892775</v>
          </cell>
          <cell r="F6">
            <v>1.3940208263352405E-2</v>
          </cell>
          <cell r="G6">
            <v>0.53061948069934772</v>
          </cell>
          <cell r="H6">
            <v>0.53715486480395502</v>
          </cell>
          <cell r="I6">
            <v>2.3194130925507901</v>
          </cell>
        </row>
        <row r="7">
          <cell r="A7" t="str">
            <v>Capital Gains</v>
          </cell>
          <cell r="B7">
            <v>1130</v>
          </cell>
          <cell r="C7">
            <v>1340</v>
          </cell>
          <cell r="D7">
            <v>820</v>
          </cell>
          <cell r="E7">
            <v>-0.27433628318584069</v>
          </cell>
          <cell r="F7">
            <v>-0.38805970149253732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</row>
        <row r="8">
          <cell r="A8" t="str">
            <v>Non-Int Income (ex Cap Gains)</v>
          </cell>
          <cell r="B8">
            <v>1350</v>
          </cell>
          <cell r="C8">
            <v>1783.3</v>
          </cell>
          <cell r="D8">
            <v>1625.2</v>
          </cell>
          <cell r="E8">
            <v>0.20385185185185195</v>
          </cell>
          <cell r="F8">
            <v>-8.8655862726406021E-2</v>
          </cell>
          <cell r="G8">
            <v>0.4687316902662455</v>
          </cell>
          <cell r="H8">
            <v>0.45865153630422145</v>
          </cell>
          <cell r="I8">
            <v>0.46340153257062178</v>
          </cell>
        </row>
        <row r="9">
          <cell r="A9" t="str">
            <v>Non-Interest income</v>
          </cell>
          <cell r="B9">
            <v>2480</v>
          </cell>
          <cell r="C9">
            <v>3123.3</v>
          </cell>
          <cell r="D9">
            <v>2445.1999999999998</v>
          </cell>
          <cell r="E9">
            <v>-1.4032258064516245E-2</v>
          </cell>
          <cell r="F9">
            <v>-0.217110107898697</v>
          </cell>
        </row>
        <row r="10">
          <cell r="A10" t="str">
            <v>Total Income</v>
          </cell>
          <cell r="B10">
            <v>12775.1</v>
          </cell>
          <cell r="C10">
            <v>15031.3</v>
          </cell>
          <cell r="D10">
            <v>14519.2</v>
          </cell>
          <cell r="E10">
            <v>0.13652339316326301</v>
          </cell>
          <cell r="F10">
            <v>-3.4068909542088743E-2</v>
          </cell>
        </row>
        <row r="11">
          <cell r="A11" t="str">
            <v>Expenditure</v>
          </cell>
          <cell r="B11">
            <v>7330.1</v>
          </cell>
          <cell r="C11">
            <v>8195</v>
          </cell>
          <cell r="D11">
            <v>9035.6</v>
          </cell>
          <cell r="E11">
            <v>0.23267076847519141</v>
          </cell>
          <cell r="F11">
            <v>0.10257474069554617</v>
          </cell>
          <cell r="G11" t="str">
            <v>F2004</v>
          </cell>
          <cell r="H11" t="str">
            <v>F2005E</v>
          </cell>
        </row>
        <row r="12">
          <cell r="A12" t="str">
            <v>---Employee</v>
          </cell>
          <cell r="B12">
            <v>5472.4</v>
          </cell>
          <cell r="C12">
            <v>5812.2</v>
          </cell>
          <cell r="D12">
            <v>6813.7</v>
          </cell>
          <cell r="E12">
            <v>0.24510269717125954</v>
          </cell>
          <cell r="F12">
            <v>0.1723099686865559</v>
          </cell>
          <cell r="G12">
            <v>2.9376394678574926E-2</v>
          </cell>
          <cell r="H12">
            <v>1.2079201902417272E-2</v>
          </cell>
        </row>
        <row r="13">
          <cell r="A13" t="str">
            <v>-----VRS</v>
          </cell>
          <cell r="B13">
            <v>287.57499999999999</v>
          </cell>
          <cell r="C13">
            <v>0</v>
          </cell>
          <cell r="D13">
            <v>0</v>
          </cell>
          <cell r="E13" t="str">
            <v>NA</v>
          </cell>
          <cell r="F13" t="str">
            <v>NA</v>
          </cell>
          <cell r="G13">
            <v>9.6669786597271851E-2</v>
          </cell>
          <cell r="H13">
            <v>8.5649066797078233E-2</v>
          </cell>
        </row>
        <row r="14">
          <cell r="A14" t="str">
            <v>-----Core (Non VRS)</v>
          </cell>
          <cell r="B14">
            <v>5184.8249999999998</v>
          </cell>
          <cell r="C14">
            <v>5812.2</v>
          </cell>
          <cell r="D14">
            <v>6813.7</v>
          </cell>
          <cell r="E14">
            <v>0.31416200161046892</v>
          </cell>
          <cell r="F14">
            <v>0.1723099686865559</v>
          </cell>
        </row>
        <row r="15">
          <cell r="A15" t="str">
            <v>---Other</v>
          </cell>
          <cell r="B15">
            <v>1857.7</v>
          </cell>
          <cell r="C15">
            <v>2382.8000000000002</v>
          </cell>
          <cell r="D15">
            <v>2221.9</v>
          </cell>
          <cell r="E15">
            <v>0.19604887764439893</v>
          </cell>
          <cell r="F15">
            <v>-6.7525600134295871E-2</v>
          </cell>
        </row>
        <row r="16">
          <cell r="A16" t="str">
            <v>Operating profit</v>
          </cell>
          <cell r="B16">
            <v>5445</v>
          </cell>
          <cell r="C16">
            <v>6836.3</v>
          </cell>
          <cell r="D16">
            <v>5483.6</v>
          </cell>
          <cell r="E16">
            <v>7.0890725436181246E-3</v>
          </cell>
          <cell r="F16">
            <v>-0.1978701929406258</v>
          </cell>
        </row>
        <row r="17">
          <cell r="A17" t="str">
            <v>Provisions - Loan Loss</v>
          </cell>
          <cell r="B17">
            <v>973.5</v>
          </cell>
          <cell r="C17">
            <v>-1121.9000000000001</v>
          </cell>
          <cell r="D17">
            <v>695</v>
          </cell>
          <cell r="E17">
            <v>-0.28608115048793015</v>
          </cell>
          <cell r="F17">
            <v>-1.6194848025670736</v>
          </cell>
        </row>
        <row r="18">
          <cell r="A18" t="str">
            <v>Others</v>
          </cell>
          <cell r="B18">
            <v>350.3</v>
          </cell>
          <cell r="C18">
            <v>1215.9000000000001</v>
          </cell>
          <cell r="D18">
            <v>337.2</v>
          </cell>
          <cell r="E18">
            <v>-3.7396517270910756E-2</v>
          </cell>
          <cell r="F18">
            <v>-0.72267456205280045</v>
          </cell>
        </row>
        <row r="19">
          <cell r="A19" t="str">
            <v>Total Provisions</v>
          </cell>
          <cell r="B19">
            <v>1323.8</v>
          </cell>
          <cell r="C19">
            <v>94</v>
          </cell>
          <cell r="D19">
            <v>1032.2</v>
          </cell>
          <cell r="E19">
            <v>-0.22027496600694962</v>
          </cell>
          <cell r="F19">
            <v>9.9808510638297872</v>
          </cell>
        </row>
        <row r="20">
          <cell r="A20" t="str">
            <v>Pre-Tax Profit</v>
          </cell>
          <cell r="B20">
            <v>4121.2</v>
          </cell>
          <cell r="C20">
            <v>6742.3</v>
          </cell>
          <cell r="D20">
            <v>4451.3999999999996</v>
          </cell>
          <cell r="E20">
            <v>8.0122294477336764E-2</v>
          </cell>
          <cell r="F20">
            <v>-0.33978019370244583</v>
          </cell>
        </row>
        <row r="21">
          <cell r="A21" t="str">
            <v>Total Tax</v>
          </cell>
          <cell r="B21">
            <v>978.5</v>
          </cell>
          <cell r="C21">
            <v>2521.9</v>
          </cell>
          <cell r="D21">
            <v>747</v>
          </cell>
          <cell r="E21">
            <v>-0.23658661216147159</v>
          </cell>
          <cell r="F21">
            <v>-0.70379475792061541</v>
          </cell>
        </row>
        <row r="22">
          <cell r="A22" t="str">
            <v>Net Profit</v>
          </cell>
          <cell r="B22">
            <v>3142.7</v>
          </cell>
          <cell r="C22">
            <v>4220.3999999999996</v>
          </cell>
          <cell r="D22">
            <v>3704.4</v>
          </cell>
          <cell r="E22">
            <v>0.17873166385592021</v>
          </cell>
          <cell r="F22">
            <v>-0.12226329257890234</v>
          </cell>
        </row>
        <row r="23">
          <cell r="A23" t="str">
            <v>EPS</v>
          </cell>
          <cell r="B23">
            <v>47.382893112579019</v>
          </cell>
          <cell r="C23">
            <v>53.541389153187431</v>
          </cell>
          <cell r="D23">
            <v>46.994870005788094</v>
          </cell>
          <cell r="E23">
            <v>-8.1890969778692924E-3</v>
          </cell>
          <cell r="F23">
            <v>-0.1222702520599358</v>
          </cell>
        </row>
        <row r="24">
          <cell r="A24" t="str">
            <v>Core Operating Profit</v>
          </cell>
          <cell r="B24">
            <v>4315</v>
          </cell>
          <cell r="C24">
            <v>5496.3</v>
          </cell>
          <cell r="D24">
            <v>4663.6000000000004</v>
          </cell>
          <cell r="E24">
            <v>8.0787949015063809E-2</v>
          </cell>
          <cell r="F24">
            <v>-0.1515019194731001</v>
          </cell>
        </row>
        <row r="25">
          <cell r="I25">
            <v>455000</v>
          </cell>
        </row>
        <row r="26">
          <cell r="I26">
            <v>3640</v>
          </cell>
        </row>
        <row r="27">
          <cell r="A27" t="str">
            <v>Int Exp/Int Income</v>
          </cell>
          <cell r="B27">
            <v>0.51713350343326714</v>
          </cell>
          <cell r="C27">
            <v>0.49766084091608981</v>
          </cell>
          <cell r="D27">
            <v>0.5081372848558916</v>
          </cell>
        </row>
        <row r="28">
          <cell r="A28" t="str">
            <v>Operating Cost/Income</v>
          </cell>
          <cell r="B28">
            <v>0.57378024438164865</v>
          </cell>
          <cell r="C28">
            <v>0.54519569165674298</v>
          </cell>
          <cell r="D28">
            <v>0.62232078902418864</v>
          </cell>
        </row>
        <row r="29">
          <cell r="A29" t="str">
            <v>Core Cost/Income ratio</v>
          </cell>
          <cell r="B29">
            <v>0.62945788357334853</v>
          </cell>
          <cell r="C29">
            <v>0.59855528693403848</v>
          </cell>
          <cell r="D29">
            <v>0.65957136183134779</v>
          </cell>
        </row>
        <row r="30">
          <cell r="A30" t="str">
            <v>Effective Tax Rate</v>
          </cell>
          <cell r="B30">
            <v>0.23743084538483944</v>
          </cell>
          <cell r="C30">
            <v>0.37404149919167057</v>
          </cell>
          <cell r="D30">
            <v>0.1678123736352608</v>
          </cell>
        </row>
        <row r="32">
          <cell r="A32" t="str">
            <v>Total Loans</v>
          </cell>
          <cell r="B32">
            <v>512397.7</v>
          </cell>
          <cell r="C32">
            <v>638682</v>
          </cell>
          <cell r="D32">
            <v>671900</v>
          </cell>
          <cell r="E32">
            <v>0.31128613574963349</v>
          </cell>
          <cell r="F32">
            <v>5.2010233574768083E-2</v>
          </cell>
        </row>
        <row r="33">
          <cell r="A33" t="str">
            <v>Corporate Loans</v>
          </cell>
          <cell r="B33">
            <v>407707.7</v>
          </cell>
          <cell r="C33">
            <v>505332</v>
          </cell>
          <cell r="D33">
            <v>529610</v>
          </cell>
          <cell r="E33">
            <v>0.29899435306225519</v>
          </cell>
          <cell r="F33">
            <v>4.8043662384333441E-2</v>
          </cell>
        </row>
        <row r="34">
          <cell r="A34" t="str">
            <v>Retail</v>
          </cell>
          <cell r="B34">
            <v>104690</v>
          </cell>
          <cell r="C34">
            <v>133350</v>
          </cell>
          <cell r="D34">
            <v>142290</v>
          </cell>
          <cell r="E34">
            <v>0.35915560225427456</v>
          </cell>
          <cell r="F34">
            <v>6.7041619797525209E-2</v>
          </cell>
        </row>
        <row r="35">
          <cell r="A35" t="str">
            <v xml:space="preserve"> - Mortgage</v>
          </cell>
          <cell r="B35">
            <v>44203.252032520322</v>
          </cell>
          <cell r="C35">
            <v>53840</v>
          </cell>
          <cell r="D35">
            <v>54370</v>
          </cell>
          <cell r="E35">
            <v>0.22999999999999998</v>
          </cell>
          <cell r="F35">
            <v>9.8439821693907525E-3</v>
          </cell>
        </row>
        <row r="36">
          <cell r="A36" t="str">
            <v xml:space="preserve"> - Others</v>
          </cell>
          <cell r="B36">
            <v>60486.747967479678</v>
          </cell>
          <cell r="C36">
            <v>79510</v>
          </cell>
          <cell r="D36">
            <v>87920</v>
          </cell>
          <cell r="E36">
            <v>0.45354152693528249</v>
          </cell>
          <cell r="F36">
            <v>0.1057728587599045</v>
          </cell>
        </row>
        <row r="37">
          <cell r="A37" t="str">
            <v>Share of Retail</v>
          </cell>
          <cell r="B37">
            <v>0.20431395379019071</v>
          </cell>
          <cell r="C37">
            <v>0.20878935056882769</v>
          </cell>
          <cell r="D37">
            <v>0.21177258520613187</v>
          </cell>
        </row>
        <row r="38">
          <cell r="A38" t="str">
            <v>Investment</v>
          </cell>
          <cell r="B38">
            <v>4750270</v>
          </cell>
          <cell r="C38">
            <v>5244210</v>
          </cell>
          <cell r="D38">
            <v>4556720</v>
          </cell>
          <cell r="E38">
            <v>-4.074505238649595E-2</v>
          </cell>
          <cell r="F38">
            <v>-0.13109505530861654</v>
          </cell>
        </row>
        <row r="40">
          <cell r="A40" t="str">
            <v>Deposits</v>
          </cell>
          <cell r="B40">
            <v>959222.8</v>
          </cell>
          <cell r="C40">
            <v>1094142</v>
          </cell>
          <cell r="D40">
            <v>1057490</v>
          </cell>
          <cell r="E40">
            <v>0.10244460411074452</v>
          </cell>
          <cell r="F40">
            <v>-3.3498394175527468E-2</v>
          </cell>
        </row>
        <row r="41">
          <cell r="A41" t="str">
            <v>Operating vs. Core Operating Profit Growth</v>
          </cell>
        </row>
        <row r="42">
          <cell r="A42" t="str">
            <v>Coverage Ratio</v>
          </cell>
          <cell r="B42">
            <v>0.95871006630500299</v>
          </cell>
          <cell r="C42">
            <v>0.9400643125111654</v>
          </cell>
          <cell r="D42">
            <v>0.96036294173829995</v>
          </cell>
        </row>
        <row r="43">
          <cell r="B43" t="str">
            <v>F2003</v>
          </cell>
          <cell r="C43" t="str">
            <v>F2004</v>
          </cell>
          <cell r="D43" t="str">
            <v>F2005E</v>
          </cell>
        </row>
        <row r="44">
          <cell r="A44" t="str">
            <v>NIM</v>
          </cell>
          <cell r="B44">
            <v>3.9800000000000016E-2</v>
          </cell>
          <cell r="C44">
            <v>4.1299999999999996E-2</v>
          </cell>
          <cell r="D44">
            <v>4.0800000000000003E-2</v>
          </cell>
        </row>
        <row r="45">
          <cell r="A45" t="str">
            <v>Yield on Loans</v>
          </cell>
          <cell r="B45">
            <v>8.2300000000000012E-2</v>
          </cell>
          <cell r="C45">
            <v>8.3800000000000013E-2</v>
          </cell>
          <cell r="D45">
            <v>8.4400000000000003E-2</v>
          </cell>
        </row>
        <row r="46">
          <cell r="A46" t="str">
            <v>Cost of Deposits</v>
          </cell>
          <cell r="B46">
            <v>4.3800000000000019E-2</v>
          </cell>
          <cell r="C46">
            <v>4.2199999999999994E-2</v>
          </cell>
          <cell r="D46">
            <v>4.36E-2</v>
          </cell>
        </row>
        <row r="47">
          <cell r="A47" t="str">
            <v>Yield on Investments</v>
          </cell>
          <cell r="B47">
            <v>8.3299999999999985E-2</v>
          </cell>
          <cell r="C47">
            <v>8.0399999999999999E-2</v>
          </cell>
          <cell r="D47">
            <v>8.1300000000000011E-2</v>
          </cell>
        </row>
        <row r="50">
          <cell r="A50" t="str">
            <v>NIM</v>
          </cell>
          <cell r="B50">
            <v>3.8600000000000002E-2</v>
          </cell>
          <cell r="C50">
            <v>3.9899999999999998E-2</v>
          </cell>
          <cell r="D50">
            <v>4.02E-2</v>
          </cell>
        </row>
        <row r="51">
          <cell r="A51" t="str">
            <v>Yield on Loans</v>
          </cell>
          <cell r="B51">
            <v>8.2900000000000001E-2</v>
          </cell>
          <cell r="C51">
            <v>8.3500000000000005E-2</v>
          </cell>
          <cell r="D51">
            <v>8.3799999999999999E-2</v>
          </cell>
        </row>
        <row r="52">
          <cell r="A52" t="str">
            <v>Cost of Deposits</v>
          </cell>
          <cell r="B52">
            <v>4.5400000000000003E-2</v>
          </cell>
          <cell r="C52">
            <v>4.2999999999999997E-2</v>
          </cell>
          <cell r="D52">
            <v>4.3200000000000002E-2</v>
          </cell>
        </row>
        <row r="53">
          <cell r="A53" t="str">
            <v>Yield on Investments</v>
          </cell>
          <cell r="B53">
            <v>8.2500000000000004E-2</v>
          </cell>
          <cell r="C53">
            <v>8.1000000000000003E-2</v>
          </cell>
          <cell r="D53">
            <v>8.1100000000000005E-2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9" refreshError="1"/>
      <sheetData sheetId="10" refreshError="1"/>
      <sheetData sheetId="11">
        <row r="3">
          <cell r="B3">
            <v>10444.5</v>
          </cell>
        </row>
      </sheetData>
      <sheetData sheetId="12"/>
      <sheetData sheetId="13" refreshError="1">
        <row r="1">
          <cell r="A1" t="str">
            <v>Punjab National Bank</v>
          </cell>
          <cell r="J1">
            <v>-2.2437389442323763E-2</v>
          </cell>
          <cell r="K1">
            <v>0.33653654006871569</v>
          </cell>
          <cell r="L1">
            <v>0.25307685019759263</v>
          </cell>
          <cell r="M1">
            <v>654.80448080738086</v>
          </cell>
          <cell r="N1">
            <v>-4.9949110506681826E-3</v>
          </cell>
          <cell r="O1">
            <v>768.94921444048782</v>
          </cell>
        </row>
        <row r="2">
          <cell r="A2" t="str">
            <v>(Rs million)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</v>
          </cell>
          <cell r="K2" t="str">
            <v>F2006</v>
          </cell>
          <cell r="L2" t="str">
            <v>F2007E</v>
          </cell>
          <cell r="M2" t="str">
            <v>F2008E</v>
          </cell>
          <cell r="N2" t="str">
            <v>F2009E</v>
          </cell>
          <cell r="O2" t="str">
            <v>F2010E</v>
          </cell>
          <cell r="P2" t="str">
            <v>YoY Growth</v>
          </cell>
          <cell r="Q2" t="str">
            <v>F1998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  <cell r="AC2" t="str">
            <v>5-yr CAGR</v>
          </cell>
          <cell r="AD2" t="str">
            <v>F2010</v>
          </cell>
          <cell r="AE2" t="str">
            <v>F2010</v>
          </cell>
          <cell r="AF2" t="str">
            <v>F2011</v>
          </cell>
          <cell r="AG2" t="str">
            <v>F2010</v>
          </cell>
          <cell r="AH2" t="str">
            <v>F2011E</v>
          </cell>
          <cell r="AI2" t="str">
            <v>F2012E</v>
          </cell>
          <cell r="AJ2" t="str">
            <v>F2013E</v>
          </cell>
          <cell r="AK2" t="str">
            <v>F2013E</v>
          </cell>
          <cell r="AL2" t="str">
            <v>F2014E</v>
          </cell>
        </row>
        <row r="3">
          <cell r="A3" t="str">
            <v>Price</v>
          </cell>
          <cell r="I3">
            <v>547.20000000000005</v>
          </cell>
          <cell r="K3" t="str">
            <v>Exch Rt</v>
          </cell>
          <cell r="L3">
            <v>44.5</v>
          </cell>
          <cell r="M3" t="str">
            <v>Price</v>
          </cell>
          <cell r="N3">
            <v>1213.55</v>
          </cell>
          <cell r="P3">
            <v>6.8936744754163559E-2</v>
          </cell>
          <cell r="Q3">
            <v>6.0286309107455027E-2</v>
          </cell>
          <cell r="R3">
            <v>5.1137736132415235E-2</v>
          </cell>
        </row>
        <row r="4">
          <cell r="A4" t="str">
            <v>Balance Sheet</v>
          </cell>
          <cell r="P4" t="str">
            <v>Balance Sheet</v>
          </cell>
          <cell r="Q4" t="str">
            <v>Balance Sheet</v>
          </cell>
          <cell r="R4" t="str">
            <v>Balance Sheet</v>
          </cell>
          <cell r="S4" t="str">
            <v>Balance Sheet</v>
          </cell>
          <cell r="T4" t="str">
            <v>Balance Sheet</v>
          </cell>
          <cell r="U4" t="str">
            <v>Balance Sheet</v>
          </cell>
        </row>
        <row r="5">
          <cell r="A5" t="str">
            <v>Liabilities</v>
          </cell>
          <cell r="P5" t="str">
            <v>Liabilities</v>
          </cell>
          <cell r="Q5" t="str">
            <v>Liabilities</v>
          </cell>
          <cell r="R5" t="str">
            <v>Liabilities</v>
          </cell>
          <cell r="S5" t="str">
            <v>Liabilities</v>
          </cell>
          <cell r="T5" t="str">
            <v>Liabilities</v>
          </cell>
          <cell r="U5" t="str">
            <v>Liabilities</v>
          </cell>
        </row>
        <row r="6">
          <cell r="A6" t="str">
            <v>Capital</v>
          </cell>
          <cell r="B6">
            <v>3505.7</v>
          </cell>
          <cell r="C6">
            <v>2122.4</v>
          </cell>
          <cell r="D6">
            <v>2122.4</v>
          </cell>
          <cell r="E6">
            <v>2122.4</v>
          </cell>
          <cell r="F6">
            <v>2122.4</v>
          </cell>
          <cell r="G6">
            <v>2122.4</v>
          </cell>
          <cell r="H6">
            <v>2653.0250000000001</v>
          </cell>
          <cell r="I6">
            <v>2653.0250000000001</v>
          </cell>
          <cell r="J6">
            <v>3153.0250000000001</v>
          </cell>
          <cell r="K6">
            <v>3153.0250000000001</v>
          </cell>
          <cell r="L6">
            <v>3153.0250000000001</v>
          </cell>
          <cell r="M6">
            <v>3153.0250000000001</v>
          </cell>
          <cell r="N6">
            <v>3153.0250000000001</v>
          </cell>
          <cell r="O6">
            <v>3153.0250000000001</v>
          </cell>
          <cell r="P6" t="str">
            <v>Capital</v>
          </cell>
          <cell r="Q6">
            <v>-0.39458596000798696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0.25001177911797967</v>
          </cell>
          <cell r="W6">
            <v>0</v>
          </cell>
          <cell r="X6">
            <v>0.18846411172152533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A7" t="str">
            <v>Reserves and Surplus</v>
          </cell>
          <cell r="B7">
            <v>5865.2</v>
          </cell>
          <cell r="C7">
            <v>10520.3</v>
          </cell>
          <cell r="D7">
            <v>13454.1</v>
          </cell>
          <cell r="E7">
            <v>17051.3</v>
          </cell>
          <cell r="F7">
            <v>21102.9</v>
          </cell>
          <cell r="G7">
            <v>28303.100000000002</v>
          </cell>
          <cell r="H7">
            <v>34183.699999999997</v>
          </cell>
          <cell r="I7">
            <v>43583.6</v>
          </cell>
          <cell r="J7">
            <v>75335.036000000007</v>
          </cell>
          <cell r="K7">
            <v>87586.760999999999</v>
          </cell>
          <cell r="L7">
            <v>101731.01555318116</v>
          </cell>
          <cell r="M7">
            <v>118398.88178698876</v>
          </cell>
          <cell r="N7">
            <v>138090.23003554301</v>
          </cell>
          <cell r="O7">
            <v>153759.01164725886</v>
          </cell>
          <cell r="P7" t="str">
            <v>Reserves and Surplus</v>
          </cell>
          <cell r="Q7">
            <v>0.79368137488917667</v>
          </cell>
          <cell r="R7">
            <v>0.27887037441898066</v>
          </cell>
          <cell r="S7">
            <v>0.26736831151842178</v>
          </cell>
          <cell r="T7">
            <v>0.23761238146065122</v>
          </cell>
          <cell r="U7">
            <v>0.34119481208743818</v>
          </cell>
          <cell r="V7">
            <v>0.207772293494352</v>
          </cell>
          <cell r="W7">
            <v>0.27498193583491548</v>
          </cell>
          <cell r="X7">
            <v>0.72851797465101575</v>
          </cell>
          <cell r="Y7">
            <v>0.16262984197684571</v>
          </cell>
          <cell r="Z7">
            <v>0.1614884988517975</v>
          </cell>
          <cell r="AA7">
            <v>0.16384252278592726</v>
          </cell>
          <cell r="AB7">
            <v>0.16631363363702145</v>
          </cell>
          <cell r="AC7">
            <v>0.16323655906008461</v>
          </cell>
          <cell r="AD7">
            <v>0.1633736939690893</v>
          </cell>
          <cell r="AE7">
            <v>0.11825758643184558</v>
          </cell>
          <cell r="AF7">
            <v>0.12769528038236899</v>
          </cell>
          <cell r="AG7">
            <v>0.21406185523553867</v>
          </cell>
          <cell r="AH7">
            <v>0.18211532713412204</v>
          </cell>
          <cell r="AI7">
            <v>0.20077202817697204</v>
          </cell>
          <cell r="AJ7">
            <v>0.21384498604657387</v>
          </cell>
          <cell r="AK7">
            <v>0.16961789518435788</v>
          </cell>
          <cell r="AL7">
            <v>0.17250600482641598</v>
          </cell>
        </row>
        <row r="8">
          <cell r="A8" t="str">
            <v>Share holders equity</v>
          </cell>
          <cell r="B8">
            <v>9370.9</v>
          </cell>
          <cell r="C8">
            <v>12642.699999999999</v>
          </cell>
          <cell r="D8">
            <v>15576.5</v>
          </cell>
          <cell r="E8">
            <v>19173.7</v>
          </cell>
          <cell r="F8">
            <v>23225.300000000003</v>
          </cell>
          <cell r="G8">
            <v>30425.500000000004</v>
          </cell>
          <cell r="H8">
            <v>36836.724999999999</v>
          </cell>
          <cell r="I8">
            <v>46236.625</v>
          </cell>
          <cell r="J8">
            <v>78488.061000000002</v>
          </cell>
          <cell r="K8">
            <v>90739.785999999993</v>
          </cell>
          <cell r="L8">
            <v>104884.04055318116</v>
          </cell>
          <cell r="M8">
            <v>121551.90678698875</v>
          </cell>
          <cell r="N8">
            <v>141243.255035543</v>
          </cell>
          <cell r="O8">
            <v>157357.73800376302</v>
          </cell>
          <cell r="P8" t="str">
            <v>Share holders equity</v>
          </cell>
          <cell r="Q8">
            <v>0.34914469261223569</v>
          </cell>
          <cell r="R8">
            <v>0.23205486169884604</v>
          </cell>
          <cell r="S8">
            <v>0.23093763040477655</v>
          </cell>
          <cell r="T8">
            <v>0.21131028439998545</v>
          </cell>
          <cell r="U8">
            <v>0.3100153711685103</v>
          </cell>
          <cell r="V8">
            <v>0.21071880494979522</v>
          </cell>
          <cell r="W8">
            <v>0.25517740787217114</v>
          </cell>
          <cell r="X8">
            <v>0.69753006409961804</v>
          </cell>
          <cell r="Y8">
            <v>0.15609667054967757</v>
          </cell>
          <cell r="Z8">
            <v>0.15587709842274888</v>
          </cell>
          <cell r="AA8">
            <v>0.15891708734615539</v>
          </cell>
          <cell r="AB8">
            <v>0.16199950102849447</v>
          </cell>
          <cell r="AC8">
            <v>0.23847782764488867</v>
          </cell>
          <cell r="AD8">
            <v>0.15956698980524253</v>
          </cell>
          <cell r="AE8">
            <v>0.1155286878089421</v>
          </cell>
          <cell r="AF8">
            <v>0.12505376895555842</v>
          </cell>
          <cell r="AG8">
            <v>0.20945588115588776</v>
          </cell>
          <cell r="AH8">
            <v>0.17887537441788592</v>
          </cell>
          <cell r="AI8">
            <v>0.19774213383373485</v>
          </cell>
          <cell r="AJ8">
            <v>0.2111505987468949</v>
          </cell>
          <cell r="AK8">
            <v>0.16747775938489795</v>
          </cell>
          <cell r="AL8">
            <v>0.17064166420065097</v>
          </cell>
        </row>
        <row r="9">
          <cell r="A9" t="str">
            <v xml:space="preserve">Deposits </v>
          </cell>
          <cell r="B9">
            <v>308064</v>
          </cell>
          <cell r="C9">
            <v>351735.2</v>
          </cell>
          <cell r="D9">
            <v>407770.6</v>
          </cell>
          <cell r="E9">
            <v>474832</v>
          </cell>
          <cell r="F9">
            <v>561311.30000000005</v>
          </cell>
          <cell r="G9">
            <v>641234.80000000005</v>
          </cell>
          <cell r="H9">
            <v>758135</v>
          </cell>
          <cell r="I9">
            <v>879163.95799999998</v>
          </cell>
          <cell r="J9">
            <v>1031668.8689999999</v>
          </cell>
          <cell r="K9">
            <v>1196849.1680000001</v>
          </cell>
          <cell r="L9">
            <v>1436219.0016000001</v>
          </cell>
          <cell r="M9">
            <v>1666014.041856</v>
          </cell>
          <cell r="N9">
            <v>1915916.1481343999</v>
          </cell>
          <cell r="O9">
            <v>2258991.0300598238</v>
          </cell>
          <cell r="P9" t="str">
            <v xml:space="preserve">Deposits </v>
          </cell>
          <cell r="Q9">
            <v>0.14176015373428896</v>
          </cell>
          <cell r="R9">
            <v>0.15931132283604255</v>
          </cell>
          <cell r="S9">
            <v>0.16445864414943112</v>
          </cell>
          <cell r="T9">
            <v>0.1821260993361864</v>
          </cell>
          <cell r="U9">
            <v>0.142387121014667</v>
          </cell>
          <cell r="V9">
            <v>0.18230482812224147</v>
          </cell>
          <cell r="W9">
            <v>0.15964037803293607</v>
          </cell>
          <cell r="X9">
            <v>0.17346583605057209</v>
          </cell>
          <cell r="Y9">
            <v>0.1601098026347445</v>
          </cell>
          <cell r="Z9">
            <v>0.2</v>
          </cell>
          <cell r="AA9">
            <v>0.16</v>
          </cell>
          <cell r="AB9">
            <v>0.15</v>
          </cell>
          <cell r="AC9">
            <v>0.16602038433827215</v>
          </cell>
          <cell r="AD9">
            <v>0.18</v>
          </cell>
          <cell r="AE9">
            <v>0.14000000000000001</v>
          </cell>
          <cell r="AF9">
            <v>0.14000000000000001</v>
          </cell>
          <cell r="AG9">
            <v>0.18894075349507866</v>
          </cell>
          <cell r="AH9">
            <v>0.2</v>
          </cell>
          <cell r="AI9">
            <v>0.22</v>
          </cell>
          <cell r="AJ9">
            <v>0.22</v>
          </cell>
          <cell r="AK9">
            <v>0.17499999999999999</v>
          </cell>
          <cell r="AL9">
            <v>0.17499999999999999</v>
          </cell>
        </row>
        <row r="10">
          <cell r="A10" t="str">
            <v xml:space="preserve">Borrowings </v>
          </cell>
          <cell r="B10">
            <v>3448.6</v>
          </cell>
          <cell r="C10">
            <v>2648.2</v>
          </cell>
          <cell r="D10">
            <v>1974.9</v>
          </cell>
          <cell r="E10">
            <v>6624.3</v>
          </cell>
          <cell r="F10">
            <v>6732</v>
          </cell>
          <cell r="G10">
            <v>4085.7</v>
          </cell>
          <cell r="H10">
            <v>6621.6</v>
          </cell>
          <cell r="I10">
            <v>12890.6</v>
          </cell>
          <cell r="J10">
            <v>27182.905999999999</v>
          </cell>
          <cell r="K10">
            <v>66871.793000000005</v>
          </cell>
          <cell r="L10">
            <v>53497.434400000006</v>
          </cell>
          <cell r="M10">
            <v>64196.921280000002</v>
          </cell>
          <cell r="N10">
            <v>71900.55183360001</v>
          </cell>
          <cell r="O10">
            <v>29335.748628480003</v>
          </cell>
          <cell r="P10" t="str">
            <v xml:space="preserve">Borrowings </v>
          </cell>
          <cell r="Q10">
            <v>-0.23209418314678421</v>
          </cell>
          <cell r="R10">
            <v>-0.25424816856732868</v>
          </cell>
          <cell r="S10">
            <v>2.3542457845966882</v>
          </cell>
          <cell r="T10">
            <v>1.6258321633983996E-2</v>
          </cell>
          <cell r="U10">
            <v>-0.39309269162210336</v>
          </cell>
          <cell r="V10">
            <v>0.62067699537410981</v>
          </cell>
          <cell r="W10">
            <v>0.94675003020418025</v>
          </cell>
          <cell r="X10">
            <v>1.108738615735497</v>
          </cell>
          <cell r="Y10">
            <v>1.4600678455791298</v>
          </cell>
          <cell r="Z10">
            <v>-0.2</v>
          </cell>
          <cell r="AA10">
            <v>0.2</v>
          </cell>
          <cell r="AB10">
            <v>0.12</v>
          </cell>
          <cell r="AC10">
            <v>0.12</v>
          </cell>
          <cell r="AD10">
            <v>0.12</v>
          </cell>
          <cell r="AE10">
            <v>0.14000000000000001</v>
          </cell>
          <cell r="AF10">
            <v>0.14000000000000001</v>
          </cell>
          <cell r="AG10">
            <v>0.95961455693449138</v>
          </cell>
          <cell r="AH10">
            <v>0.2</v>
          </cell>
          <cell r="AI10">
            <v>0.22</v>
          </cell>
          <cell r="AJ10">
            <v>0.22</v>
          </cell>
          <cell r="AK10">
            <v>0.17499999999999999</v>
          </cell>
          <cell r="AL10">
            <v>0.17499999999999999</v>
          </cell>
        </row>
        <row r="11">
          <cell r="A11" t="str">
            <v xml:space="preserve">Other Liabilities &amp; Provisions </v>
          </cell>
          <cell r="B11">
            <v>25709</v>
          </cell>
          <cell r="C11">
            <v>26903.199999999953</v>
          </cell>
          <cell r="D11">
            <v>34275.099999999977</v>
          </cell>
          <cell r="E11">
            <v>37103.5</v>
          </cell>
          <cell r="F11">
            <v>40315.79999999993</v>
          </cell>
          <cell r="G11">
            <v>50019.3</v>
          </cell>
          <cell r="H11">
            <v>57131.5</v>
          </cell>
          <cell r="I11">
            <v>81144.805999999997</v>
          </cell>
          <cell r="J11">
            <v>125072.97299999995</v>
          </cell>
          <cell r="K11">
            <v>98213.116999999911</v>
          </cell>
          <cell r="L11">
            <v>98213.116999999911</v>
          </cell>
          <cell r="M11">
            <v>98213.116999999911</v>
          </cell>
          <cell r="N11">
            <v>98213.116999999911</v>
          </cell>
          <cell r="O11">
            <v>121230.60188400032</v>
          </cell>
          <cell r="P11" t="str">
            <v xml:space="preserve">Other Liabilities &amp; Provisions </v>
          </cell>
          <cell r="Q11">
            <v>4.6450659302188058E-2</v>
          </cell>
          <cell r="R11">
            <v>0.27401573047072603</v>
          </cell>
          <cell r="S11">
            <v>8.2520546986005083E-2</v>
          </cell>
          <cell r="T11">
            <v>8.6576738043578905E-2</v>
          </cell>
          <cell r="U11">
            <v>0.24068727397199341</v>
          </cell>
          <cell r="V11">
            <v>0.14218911500160925</v>
          </cell>
          <cell r="W11">
            <v>0.42031639288308553</v>
          </cell>
          <cell r="X11">
            <v>0.5413552532247099</v>
          </cell>
          <cell r="Y11">
            <v>-0.21475347835539216</v>
          </cell>
          <cell r="Z11">
            <v>-0.1</v>
          </cell>
          <cell r="AA11">
            <v>0</v>
          </cell>
          <cell r="AB11">
            <v>0</v>
          </cell>
          <cell r="AC11">
            <v>0.05</v>
          </cell>
          <cell r="AD11">
            <v>0.05</v>
          </cell>
          <cell r="AE11">
            <v>0.05</v>
          </cell>
          <cell r="AF11">
            <v>0.05</v>
          </cell>
          <cell r="AG11">
            <v>0.15873400569980678</v>
          </cell>
          <cell r="AH11">
            <v>0.2</v>
          </cell>
          <cell r="AI11">
            <v>0.22</v>
          </cell>
          <cell r="AJ11">
            <v>0.22</v>
          </cell>
          <cell r="AK11">
            <v>0.17499999999999999</v>
          </cell>
          <cell r="AL11">
            <v>0.17499999999999999</v>
          </cell>
        </row>
        <row r="12">
          <cell r="A12" t="str">
            <v>---Subordinated Debt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15928.6</v>
          </cell>
          <cell r="I12">
            <v>23578.7</v>
          </cell>
          <cell r="J12">
            <v>23428.6</v>
          </cell>
          <cell r="K12">
            <v>19350</v>
          </cell>
          <cell r="L12">
            <v>25155</v>
          </cell>
          <cell r="M12">
            <v>25155</v>
          </cell>
          <cell r="N12">
            <v>25155</v>
          </cell>
          <cell r="O12">
            <v>51413.142000000007</v>
          </cell>
          <cell r="P12" t="str">
            <v>---Subordinated Debt</v>
          </cell>
          <cell r="Q12" t="str">
            <v>---Subordinated Debt</v>
          </cell>
          <cell r="R12" t="str">
            <v>---Subordinated Debt</v>
          </cell>
          <cell r="S12" t="str">
            <v>---Subordinated Debt</v>
          </cell>
          <cell r="T12" t="str">
            <v>---Subordinated Debt</v>
          </cell>
          <cell r="U12" t="str">
            <v>---Subordinated Debt</v>
          </cell>
          <cell r="V12">
            <v>418900.51887341007</v>
          </cell>
          <cell r="W12">
            <v>473377.33575000003</v>
          </cell>
          <cell r="X12">
            <v>530182.61604000011</v>
          </cell>
          <cell r="Y12">
            <v>236528.07749999996</v>
          </cell>
          <cell r="Z12">
            <v>248354.48137499997</v>
          </cell>
          <cell r="AA12">
            <v>260772.20544374999</v>
          </cell>
          <cell r="AB12">
            <v>0.15</v>
          </cell>
          <cell r="AC12">
            <v>0.1</v>
          </cell>
          <cell r="AD12">
            <v>0.1</v>
          </cell>
          <cell r="AE12">
            <v>0.1</v>
          </cell>
          <cell r="AF12">
            <v>0.1</v>
          </cell>
          <cell r="AG12">
            <v>0.32218965282673495</v>
          </cell>
          <cell r="AH12">
            <v>0.2</v>
          </cell>
          <cell r="AI12">
            <v>0.22</v>
          </cell>
          <cell r="AJ12">
            <v>0.22</v>
          </cell>
          <cell r="AK12">
            <v>0.17499999999999999</v>
          </cell>
          <cell r="AL12">
            <v>0.17499999999999999</v>
          </cell>
        </row>
        <row r="13">
          <cell r="A13" t="str">
            <v>Total Liablilities</v>
          </cell>
          <cell r="B13">
            <v>346592.5</v>
          </cell>
          <cell r="C13">
            <v>393929.3</v>
          </cell>
          <cell r="D13">
            <v>459597.1</v>
          </cell>
          <cell r="E13">
            <v>537733.5</v>
          </cell>
          <cell r="F13">
            <v>631584.4</v>
          </cell>
          <cell r="G13">
            <v>725765.20000000007</v>
          </cell>
          <cell r="H13">
            <v>858922.3</v>
          </cell>
          <cell r="I13">
            <v>1020106.997</v>
          </cell>
          <cell r="J13">
            <v>1262412.8089999999</v>
          </cell>
          <cell r="K13">
            <v>1452673.8640000001</v>
          </cell>
          <cell r="L13">
            <v>1692813.593553181</v>
          </cell>
          <cell r="M13">
            <v>1949975.9869229884</v>
          </cell>
          <cell r="N13">
            <v>2227273.0720035429</v>
          </cell>
          <cell r="O13">
            <v>2566469.4172195629</v>
          </cell>
          <cell r="P13" t="str">
            <v>Total Liablilities</v>
          </cell>
          <cell r="Q13">
            <v>0.13657768128277437</v>
          </cell>
          <cell r="R13">
            <v>0.16669945596836788</v>
          </cell>
          <cell r="S13">
            <v>0.1700106462812756</v>
          </cell>
          <cell r="T13">
            <v>0.1745305062823872</v>
          </cell>
          <cell r="U13">
            <v>0.14911831261190112</v>
          </cell>
          <cell r="V13">
            <v>0.18347132102779251</v>
          </cell>
          <cell r="W13">
            <v>0.18765922947861524</v>
          </cell>
          <cell r="X13">
            <v>0.23752980100380583</v>
          </cell>
          <cell r="Y13">
            <v>0.15071223425775626</v>
          </cell>
          <cell r="Z13">
            <v>0.16530876992028065</v>
          </cell>
          <cell r="AA13">
            <v>0.15191418260650225</v>
          </cell>
          <cell r="AB13">
            <v>0.14220538454841281</v>
          </cell>
          <cell r="AC13">
            <v>0.16871096538383834</v>
          </cell>
          <cell r="AD13">
            <v>0.17117170788996483</v>
          </cell>
          <cell r="AE13">
            <v>0.13235918353132425</v>
          </cell>
          <cell r="AF13">
            <v>0.13339495571827364</v>
          </cell>
          <cell r="AG13">
            <v>0.20133916693002574</v>
          </cell>
          <cell r="AH13">
            <v>0.19899182701339746</v>
          </cell>
          <cell r="AI13">
            <v>0.21869247206528697</v>
          </cell>
          <cell r="AJ13">
            <v>0.21948908278550983</v>
          </cell>
          <cell r="AK13">
            <v>0.17457192875420446</v>
          </cell>
          <cell r="AL13">
            <v>0.17475347638784067</v>
          </cell>
        </row>
        <row r="14">
          <cell r="A14" t="str">
            <v>Growth YoY</v>
          </cell>
          <cell r="B14">
            <v>0</v>
          </cell>
          <cell r="C14">
            <v>0.13657768128277437</v>
          </cell>
          <cell r="D14">
            <v>0.16669945596836788</v>
          </cell>
          <cell r="E14">
            <v>0.1700106462812756</v>
          </cell>
          <cell r="F14">
            <v>0.1745305062823872</v>
          </cell>
          <cell r="G14">
            <v>0.14911831261190112</v>
          </cell>
          <cell r="H14">
            <v>0.18347132102779251</v>
          </cell>
          <cell r="I14">
            <v>0.18765922947861524</v>
          </cell>
          <cell r="J14">
            <v>0.23752980100380583</v>
          </cell>
          <cell r="K14">
            <v>0.15071223425775626</v>
          </cell>
          <cell r="L14">
            <v>0.16530876992028065</v>
          </cell>
          <cell r="M14">
            <v>0.15191418260650225</v>
          </cell>
          <cell r="N14">
            <v>0.14220538454841281</v>
          </cell>
          <cell r="O14">
            <v>0.17117170788996483</v>
          </cell>
          <cell r="P14">
            <v>0.13339495571827364</v>
          </cell>
          <cell r="Q14">
            <v>0.21869247206528697</v>
          </cell>
          <cell r="R14">
            <v>0.21948908278550983</v>
          </cell>
          <cell r="S14">
            <v>0.17475347638784067</v>
          </cell>
          <cell r="T14">
            <v>116688.84507028411</v>
          </cell>
          <cell r="U14">
            <v>128357.72957731252</v>
          </cell>
          <cell r="V14">
            <v>143760.65712659003</v>
          </cell>
          <cell r="W14">
            <v>233228.37725000005</v>
          </cell>
          <cell r="X14">
            <v>261215.78252000007</v>
          </cell>
          <cell r="Y14">
            <v>166562.5</v>
          </cell>
          <cell r="Z14">
            <v>174890.625</v>
          </cell>
          <cell r="AA14">
            <v>183635.15625</v>
          </cell>
        </row>
        <row r="15">
          <cell r="B15">
            <v>346592.5</v>
          </cell>
          <cell r="C15">
            <v>393929.3</v>
          </cell>
          <cell r="D15">
            <v>459597.1</v>
          </cell>
          <cell r="E15">
            <v>537733.5</v>
          </cell>
          <cell r="F15">
            <v>631584.4</v>
          </cell>
          <cell r="G15">
            <v>725765.20000000007</v>
          </cell>
          <cell r="H15">
            <v>858922.3</v>
          </cell>
          <cell r="I15">
            <v>1020106.997</v>
          </cell>
          <cell r="J15">
            <v>1262412.8089999999</v>
          </cell>
          <cell r="K15">
            <v>0.62353196372026054</v>
          </cell>
          <cell r="L15">
            <v>1624224.9650000001</v>
          </cell>
          <cell r="M15">
            <v>1990203.6059999999</v>
          </cell>
          <cell r="N15">
            <v>2469186.1230000001</v>
          </cell>
          <cell r="O15">
            <v>2966330</v>
          </cell>
          <cell r="P15">
            <v>7.916282847479672E-2</v>
          </cell>
          <cell r="Q15">
            <v>4581923.4719999991</v>
          </cell>
          <cell r="R15">
            <v>4788770.3629999999</v>
          </cell>
          <cell r="S15">
            <v>5504199.1660000002</v>
          </cell>
          <cell r="T15">
            <v>6033306.0000000009</v>
          </cell>
          <cell r="U15">
            <v>6586307.2258594465</v>
          </cell>
          <cell r="V15">
            <v>7384934.7624983918</v>
          </cell>
          <cell r="W15">
            <v>7861512.9139526524</v>
          </cell>
          <cell r="X15">
            <v>8778361.9432451911</v>
          </cell>
          <cell r="Y15">
            <v>8105306.5272848168</v>
          </cell>
          <cell r="Z15">
            <v>8514115.3510100897</v>
          </cell>
          <cell r="AA15">
            <v>8945160.1445093956</v>
          </cell>
        </row>
        <row r="16">
          <cell r="A16" t="str">
            <v>Assets</v>
          </cell>
          <cell r="K16">
            <v>0.25435146648852708</v>
          </cell>
          <cell r="L16">
            <v>0.69066742285510785</v>
          </cell>
          <cell r="M16">
            <v>0.71791155644994353</v>
          </cell>
          <cell r="N16">
            <v>0.73752203648362169</v>
          </cell>
          <cell r="O16">
            <v>0.74822210486964225</v>
          </cell>
          <cell r="P16" t="str">
            <v>Assets</v>
          </cell>
          <cell r="Q16" t="str">
            <v>Assets</v>
          </cell>
          <cell r="R16" t="str">
            <v>Assets</v>
          </cell>
          <cell r="S16" t="str">
            <v>Assets</v>
          </cell>
          <cell r="T16" t="str">
            <v>Assets</v>
          </cell>
          <cell r="U16" t="str">
            <v>Assets</v>
          </cell>
        </row>
        <row r="17">
          <cell r="A17" t="str">
            <v>Cash &amp; Balances with RBI</v>
          </cell>
          <cell r="B17">
            <v>36546.400000000001</v>
          </cell>
          <cell r="C17">
            <v>48999.5</v>
          </cell>
          <cell r="D17">
            <v>50159.199999999997</v>
          </cell>
          <cell r="E17">
            <v>54774</v>
          </cell>
          <cell r="F17">
            <v>53656.2</v>
          </cell>
          <cell r="G17">
            <v>51014.3</v>
          </cell>
          <cell r="H17">
            <v>65685.3</v>
          </cell>
          <cell r="I17">
            <v>67422.8</v>
          </cell>
          <cell r="J17">
            <v>94601.968999999997</v>
          </cell>
          <cell r="K17">
            <v>233945.55</v>
          </cell>
          <cell r="L17">
            <v>158792.9553</v>
          </cell>
          <cell r="M17">
            <v>146273.92641087997</v>
          </cell>
          <cell r="N17">
            <v>166882.38535744001</v>
          </cell>
          <cell r="O17">
            <v>178307.24616235049</v>
          </cell>
          <cell r="P17" t="str">
            <v>Cash &amp; Balances with RBI</v>
          </cell>
          <cell r="Q17">
            <v>0.34074765229954251</v>
          </cell>
          <cell r="R17">
            <v>2.3667588444779897E-2</v>
          </cell>
          <cell r="S17">
            <v>9.2003062249796708E-2</v>
          </cell>
          <cell r="T17">
            <v>-2.0407492605980959E-2</v>
          </cell>
          <cell r="U17">
            <v>-4.9237553162542191E-2</v>
          </cell>
          <cell r="V17">
            <v>0.28758602979948766</v>
          </cell>
          <cell r="W17">
            <v>2.6451884972741313E-2</v>
          </cell>
          <cell r="X17">
            <v>0.4031154001317061</v>
          </cell>
          <cell r="Y17">
            <v>1.4729458855132287</v>
          </cell>
          <cell r="Z17">
            <v>-0.32123968461892094</v>
          </cell>
          <cell r="AA17">
            <v>-7.8838691965071317E-2</v>
          </cell>
          <cell r="AB17">
            <v>0.12</v>
          </cell>
          <cell r="AC17">
            <v>0.12</v>
          </cell>
          <cell r="AD17">
            <v>0.12</v>
          </cell>
          <cell r="AE17">
            <v>0.12</v>
          </cell>
          <cell r="AF17">
            <v>0.12</v>
          </cell>
          <cell r="AG17">
            <v>7.44110112186398E-2</v>
          </cell>
          <cell r="AH17">
            <v>0.20027009651137329</v>
          </cell>
          <cell r="AI17">
            <v>0.21999999999999997</v>
          </cell>
          <cell r="AJ17">
            <v>0.21999999999999997</v>
          </cell>
          <cell r="AK17">
            <v>0.17500000000000004</v>
          </cell>
          <cell r="AL17">
            <v>0.17500000000000004</v>
          </cell>
        </row>
        <row r="18">
          <cell r="A18" t="str">
            <v>Balances with Banks &amp; money at Call &amp; Short Notice</v>
          </cell>
          <cell r="B18">
            <v>9615</v>
          </cell>
          <cell r="C18">
            <v>5605.9</v>
          </cell>
          <cell r="D18">
            <v>8235.6</v>
          </cell>
          <cell r="E18">
            <v>7525.8</v>
          </cell>
          <cell r="F18">
            <v>7035.9</v>
          </cell>
          <cell r="G18">
            <v>12968.9</v>
          </cell>
          <cell r="H18">
            <v>15086.6</v>
          </cell>
          <cell r="I18">
            <v>20782.3</v>
          </cell>
          <cell r="J18">
            <v>16288.322</v>
          </cell>
          <cell r="K18">
            <v>13971.375</v>
          </cell>
          <cell r="L18">
            <v>20258.493749999998</v>
          </cell>
          <cell r="M18">
            <v>23297.267812499995</v>
          </cell>
          <cell r="N18">
            <v>26791.85798437499</v>
          </cell>
          <cell r="O18">
            <v>43570.146576000006</v>
          </cell>
          <cell r="P18" t="str">
            <v>Balances with Banks &amp; money at Call &amp; Short Notice</v>
          </cell>
          <cell r="Q18">
            <v>-0.41696307852314096</v>
          </cell>
          <cell r="R18">
            <v>0.46909506056119454</v>
          </cell>
          <cell r="S18">
            <v>-8.6186798776045515E-2</v>
          </cell>
          <cell r="T18">
            <v>-6.5096069520848343E-2</v>
          </cell>
          <cell r="U18">
            <v>0.84324677724242814</v>
          </cell>
          <cell r="V18">
            <v>0.16329064145764094</v>
          </cell>
          <cell r="W18">
            <v>0.37753370540744768</v>
          </cell>
          <cell r="X18">
            <v>-0.21624064708910939</v>
          </cell>
          <cell r="Y18">
            <v>-0.14224589862602177</v>
          </cell>
          <cell r="Z18">
            <v>0.45</v>
          </cell>
          <cell r="AA18">
            <v>0.15</v>
          </cell>
          <cell r="AB18">
            <v>0.15</v>
          </cell>
          <cell r="AC18">
            <v>0.1</v>
          </cell>
          <cell r="AD18">
            <v>0.1</v>
          </cell>
          <cell r="AE18">
            <v>0.1</v>
          </cell>
          <cell r="AF18">
            <v>0.1</v>
          </cell>
          <cell r="AG18">
            <v>0.18165736784949904</v>
          </cell>
          <cell r="AH18">
            <v>0.2</v>
          </cell>
          <cell r="AI18">
            <v>0.2</v>
          </cell>
          <cell r="AJ18">
            <v>0.2</v>
          </cell>
          <cell r="AK18">
            <v>0.19</v>
          </cell>
          <cell r="AL18">
            <v>0.19</v>
          </cell>
        </row>
        <row r="19">
          <cell r="A19" t="str">
            <v xml:space="preserve">Investments </v>
          </cell>
          <cell r="B19">
            <v>139765.70000000001</v>
          </cell>
          <cell r="C19">
            <v>159077.29999999999</v>
          </cell>
          <cell r="D19">
            <v>185731.6</v>
          </cell>
          <cell r="E19">
            <v>220990.7</v>
          </cell>
          <cell r="F19">
            <v>251284.2</v>
          </cell>
          <cell r="G19">
            <v>282071.7</v>
          </cell>
          <cell r="H19">
            <v>340300.5</v>
          </cell>
          <cell r="I19">
            <v>421254.9</v>
          </cell>
          <cell r="J19">
            <v>506728.26400000002</v>
          </cell>
          <cell r="K19">
            <v>410553.065</v>
          </cell>
          <cell r="L19">
            <v>451831.46906071523</v>
          </cell>
          <cell r="M19">
            <v>492718.83236258483</v>
          </cell>
          <cell r="N19">
            <v>542642.83826099767</v>
          </cell>
          <cell r="O19">
            <v>615535.01422490005</v>
          </cell>
          <cell r="P19" t="str">
            <v xml:space="preserve">Investments </v>
          </cell>
          <cell r="Q19">
            <v>0.13817123943857457</v>
          </cell>
          <cell r="R19">
            <v>0.16755564747452989</v>
          </cell>
          <cell r="S19">
            <v>0.18983899347230082</v>
          </cell>
          <cell r="T19">
            <v>0.13708042917643137</v>
          </cell>
          <cell r="U19">
            <v>0.12252063599701057</v>
          </cell>
          <cell r="V19">
            <v>0.20643261979135086</v>
          </cell>
          <cell r="W19">
            <v>0.2378909228755175</v>
          </cell>
          <cell r="X19">
            <v>0.20290176802691207</v>
          </cell>
          <cell r="Y19">
            <v>-0.18979639746323684</v>
          </cell>
          <cell r="Z19">
            <v>0.10054340736858269</v>
          </cell>
          <cell r="AA19">
            <v>9.049250904738404E-2</v>
          </cell>
          <cell r="AB19">
            <v>0.10132351884953827</v>
          </cell>
          <cell r="AC19">
            <v>0.11660026648470256</v>
          </cell>
          <cell r="AD19">
            <v>0.10897456364940949</v>
          </cell>
          <cell r="AE19">
            <v>0.10868596804586672</v>
          </cell>
          <cell r="AF19">
            <v>0.10928485261450649</v>
          </cell>
          <cell r="AG19">
            <v>0.22622460695280222</v>
          </cell>
          <cell r="AH19">
            <v>0.20033391930925504</v>
          </cell>
          <cell r="AI19">
            <v>0.21722362655689897</v>
          </cell>
          <cell r="AJ19">
            <v>0.21726291204094883</v>
          </cell>
          <cell r="AK19">
            <v>0.16566445160548504</v>
          </cell>
          <cell r="AL19">
            <v>0.16580766497747024</v>
          </cell>
        </row>
        <row r="20">
          <cell r="A20" t="str">
            <v>---SLR</v>
          </cell>
          <cell r="B20">
            <v>118603.3</v>
          </cell>
          <cell r="C20">
            <v>131473</v>
          </cell>
          <cell r="D20">
            <v>151610.6</v>
          </cell>
          <cell r="E20">
            <v>187208.4</v>
          </cell>
          <cell r="F20">
            <v>209379.7</v>
          </cell>
          <cell r="G20">
            <v>217636.8</v>
          </cell>
          <cell r="H20">
            <v>277529.59999999998</v>
          </cell>
          <cell r="I20">
            <v>354182.8</v>
          </cell>
          <cell r="J20">
            <v>434120.5</v>
          </cell>
          <cell r="K20">
            <v>346409.93</v>
          </cell>
          <cell r="L20">
            <v>355616.76656071522</v>
          </cell>
          <cell r="M20">
            <v>386882.6596125848</v>
          </cell>
          <cell r="N20">
            <v>426223.04823599762</v>
          </cell>
          <cell r="O20">
            <v>523740.18398240005</v>
          </cell>
          <cell r="P20" t="str">
            <v>---SLR</v>
          </cell>
          <cell r="Q20" t="str">
            <v>---SLR</v>
          </cell>
          <cell r="R20" t="str">
            <v>---SLR</v>
          </cell>
          <cell r="S20" t="str">
            <v>---SLR</v>
          </cell>
          <cell r="T20" t="str">
            <v>---SLR</v>
          </cell>
          <cell r="U20" t="str">
            <v>---SLR</v>
          </cell>
          <cell r="V20">
            <v>390657.71360000008</v>
          </cell>
          <cell r="W20">
            <v>557478.03650000005</v>
          </cell>
          <cell r="X20">
            <v>0.22569616593465303</v>
          </cell>
          <cell r="Y20">
            <v>-0.20204199064545447</v>
          </cell>
          <cell r="Z20">
            <v>2.6577865596160155E-2</v>
          </cell>
          <cell r="AA20">
            <v>8.7920188224678286E-2</v>
          </cell>
          <cell r="AB20">
            <v>0.10168558255572213</v>
          </cell>
          <cell r="AC20">
            <v>0.13</v>
          </cell>
          <cell r="AD20">
            <v>0.12</v>
          </cell>
          <cell r="AE20">
            <v>0.12</v>
          </cell>
          <cell r="AF20">
            <v>0.12</v>
          </cell>
          <cell r="AG20">
            <v>0.20407099086385716</v>
          </cell>
          <cell r="AH20">
            <v>0.20886282301074877</v>
          </cell>
          <cell r="AI20">
            <v>0.2200000000000002</v>
          </cell>
          <cell r="AJ20">
            <v>0.21999999999999975</v>
          </cell>
          <cell r="AK20">
            <v>0.17500000000000027</v>
          </cell>
          <cell r="AL20">
            <v>0.17500000000000004</v>
          </cell>
        </row>
        <row r="21">
          <cell r="A21" t="str">
            <v>---Others</v>
          </cell>
          <cell r="B21">
            <v>21162.400000000009</v>
          </cell>
          <cell r="C21">
            <v>27604.299999999988</v>
          </cell>
          <cell r="D21">
            <v>34121</v>
          </cell>
          <cell r="E21">
            <v>33782.300000000017</v>
          </cell>
          <cell r="F21">
            <v>41904.5</v>
          </cell>
          <cell r="G21">
            <v>64434.900000000023</v>
          </cell>
          <cell r="H21">
            <v>62770.900000000023</v>
          </cell>
          <cell r="I21">
            <v>67072.100000000035</v>
          </cell>
          <cell r="J21">
            <v>72607.764000000025</v>
          </cell>
          <cell r="K21">
            <v>64143.135000000009</v>
          </cell>
          <cell r="L21">
            <v>96214.702500000014</v>
          </cell>
          <cell r="M21">
            <v>105836.17275000003</v>
          </cell>
          <cell r="N21">
            <v>116419.79002500004</v>
          </cell>
          <cell r="O21">
            <v>91794.830242499971</v>
          </cell>
          <cell r="P21" t="str">
            <v>---Others</v>
          </cell>
          <cell r="Q21" t="str">
            <v>---Others</v>
          </cell>
          <cell r="R21" t="str">
            <v>---Others</v>
          </cell>
          <cell r="S21" t="str">
            <v>---Others</v>
          </cell>
          <cell r="T21" t="str">
            <v>---Others</v>
          </cell>
          <cell r="U21" t="str">
            <v>---Others</v>
          </cell>
          <cell r="V21">
            <v>1862545.136134129</v>
          </cell>
          <cell r="W21">
            <v>1810022.4309613244</v>
          </cell>
          <cell r="X21">
            <v>8.2533035345545791E-2</v>
          </cell>
          <cell r="Y21">
            <v>-0.11658021861133216</v>
          </cell>
          <cell r="Z21">
            <v>0.5</v>
          </cell>
          <cell r="AA21">
            <v>0.1</v>
          </cell>
          <cell r="AB21">
            <v>0.1</v>
          </cell>
          <cell r="AC21">
            <v>0.05</v>
          </cell>
          <cell r="AD21">
            <v>0.05</v>
          </cell>
          <cell r="AE21">
            <v>0.05</v>
          </cell>
          <cell r="AF21">
            <v>0.05</v>
          </cell>
          <cell r="AG21">
            <v>0.37558965034040681</v>
          </cell>
          <cell r="AH21">
            <v>0.15</v>
          </cell>
          <cell r="AI21">
            <v>0.2</v>
          </cell>
          <cell r="AJ21">
            <v>0.2</v>
          </cell>
          <cell r="AK21">
            <v>0.12153947094176587</v>
          </cell>
          <cell r="AL21">
            <v>0.12028854662692146</v>
          </cell>
        </row>
        <row r="22">
          <cell r="A22" t="str">
            <v xml:space="preserve">Advances </v>
          </cell>
          <cell r="B22">
            <v>140668.9</v>
          </cell>
          <cell r="C22">
            <v>160426.4</v>
          </cell>
          <cell r="D22">
            <v>190473.7</v>
          </cell>
          <cell r="E22">
            <v>225717.2</v>
          </cell>
          <cell r="F22">
            <v>280290.5</v>
          </cell>
          <cell r="G22">
            <v>343694.2</v>
          </cell>
          <cell r="H22">
            <v>402281.2</v>
          </cell>
          <cell r="I22">
            <v>472247.19699999999</v>
          </cell>
          <cell r="J22">
            <v>604127.51399999997</v>
          </cell>
          <cell r="K22">
            <v>746273.71200000006</v>
          </cell>
          <cell r="L22">
            <v>999621.46484246571</v>
          </cell>
          <cell r="M22">
            <v>1217497.8560910234</v>
          </cell>
          <cell r="N22">
            <v>1412978.9813466307</v>
          </cell>
          <cell r="O22">
            <v>1671730.0109514417</v>
          </cell>
          <cell r="P22" t="str">
            <v xml:space="preserve">Advances </v>
          </cell>
          <cell r="Q22">
            <v>0.14045393118166127</v>
          </cell>
          <cell r="R22">
            <v>0.18729647988111697</v>
          </cell>
          <cell r="S22">
            <v>0.18503079427763525</v>
          </cell>
          <cell r="T22">
            <v>0.24177732135610386</v>
          </cell>
          <cell r="U22">
            <v>0.226207095852339</v>
          </cell>
          <cell r="V22">
            <v>0.17046257981659285</v>
          </cell>
          <cell r="W22">
            <v>0.17392310900931984</v>
          </cell>
          <cell r="X22">
            <v>0.2792611959113438</v>
          </cell>
          <cell r="Y22">
            <v>0.2352917135967425</v>
          </cell>
          <cell r="Z22">
            <v>0.33948368911923521</v>
          </cell>
          <cell r="AA22">
            <v>0.2179588963537249</v>
          </cell>
          <cell r="AB22">
            <v>0.16055972852653033</v>
          </cell>
          <cell r="AC22">
            <v>0.20185141688299946</v>
          </cell>
          <cell r="AD22">
            <v>0.20632927833741088</v>
          </cell>
          <cell r="AE22">
            <v>0.15009111732156</v>
          </cell>
          <cell r="AF22">
            <v>0.14730861618230673</v>
          </cell>
          <cell r="AG22">
            <v>0.20619006502748971</v>
          </cell>
          <cell r="AH22">
            <v>0.2019470925539808</v>
          </cell>
          <cell r="AI22">
            <v>0.22390088873773806</v>
          </cell>
          <cell r="AJ22">
            <v>0.22471306178207717</v>
          </cell>
          <cell r="AK22">
            <v>0.18</v>
          </cell>
          <cell r="AL22">
            <v>0.18</v>
          </cell>
        </row>
        <row r="23">
          <cell r="A23" t="str">
            <v>---Retail</v>
          </cell>
          <cell r="I23">
            <v>92195.704057279232</v>
          </cell>
          <cell r="J23">
            <v>115890</v>
          </cell>
          <cell r="K23">
            <v>177140</v>
          </cell>
          <cell r="L23">
            <v>232053.40000000002</v>
          </cell>
          <cell r="M23">
            <v>273823.01199999999</v>
          </cell>
          <cell r="N23">
            <v>317634.69391999999</v>
          </cell>
          <cell r="O23">
            <v>347794.67535999994</v>
          </cell>
          <cell r="P23" t="str">
            <v>---Retail</v>
          </cell>
          <cell r="Q23" t="str">
            <v>---Retail</v>
          </cell>
          <cell r="R23" t="str">
            <v>---Retail</v>
          </cell>
          <cell r="S23" t="str">
            <v>---Retail</v>
          </cell>
          <cell r="T23" t="str">
            <v>---Retail</v>
          </cell>
          <cell r="U23" t="str">
            <v>---Retail</v>
          </cell>
          <cell r="X23">
            <v>0.25700000000000012</v>
          </cell>
          <cell r="Y23">
            <v>0.52851842264216065</v>
          </cell>
          <cell r="Z23">
            <v>0.31</v>
          </cell>
          <cell r="AA23">
            <v>0.18</v>
          </cell>
          <cell r="AB23">
            <v>0.16</v>
          </cell>
          <cell r="AC23">
            <v>0.16</v>
          </cell>
          <cell r="AD23">
            <v>80</v>
          </cell>
          <cell r="AE23">
            <v>80</v>
          </cell>
          <cell r="AF23">
            <v>0.16</v>
          </cell>
          <cell r="AG23">
            <v>-0.17136843619751618</v>
          </cell>
          <cell r="AH23">
            <v>0.23</v>
          </cell>
          <cell r="AI23">
            <v>0.23</v>
          </cell>
          <cell r="AJ23">
            <v>0.23</v>
          </cell>
          <cell r="AK23">
            <v>0.23</v>
          </cell>
          <cell r="AL23">
            <v>0.23</v>
          </cell>
        </row>
        <row r="24">
          <cell r="A24" t="str">
            <v>---Non Retail</v>
          </cell>
          <cell r="B24">
            <v>140668.9</v>
          </cell>
          <cell r="C24">
            <v>160426.4</v>
          </cell>
          <cell r="D24">
            <v>190473.7</v>
          </cell>
          <cell r="E24">
            <v>225717.2</v>
          </cell>
          <cell r="F24">
            <v>280290.5</v>
          </cell>
          <cell r="G24">
            <v>343694.2</v>
          </cell>
          <cell r="H24">
            <v>402281.2</v>
          </cell>
          <cell r="I24">
            <v>380051.49294272077</v>
          </cell>
          <cell r="J24">
            <v>488237.51399999997</v>
          </cell>
          <cell r="K24">
            <v>569133.71200000006</v>
          </cell>
          <cell r="L24">
            <v>767568.06484246568</v>
          </cell>
          <cell r="M24">
            <v>943674.84409102355</v>
          </cell>
          <cell r="N24">
            <v>1095344.2874266307</v>
          </cell>
          <cell r="O24">
            <v>1323489.6342349376</v>
          </cell>
          <cell r="P24" t="str">
            <v>---Non Retail</v>
          </cell>
          <cell r="Q24" t="str">
            <v>---Non Retail</v>
          </cell>
          <cell r="R24" t="str">
            <v>---Non Retail</v>
          </cell>
          <cell r="S24" t="str">
            <v>---Non Retail</v>
          </cell>
          <cell r="T24" t="str">
            <v>---Non Retail</v>
          </cell>
          <cell r="U24" t="str">
            <v>---Non Retail</v>
          </cell>
          <cell r="V24">
            <v>4644937.6371626025</v>
          </cell>
          <cell r="W24">
            <v>4875752.585</v>
          </cell>
          <cell r="X24">
            <v>0.28466148157871962</v>
          </cell>
          <cell r="Y24">
            <v>0.16569025460014131</v>
          </cell>
          <cell r="Z24">
            <v>0.31</v>
          </cell>
          <cell r="AA24">
            <v>0.23</v>
          </cell>
          <cell r="AB24">
            <v>0.16</v>
          </cell>
          <cell r="AC24">
            <v>0.16</v>
          </cell>
          <cell r="AD24">
            <v>390</v>
          </cell>
          <cell r="AE24">
            <v>390</v>
          </cell>
          <cell r="AF24">
            <v>0.16</v>
          </cell>
          <cell r="AG24">
            <v>0.2790054034507663</v>
          </cell>
          <cell r="AH24">
            <v>0.19844195076429449</v>
          </cell>
          <cell r="AI24">
            <v>0.22311875255683433</v>
          </cell>
          <cell r="AJ24">
            <v>0.22403126249542238</v>
          </cell>
          <cell r="AK24">
            <v>0.17371593229863636</v>
          </cell>
          <cell r="AL24">
            <v>0.17341458775502905</v>
          </cell>
        </row>
        <row r="25">
          <cell r="A25" t="str">
            <v xml:space="preserve">Fixed Assets </v>
          </cell>
          <cell r="B25">
            <v>2027.4</v>
          </cell>
          <cell r="C25">
            <v>2197.3000000000002</v>
          </cell>
          <cell r="D25">
            <v>2533.3000000000002</v>
          </cell>
          <cell r="E25">
            <v>3253.1</v>
          </cell>
          <cell r="F25">
            <v>3772.5</v>
          </cell>
          <cell r="G25">
            <v>4574.8999999999996</v>
          </cell>
          <cell r="H25">
            <v>5551.2</v>
          </cell>
          <cell r="I25">
            <v>5788</v>
          </cell>
          <cell r="J25">
            <v>9652.2950000000001</v>
          </cell>
          <cell r="K25">
            <v>10302.266</v>
          </cell>
          <cell r="L25">
            <v>13392.9458</v>
          </cell>
          <cell r="M25">
            <v>15401.887669999998</v>
          </cell>
          <cell r="N25">
            <v>17712.170820499996</v>
          </cell>
          <cell r="O25">
            <v>11689.992444374999</v>
          </cell>
          <cell r="P25" t="str">
            <v xml:space="preserve">Fixed Assets </v>
          </cell>
          <cell r="Q25">
            <v>8.3801913781197612E-2</v>
          </cell>
          <cell r="R25">
            <v>0.15291494106403314</v>
          </cell>
          <cell r="S25">
            <v>0.2841353175699679</v>
          </cell>
          <cell r="T25">
            <v>0.15966309059051365</v>
          </cell>
          <cell r="U25">
            <v>0.21269715043074866</v>
          </cell>
          <cell r="V25">
            <v>0.21340357166276869</v>
          </cell>
          <cell r="W25">
            <v>4.2657443435653697E-2</v>
          </cell>
          <cell r="X25">
            <v>0.66763908085694545</v>
          </cell>
          <cell r="Y25">
            <v>6.7338493073408889E-2</v>
          </cell>
          <cell r="Z25">
            <v>0.3</v>
          </cell>
          <cell r="AA25">
            <v>0.15</v>
          </cell>
          <cell r="AB25">
            <v>0.15</v>
          </cell>
          <cell r="AC25">
            <v>0.05</v>
          </cell>
          <cell r="AD25">
            <v>709.09090909090912</v>
          </cell>
          <cell r="AE25">
            <v>709.09090909090912</v>
          </cell>
          <cell r="AF25">
            <v>0.05</v>
          </cell>
          <cell r="AG25">
            <v>4.8542549597174744E-2</v>
          </cell>
          <cell r="AH25">
            <v>0.05</v>
          </cell>
          <cell r="AI25">
            <v>0.05</v>
          </cell>
          <cell r="AJ25">
            <v>0.05</v>
          </cell>
          <cell r="AK25">
            <v>0.05</v>
          </cell>
          <cell r="AL25">
            <v>0.05</v>
          </cell>
        </row>
        <row r="26">
          <cell r="A26" t="str">
            <v xml:space="preserve">Other Assets </v>
          </cell>
          <cell r="B26">
            <v>17969.099999999999</v>
          </cell>
          <cell r="C26">
            <v>17622.900000000001</v>
          </cell>
          <cell r="D26">
            <v>22463.7</v>
          </cell>
          <cell r="E26">
            <v>25472.7</v>
          </cell>
          <cell r="F26">
            <v>35545.1</v>
          </cell>
          <cell r="G26">
            <v>31441.200000000001</v>
          </cell>
          <cell r="H26">
            <v>30017.5</v>
          </cell>
          <cell r="I26">
            <v>32611.8</v>
          </cell>
          <cell r="J26">
            <v>31014.445</v>
          </cell>
          <cell r="K26">
            <v>37627.896000000001</v>
          </cell>
          <cell r="L26">
            <v>48916.264800000004</v>
          </cell>
          <cell r="M26">
            <v>54786.216576000013</v>
          </cell>
          <cell r="N26">
            <v>60264.838233600021</v>
          </cell>
          <cell r="O26">
            <v>46082.708217000007</v>
          </cell>
          <cell r="P26" t="str">
            <v xml:space="preserve">Other Assets </v>
          </cell>
          <cell r="Q26">
            <v>-1.9266407332587443E-2</v>
          </cell>
          <cell r="R26">
            <v>0.27468804793762658</v>
          </cell>
          <cell r="S26">
            <v>0.13394943842732943</v>
          </cell>
          <cell r="T26">
            <v>0.39541940979951073</v>
          </cell>
          <cell r="U26">
            <v>-0.11545613882082195</v>
          </cell>
          <cell r="V26">
            <v>-4.5281350584583269E-2</v>
          </cell>
          <cell r="W26">
            <v>8.6426251353377115E-2</v>
          </cell>
          <cell r="X26">
            <v>-4.8980890352571804E-2</v>
          </cell>
          <cell r="Y26">
            <v>0.21323776711142184</v>
          </cell>
          <cell r="Z26">
            <v>0.3</v>
          </cell>
          <cell r="AA26">
            <v>0.12</v>
          </cell>
          <cell r="AB26">
            <v>0.1</v>
          </cell>
          <cell r="AC26">
            <v>0.05</v>
          </cell>
          <cell r="AD26">
            <v>0.05</v>
          </cell>
          <cell r="AE26">
            <v>0.05</v>
          </cell>
          <cell r="AF26">
            <v>0.05</v>
          </cell>
          <cell r="AG26">
            <v>0.25892840531384764</v>
          </cell>
          <cell r="AH26">
            <v>0.15</v>
          </cell>
          <cell r="AI26">
            <v>0.15</v>
          </cell>
          <cell r="AJ26">
            <v>0.15</v>
          </cell>
          <cell r="AK26">
            <v>0.15</v>
          </cell>
          <cell r="AL26">
            <v>0.15</v>
          </cell>
        </row>
        <row r="27">
          <cell r="A27" t="str">
            <v>Total Assets</v>
          </cell>
          <cell r="B27">
            <v>346592.5</v>
          </cell>
          <cell r="C27">
            <v>393929.3</v>
          </cell>
          <cell r="D27">
            <v>459597.1</v>
          </cell>
          <cell r="E27">
            <v>537733.5</v>
          </cell>
          <cell r="F27">
            <v>631584.4</v>
          </cell>
          <cell r="G27">
            <v>725765.20000000007</v>
          </cell>
          <cell r="H27">
            <v>858922.3</v>
          </cell>
          <cell r="I27">
            <v>1020106.997</v>
          </cell>
          <cell r="J27">
            <v>1262412.8090000001</v>
          </cell>
          <cell r="K27">
            <v>1452673.8640000001</v>
          </cell>
          <cell r="L27">
            <v>1692813.593553181</v>
          </cell>
          <cell r="M27">
            <v>1949975.9869229884</v>
          </cell>
          <cell r="N27">
            <v>2227273.0720035429</v>
          </cell>
          <cell r="O27">
            <v>2566915.118576067</v>
          </cell>
          <cell r="P27" t="str">
            <v>Total Assets</v>
          </cell>
          <cell r="Q27">
            <v>0.13657768128277437</v>
          </cell>
          <cell r="R27">
            <v>0.16669945596836788</v>
          </cell>
          <cell r="S27">
            <v>0.1700106462812756</v>
          </cell>
          <cell r="T27">
            <v>0.1745305062823872</v>
          </cell>
          <cell r="U27">
            <v>0.14911831261190112</v>
          </cell>
          <cell r="V27">
            <v>0.18347132102779251</v>
          </cell>
          <cell r="W27">
            <v>0.18765922947861524</v>
          </cell>
          <cell r="X27">
            <v>0.23752980100380605</v>
          </cell>
          <cell r="Y27">
            <v>0.15071223425775604</v>
          </cell>
          <cell r="Z27">
            <v>0.16530876992028065</v>
          </cell>
          <cell r="AA27">
            <v>0.15191418260650225</v>
          </cell>
          <cell r="AB27">
            <v>0.14220538454841281</v>
          </cell>
          <cell r="AC27">
            <v>0.1702962719771326</v>
          </cell>
          <cell r="AD27">
            <v>0.17117170788996483</v>
          </cell>
          <cell r="AE27">
            <v>0.13235918353132425</v>
          </cell>
          <cell r="AF27">
            <v>0.13339495571827364</v>
          </cell>
          <cell r="AG27">
            <v>0.20133916693002574</v>
          </cell>
          <cell r="AH27">
            <v>0.19899182701339746</v>
          </cell>
          <cell r="AI27">
            <v>0.21869247206528697</v>
          </cell>
          <cell r="AJ27">
            <v>0.21948908278550983</v>
          </cell>
          <cell r="AK27">
            <v>0.17457192875420446</v>
          </cell>
          <cell r="AL27">
            <v>0.17475347638784067</v>
          </cell>
        </row>
        <row r="28">
          <cell r="G28">
            <v>298324.2</v>
          </cell>
          <cell r="H28">
            <v>336731.2</v>
          </cell>
          <cell r="I28">
            <v>380747.19699999999</v>
          </cell>
          <cell r="J28">
            <v>488237.51399999997</v>
          </cell>
          <cell r="K28">
            <v>569143.71200000006</v>
          </cell>
          <cell r="L28">
            <v>752355.18599999999</v>
          </cell>
          <cell r="M28">
            <v>1041595.662</v>
          </cell>
          <cell r="N28">
            <v>1387559.8870000001</v>
          </cell>
          <cell r="O28">
            <v>1673872.08</v>
          </cell>
          <cell r="P28">
            <v>2345271</v>
          </cell>
          <cell r="Q28">
            <v>2645787.5669999998</v>
          </cell>
          <cell r="R28">
            <v>2774152.0860000001</v>
          </cell>
          <cell r="S28">
            <v>3104051.2000000002</v>
          </cell>
          <cell r="T28">
            <v>3321190</v>
          </cell>
          <cell r="U28">
            <v>3578931.2650302569</v>
          </cell>
          <cell r="V28">
            <v>4004649.2621626025</v>
          </cell>
          <cell r="W28">
            <v>4192255.76</v>
          </cell>
          <cell r="X28">
            <v>4695326.4512</v>
          </cell>
          <cell r="Y28">
            <v>3813632.8801219547</v>
          </cell>
          <cell r="Z28">
            <v>4029454.4953627214</v>
          </cell>
          <cell r="AA28">
            <v>4315007.6447688295</v>
          </cell>
        </row>
        <row r="29">
          <cell r="A29" t="str">
            <v>Total Earning Assets</v>
          </cell>
          <cell r="B29">
            <v>326596</v>
          </cell>
          <cell r="C29">
            <v>374109.1</v>
          </cell>
          <cell r="D29">
            <v>434600.1</v>
          </cell>
          <cell r="E29">
            <v>509007.7</v>
          </cell>
          <cell r="F29">
            <v>592266.80000000005</v>
          </cell>
          <cell r="G29">
            <v>689749.10000000009</v>
          </cell>
          <cell r="H29">
            <v>823353.60000000009</v>
          </cell>
          <cell r="I29">
            <v>981707.19699999993</v>
          </cell>
          <cell r="J29">
            <v>1221746.0690000001</v>
          </cell>
          <cell r="K29">
            <v>1404743.702</v>
          </cell>
          <cell r="L29">
            <v>1630504.3829531809</v>
          </cell>
          <cell r="M29">
            <v>1879787.8826769884</v>
          </cell>
          <cell r="N29">
            <v>2149296.0629494432</v>
          </cell>
          <cell r="O29">
            <v>2509142.4179146918</v>
          </cell>
          <cell r="P29" t="str">
            <v>Total Earning Assets</v>
          </cell>
          <cell r="Q29">
            <v>0.14547973643277934</v>
          </cell>
          <cell r="R29">
            <v>0.16169347390908162</v>
          </cell>
          <cell r="S29">
            <v>0.17120934854824021</v>
          </cell>
          <cell r="T29">
            <v>0.163571395874758</v>
          </cell>
          <cell r="U29">
            <v>0.16459186974518913</v>
          </cell>
          <cell r="V29">
            <v>0.19370014400888658</v>
          </cell>
          <cell r="W29">
            <v>0.19232756983147925</v>
          </cell>
          <cell r="X29">
            <v>0.24451167591878242</v>
          </cell>
          <cell r="Y29">
            <v>0.14978368880677762</v>
          </cell>
          <cell r="Z29">
            <v>0.16071307572460003</v>
          </cell>
          <cell r="AA29">
            <v>0.15288735334295978</v>
          </cell>
          <cell r="AB29">
            <v>0.14337159142054401</v>
          </cell>
          <cell r="AC29">
            <v>0.17089411520436393</v>
          </cell>
          <cell r="AD29">
            <v>0.17429248477033688</v>
          </cell>
          <cell r="AE29">
            <v>0.13499435833630691</v>
          </cell>
          <cell r="AF29">
            <v>0.1358634536952128</v>
          </cell>
          <cell r="AG29">
            <v>0.20166133881546666</v>
          </cell>
          <cell r="AH29">
            <v>0.2013688919829637</v>
          </cell>
          <cell r="AI29">
            <v>0.22142408929334567</v>
          </cell>
          <cell r="AJ29">
            <v>0.22197653859350264</v>
          </cell>
          <cell r="AK29">
            <v>0.17606469890398424</v>
          </cell>
          <cell r="AL29">
            <v>0.17613771899933761</v>
          </cell>
        </row>
        <row r="30">
          <cell r="A30" t="str">
            <v>Average IEA Growth</v>
          </cell>
          <cell r="B30" t="e">
            <v>#REF!</v>
          </cell>
          <cell r="C30">
            <v>7.2739868216389558E-2</v>
          </cell>
          <cell r="D30">
            <v>0.1541363121233168</v>
          </cell>
          <cell r="E30">
            <v>0.16680730230347329</v>
          </cell>
          <cell r="F30">
            <v>0.16708922923273839</v>
          </cell>
          <cell r="G30">
            <v>0.16412020799537275</v>
          </cell>
          <cell r="H30">
            <v>0.18025267861342442</v>
          </cell>
          <cell r="I30">
            <v>0.19295325888982928</v>
          </cell>
          <cell r="J30">
            <v>0.22070861527884578</v>
          </cell>
          <cell r="K30">
            <v>675200.61300000001</v>
          </cell>
          <cell r="L30">
            <v>872947.58842123288</v>
          </cell>
          <cell r="M30">
            <v>1108559.6604667446</v>
          </cell>
          <cell r="N30">
            <v>1315238.418718827</v>
          </cell>
          <cell r="O30">
            <v>0.22109743720034181</v>
          </cell>
          <cell r="P30">
            <v>0.20150172205421368</v>
          </cell>
          <cell r="Q30">
            <v>0.21231375917856132</v>
          </cell>
          <cell r="R30">
            <v>0.22172784708843651</v>
          </cell>
          <cell r="S30">
            <v>0.17610416296794296</v>
          </cell>
          <cell r="T30">
            <v>120311.9</v>
          </cell>
          <cell r="U30">
            <v>126327.495</v>
          </cell>
          <cell r="V30">
            <v>132643.86975000001</v>
          </cell>
          <cell r="W30">
            <v>217260.01550000001</v>
          </cell>
          <cell r="X30">
            <v>243331.21736000004</v>
          </cell>
          <cell r="Y30">
            <v>357038.82</v>
          </cell>
          <cell r="Z30">
            <v>385601.92560000002</v>
          </cell>
          <cell r="AA30">
            <v>416450.07964800007</v>
          </cell>
        </row>
        <row r="31">
          <cell r="A31" t="str">
            <v>Earnings Model</v>
          </cell>
          <cell r="B31">
            <v>346592.5</v>
          </cell>
          <cell r="C31">
            <v>393929.3</v>
          </cell>
          <cell r="D31">
            <v>459597.1</v>
          </cell>
          <cell r="E31">
            <v>537733.5</v>
          </cell>
          <cell r="F31">
            <v>631584.4</v>
          </cell>
          <cell r="G31">
            <v>725765.20000000007</v>
          </cell>
          <cell r="H31">
            <v>0.18025267861342442</v>
          </cell>
          <cell r="I31">
            <v>0.19295325888982928</v>
          </cell>
          <cell r="J31">
            <v>0.22070861527884578</v>
          </cell>
          <cell r="K31">
            <v>0.19198796340616386</v>
          </cell>
          <cell r="L31">
            <v>0.15562912845365906</v>
          </cell>
          <cell r="M31">
            <v>0.15650917729985681</v>
          </cell>
          <cell r="N31">
            <v>2469186.1230000001</v>
          </cell>
          <cell r="O31">
            <v>2966330</v>
          </cell>
          <cell r="P31" t="str">
            <v>Earnings Model</v>
          </cell>
          <cell r="Q31" t="str">
            <v>Earnings Model</v>
          </cell>
          <cell r="R31" t="str">
            <v>Earnings Model</v>
          </cell>
          <cell r="S31" t="str">
            <v>Earnings Model</v>
          </cell>
          <cell r="T31" t="str">
            <v>Earnings Model</v>
          </cell>
          <cell r="U31" t="str">
            <v>Earnings Model</v>
          </cell>
          <cell r="V31">
            <v>7384934.7624983918</v>
          </cell>
          <cell r="W31">
            <v>7861512.9139526524</v>
          </cell>
          <cell r="X31">
            <v>8778361.9432451911</v>
          </cell>
          <cell r="Y31">
            <v>8105306.5272848168</v>
          </cell>
          <cell r="Z31">
            <v>8514115.3510100897</v>
          </cell>
          <cell r="AA31">
            <v>8945160.1445093956</v>
          </cell>
        </row>
        <row r="33">
          <cell r="A33" t="str">
            <v>Interest/Discount on Advance/Bills</v>
          </cell>
          <cell r="B33">
            <v>19541.3</v>
          </cell>
          <cell r="C33">
            <v>19611</v>
          </cell>
          <cell r="D33">
            <v>21818.1</v>
          </cell>
          <cell r="E33">
            <v>25142.3</v>
          </cell>
          <cell r="F33">
            <v>28235.4</v>
          </cell>
          <cell r="G33">
            <v>33178.800000000003</v>
          </cell>
          <cell r="H33">
            <v>37115.9</v>
          </cell>
          <cell r="I33">
            <v>38760.086000000003</v>
          </cell>
          <cell r="J33">
            <v>42461.228999999999</v>
          </cell>
          <cell r="K33">
            <v>53414.605000000003</v>
          </cell>
          <cell r="L33">
            <v>78224.166930400956</v>
          </cell>
          <cell r="M33">
            <v>104879.983126327</v>
          </cell>
          <cell r="N33">
            <v>124433.70265182556</v>
          </cell>
          <cell r="O33">
            <v>152508.21174491855</v>
          </cell>
          <cell r="P33" t="str">
            <v>Interest/Discount on Advance/Bills</v>
          </cell>
          <cell r="Q33">
            <v>3.5668046649917073E-3</v>
          </cell>
          <cell r="R33">
            <v>0.11254398041915237</v>
          </cell>
          <cell r="S33">
            <v>0.15235973801568425</v>
          </cell>
          <cell r="T33">
            <v>0.12302374882170697</v>
          </cell>
          <cell r="U33">
            <v>0.17507809345714964</v>
          </cell>
          <cell r="V33">
            <v>0.1186631222346799</v>
          </cell>
          <cell r="W33">
            <v>4.429869678493592E-2</v>
          </cell>
          <cell r="X33">
            <v>9.5488513621976967E-2</v>
          </cell>
          <cell r="Y33">
            <v>0.25796182206596052</v>
          </cell>
          <cell r="Z33">
            <v>0.46447150419629524</v>
          </cell>
          <cell r="AA33">
            <v>0.34076190571185938</v>
          </cell>
          <cell r="AB33">
            <v>0.18643900335058472</v>
          </cell>
          <cell r="AC33">
            <v>0.1684668813616943</v>
          </cell>
          <cell r="AD33">
            <v>0.20307853897326789</v>
          </cell>
          <cell r="AE33">
            <v>0.16917760468220755</v>
          </cell>
          <cell r="AF33">
            <v>0.14860274791320749</v>
          </cell>
          <cell r="AG33">
            <v>0.14519284714646297</v>
          </cell>
          <cell r="AH33">
            <v>0.25470401219692573</v>
          </cell>
          <cell r="AI33">
            <v>0.27938776282671207</v>
          </cell>
          <cell r="AJ33">
            <v>0.22434785978568783</v>
          </cell>
          <cell r="AK33">
            <v>0.19531735934407668</v>
          </cell>
          <cell r="AL33">
            <v>0.17999999999999972</v>
          </cell>
        </row>
        <row r="34">
          <cell r="A34" t="str">
            <v>Income on Investments</v>
          </cell>
          <cell r="B34">
            <v>15254</v>
          </cell>
          <cell r="C34">
            <v>18205.7</v>
          </cell>
          <cell r="D34">
            <v>19762.599999999999</v>
          </cell>
          <cell r="E34">
            <v>24171</v>
          </cell>
          <cell r="F34">
            <v>27417.8</v>
          </cell>
          <cell r="G34">
            <v>30027.599999999999</v>
          </cell>
          <cell r="H34">
            <v>32983.300000000003</v>
          </cell>
          <cell r="I34">
            <v>36809.699000000001</v>
          </cell>
          <cell r="J34">
            <v>39740.446000000004</v>
          </cell>
          <cell r="K34">
            <v>40303.392999999996</v>
          </cell>
          <cell r="L34">
            <v>35142.169762974147</v>
          </cell>
          <cell r="M34">
            <v>34948.36115266211</v>
          </cell>
          <cell r="N34">
            <v>36237.658471825394</v>
          </cell>
          <cell r="O34">
            <v>41555.725835243946</v>
          </cell>
          <cell r="P34" t="str">
            <v>Income on Investments</v>
          </cell>
          <cell r="Q34">
            <v>0.1935033433853417</v>
          </cell>
          <cell r="R34">
            <v>8.5517173193010887E-2</v>
          </cell>
          <cell r="S34">
            <v>0.22306781496361827</v>
          </cell>
          <cell r="T34">
            <v>0.13432625873981219</v>
          </cell>
          <cell r="U34">
            <v>9.5186338801800163E-2</v>
          </cell>
          <cell r="V34">
            <v>9.8432775180167686E-2</v>
          </cell>
          <cell r="W34">
            <v>0.11601019303708227</v>
          </cell>
          <cell r="X34">
            <v>7.9618879795784414E-2</v>
          </cell>
          <cell r="Y34">
            <v>1.416559341080359E-2</v>
          </cell>
          <cell r="Z34">
            <v>-0.12805927374466586</v>
          </cell>
          <cell r="AA34">
            <v>-5.5149870261065326E-3</v>
          </cell>
          <cell r="AB34">
            <v>3.6891495813819342E-2</v>
          </cell>
          <cell r="AC34">
            <v>7.7334879952697388E-2</v>
          </cell>
          <cell r="AD34">
            <v>2.5883030331561807E-2</v>
          </cell>
          <cell r="AE34">
            <v>2.9022862709313202E-2</v>
          </cell>
          <cell r="AF34">
            <v>0.10900084419518019</v>
          </cell>
          <cell r="AG34">
            <v>7.3105546372173258E-2</v>
          </cell>
          <cell r="AH34">
            <v>0.30785022490804859</v>
          </cell>
          <cell r="AI34">
            <v>0.29594391282483712</v>
          </cell>
          <cell r="AJ34">
            <v>0.21724519371809681</v>
          </cell>
          <cell r="AK34">
            <v>0.22755880667957351</v>
          </cell>
          <cell r="AL34">
            <v>0.16574153590937812</v>
          </cell>
        </row>
        <row r="35">
          <cell r="A35" t="str">
            <v>Interest on Balance with RBI &amp; Others</v>
          </cell>
          <cell r="B35">
            <v>2547.2000000000003</v>
          </cell>
          <cell r="C35">
            <v>2105.6999999999998</v>
          </cell>
          <cell r="D35">
            <v>2899</v>
          </cell>
          <cell r="E35">
            <v>2232.1999999999998</v>
          </cell>
          <cell r="F35">
            <v>2981.6</v>
          </cell>
          <cell r="G35">
            <v>3272.3</v>
          </cell>
          <cell r="H35">
            <v>4750.8999999999996</v>
          </cell>
          <cell r="I35">
            <v>2227.1890000000003</v>
          </cell>
          <cell r="J35">
            <v>2396.8330000000001</v>
          </cell>
          <cell r="K35">
            <v>2123.5210000000006</v>
          </cell>
          <cell r="L35">
            <v>3202.262805375</v>
          </cell>
          <cell r="M35">
            <v>2063.2458631114359</v>
          </cell>
          <cell r="N35">
            <v>2724.3407817389625</v>
          </cell>
          <cell r="O35">
            <v>3133.0978570140842</v>
          </cell>
          <cell r="P35" t="str">
            <v>Interest on Balance with RBI &amp; Others</v>
          </cell>
          <cell r="Q35">
            <v>-0.17332757537688459</v>
          </cell>
          <cell r="R35">
            <v>0.37673932658973275</v>
          </cell>
          <cell r="S35">
            <v>-0.23001034839599865</v>
          </cell>
          <cell r="T35">
            <v>0.33572260550129918</v>
          </cell>
          <cell r="U35">
            <v>9.7497987657633622E-2</v>
          </cell>
          <cell r="V35">
            <v>0.45185343642086595</v>
          </cell>
          <cell r="W35">
            <v>-0.53120692921341206</v>
          </cell>
          <cell r="X35">
            <v>7.6169557231110518E-2</v>
          </cell>
          <cell r="Y35">
            <v>-0.11403047271128164</v>
          </cell>
          <cell r="Z35">
            <v>0.50799676828013429</v>
          </cell>
          <cell r="AA35">
            <v>-0.35569127566660785</v>
          </cell>
          <cell r="AB35">
            <v>0.32041499776986138</v>
          </cell>
          <cell r="AC35">
            <v>0.12159407581994608</v>
          </cell>
          <cell r="AD35">
            <v>0.14905573584070297</v>
          </cell>
          <cell r="AE35">
            <v>8.643472563457677E-2</v>
          </cell>
          <cell r="AF35">
            <v>0.11570793032079041</v>
          </cell>
          <cell r="AG35">
            <v>-0.32165427576051442</v>
          </cell>
          <cell r="AH35">
            <v>9.3795721207813765E-2</v>
          </cell>
          <cell r="AI35">
            <v>0.20861449503572516</v>
          </cell>
          <cell r="AJ35">
            <v>0.21564717093693875</v>
          </cell>
          <cell r="AK35">
            <v>0.17476759043392809</v>
          </cell>
          <cell r="AL35">
            <v>0.17805322750499708</v>
          </cell>
        </row>
        <row r="36">
          <cell r="A36" t="str">
            <v>Total interest Earned</v>
          </cell>
          <cell r="B36">
            <v>37342.5</v>
          </cell>
          <cell r="C36">
            <v>39922.399999999994</v>
          </cell>
          <cell r="D36">
            <v>44479.7</v>
          </cell>
          <cell r="E36">
            <v>51545.5</v>
          </cell>
          <cell r="F36">
            <v>58634.799999999996</v>
          </cell>
          <cell r="G36">
            <v>66478.7</v>
          </cell>
          <cell r="H36">
            <v>74850.100000000006</v>
          </cell>
          <cell r="I36">
            <v>77796.974000000002</v>
          </cell>
          <cell r="J36">
            <v>84598.508000000002</v>
          </cell>
          <cell r="K36">
            <v>95841.519</v>
          </cell>
          <cell r="L36">
            <v>116568.5994987501</v>
          </cell>
          <cell r="M36">
            <v>141891.59014210055</v>
          </cell>
          <cell r="N36">
            <v>163395.7019053899</v>
          </cell>
          <cell r="O36">
            <v>197982.62612142399</v>
          </cell>
          <cell r="P36" t="str">
            <v>Total interest Earned</v>
          </cell>
          <cell r="Q36">
            <v>6.9087500836847893E-2</v>
          </cell>
          <cell r="R36">
            <v>0.11415395867983902</v>
          </cell>
          <cell r="S36">
            <v>0.15885448867685725</v>
          </cell>
          <cell r="T36">
            <v>0.13753479935202861</v>
          </cell>
          <cell r="U36">
            <v>0.133775505331305</v>
          </cell>
          <cell r="V36">
            <v>0.12592604849372813</v>
          </cell>
          <cell r="W36">
            <v>3.9370341522589669E-2</v>
          </cell>
          <cell r="X36">
            <v>8.7426716622679868E-2</v>
          </cell>
          <cell r="Y36">
            <v>0.13289845489946472</v>
          </cell>
          <cell r="Z36">
            <v>0.21626410677767005</v>
          </cell>
          <cell r="AA36">
            <v>0.217236809503077</v>
          </cell>
          <cell r="AB36">
            <v>0.15155310996059423</v>
          </cell>
          <cell r="AC36">
            <v>0.14462835859533096</v>
          </cell>
          <cell r="AD36">
            <v>0.15998997184113328</v>
          </cell>
          <cell r="AE36">
            <v>0.13342613041174123</v>
          </cell>
          <cell r="AF36">
            <v>0.13928904808429432</v>
          </cell>
          <cell r="AG36">
            <v>0.12232317729559106</v>
          </cell>
          <cell r="AH36">
            <v>0.26461905948702169</v>
          </cell>
          <cell r="AI36">
            <v>0.28249962511589644</v>
          </cell>
          <cell r="AJ36">
            <v>0.22270299362560486</v>
          </cell>
          <cell r="AK36">
            <v>0.20172784333102123</v>
          </cell>
          <cell r="AL36">
            <v>0.17705188808065309</v>
          </cell>
        </row>
        <row r="37">
          <cell r="B37">
            <v>19541.3</v>
          </cell>
          <cell r="C37">
            <v>19611</v>
          </cell>
          <cell r="D37">
            <v>21818.1</v>
          </cell>
          <cell r="E37">
            <v>25142.3</v>
          </cell>
          <cell r="F37">
            <v>28235.4</v>
          </cell>
          <cell r="G37">
            <v>33178.800000000003</v>
          </cell>
          <cell r="H37">
            <v>37115.9</v>
          </cell>
          <cell r="I37">
            <v>38760.086000000003</v>
          </cell>
          <cell r="J37">
            <v>42461.228999999999</v>
          </cell>
          <cell r="K37">
            <v>53414.605000000003</v>
          </cell>
          <cell r="L37">
            <v>76439.248000000007</v>
          </cell>
          <cell r="M37">
            <v>104390.624</v>
          </cell>
          <cell r="N37">
            <v>145838.29999999999</v>
          </cell>
          <cell r="O37">
            <v>167012.978</v>
          </cell>
          <cell r="P37">
            <v>211045.48499999999</v>
          </cell>
          <cell r="Q37">
            <v>284354.36900000001</v>
          </cell>
          <cell r="R37">
            <v>318545.47499999998</v>
          </cell>
          <cell r="S37">
            <v>323930.89600000001</v>
          </cell>
          <cell r="T37">
            <v>347943.8</v>
          </cell>
          <cell r="U37">
            <v>365288.01319139183</v>
          </cell>
          <cell r="V37">
            <v>395128.86309867864</v>
          </cell>
          <cell r="W37">
            <v>395600.83473749994</v>
          </cell>
          <cell r="X37">
            <v>436721.15903845005</v>
          </cell>
          <cell r="Y37">
            <v>371936.81588431721</v>
          </cell>
          <cell r="Z37">
            <v>394410.70248164469</v>
          </cell>
          <cell r="AA37">
            <v>422675.88080019632</v>
          </cell>
        </row>
        <row r="38">
          <cell r="A38" t="str">
            <v>Interest on Deposits</v>
          </cell>
          <cell r="B38">
            <v>23425.599999999999</v>
          </cell>
          <cell r="C38">
            <v>25399.1</v>
          </cell>
          <cell r="D38">
            <v>26768.400000000001</v>
          </cell>
          <cell r="E38">
            <v>33667.9</v>
          </cell>
          <cell r="F38">
            <v>36094.6</v>
          </cell>
          <cell r="G38">
            <v>41216.199999999997</v>
          </cell>
          <cell r="H38">
            <v>41625.599999999999</v>
          </cell>
          <cell r="I38">
            <v>39264.440999999999</v>
          </cell>
          <cell r="J38">
            <v>41632.578000000001</v>
          </cell>
          <cell r="K38">
            <v>46177.864999999998</v>
          </cell>
          <cell r="L38">
            <v>54513.935969680009</v>
          </cell>
          <cell r="M38">
            <v>70797.762194169612</v>
          </cell>
          <cell r="N38">
            <v>84029.874862227836</v>
          </cell>
          <cell r="O38">
            <v>109380.02880459177</v>
          </cell>
          <cell r="P38" t="str">
            <v>Interest on Deposits</v>
          </cell>
          <cell r="Q38">
            <v>8.4245440885185374E-2</v>
          </cell>
          <cell r="R38">
            <v>5.3911359063903985E-2</v>
          </cell>
          <cell r="S38">
            <v>0.25774794160278547</v>
          </cell>
          <cell r="T38">
            <v>7.2077557554822258E-2</v>
          </cell>
          <cell r="U38">
            <v>0.14189380128883533</v>
          </cell>
          <cell r="V38">
            <v>9.9329875146181301E-3</v>
          </cell>
          <cell r="W38">
            <v>-5.6723722901291462E-2</v>
          </cell>
          <cell r="X38">
            <v>6.0312510243046624E-2</v>
          </cell>
          <cell r="Y38">
            <v>0.10917620811279072</v>
          </cell>
          <cell r="Z38">
            <v>0.18052092641528605</v>
          </cell>
          <cell r="AA38">
            <v>0.29870942053324612</v>
          </cell>
          <cell r="AB38">
            <v>0.18690015415696171</v>
          </cell>
          <cell r="AC38">
            <v>0.15487792348033214</v>
          </cell>
          <cell r="AD38">
            <v>0.17004623010195719</v>
          </cell>
          <cell r="AE38">
            <v>0.13133158562367875</v>
          </cell>
          <cell r="AF38">
            <v>0.15342163355408389</v>
          </cell>
          <cell r="AG38">
            <v>3.4702019818526164E-2</v>
          </cell>
          <cell r="AH38">
            <v>0.23804070117047949</v>
          </cell>
          <cell r="AI38">
            <v>0.36787878787878769</v>
          </cell>
          <cell r="AJ38">
            <v>0.21999999999999997</v>
          </cell>
          <cell r="AK38">
            <v>0.22465926486448895</v>
          </cell>
          <cell r="AL38">
            <v>0.17500000000000004</v>
          </cell>
        </row>
        <row r="39">
          <cell r="A39" t="str">
            <v>Interest on Borrowings &amp; Others</v>
          </cell>
          <cell r="B39">
            <v>1099.7</v>
          </cell>
          <cell r="C39">
            <v>1142.1999999999998</v>
          </cell>
          <cell r="D39">
            <v>1185.2</v>
          </cell>
          <cell r="E39">
            <v>1714.1000000000001</v>
          </cell>
          <cell r="F39">
            <v>2155.9</v>
          </cell>
          <cell r="G39">
            <v>2309.6</v>
          </cell>
          <cell r="H39">
            <v>1987.3</v>
          </cell>
          <cell r="I39">
            <v>2285.4590000000026</v>
          </cell>
          <cell r="J39">
            <v>2898.515999999996</v>
          </cell>
          <cell r="K39">
            <v>2995.9939999999988</v>
          </cell>
          <cell r="L39">
            <v>6969.500150799995</v>
          </cell>
          <cell r="M39">
            <v>7067.7132677999962</v>
          </cell>
          <cell r="N39">
            <v>7897.4380439479974</v>
          </cell>
          <cell r="O39">
            <v>9497.0427271356202</v>
          </cell>
          <cell r="P39" t="str">
            <v>Interest on Borrowings &amp; Others</v>
          </cell>
          <cell r="Q39">
            <v>3.8646903701009094E-2</v>
          </cell>
          <cell r="R39">
            <v>3.7646646821922758E-2</v>
          </cell>
          <cell r="S39">
            <v>0.44625379682753974</v>
          </cell>
          <cell r="T39">
            <v>0.25774458899714126</v>
          </cell>
          <cell r="U39">
            <v>7.1292731573820545E-2</v>
          </cell>
          <cell r="V39">
            <v>-0.13954797367509519</v>
          </cell>
          <cell r="W39">
            <v>0.15003220449856713</v>
          </cell>
          <cell r="X39">
            <v>0.26824239682269191</v>
          </cell>
          <cell r="Y39">
            <v>3.3630312891149483E-2</v>
          </cell>
          <cell r="Z39">
            <v>1.3262730669020026</v>
          </cell>
          <cell r="AA39">
            <v>1.4091845164639016E-2</v>
          </cell>
          <cell r="AB39">
            <v>0.11739649653420003</v>
          </cell>
          <cell r="AC39">
            <v>8.3890009199536486E-3</v>
          </cell>
          <cell r="AD39">
            <v>1.5739948507868418E-2</v>
          </cell>
          <cell r="AE39">
            <v>7.3597947463785118E-2</v>
          </cell>
          <cell r="AF39">
            <v>7.6327665794838628E-2</v>
          </cell>
          <cell r="AG39">
            <v>0.33846829438461268</v>
          </cell>
          <cell r="AH39">
            <v>0.50512320787197984</v>
          </cell>
          <cell r="AI39">
            <v>0.306736429038587</v>
          </cell>
          <cell r="AJ39">
            <v>0.2200000000000002</v>
          </cell>
          <cell r="AK39">
            <v>0.15667893877123196</v>
          </cell>
          <cell r="AL39">
            <v>0.19491525423728828</v>
          </cell>
        </row>
        <row r="40">
          <cell r="A40" t="str">
            <v>Total Interest Expense</v>
          </cell>
          <cell r="B40">
            <v>24525.3</v>
          </cell>
          <cell r="C40">
            <v>26541.3</v>
          </cell>
          <cell r="D40">
            <v>27953.600000000002</v>
          </cell>
          <cell r="E40">
            <v>35382</v>
          </cell>
          <cell r="F40">
            <v>38250.5</v>
          </cell>
          <cell r="G40">
            <v>43525.799999999996</v>
          </cell>
          <cell r="H40">
            <v>43612.9</v>
          </cell>
          <cell r="I40">
            <v>41549.9</v>
          </cell>
          <cell r="J40">
            <v>44531.093999999997</v>
          </cell>
          <cell r="K40">
            <v>49173.858999999997</v>
          </cell>
          <cell r="L40">
            <v>61483.436120480008</v>
          </cell>
          <cell r="M40">
            <v>77865.475461969603</v>
          </cell>
          <cell r="N40">
            <v>91927.312906175837</v>
          </cell>
          <cell r="O40">
            <v>118877.07153172739</v>
          </cell>
          <cell r="P40" t="str">
            <v>Total Interest Expense</v>
          </cell>
          <cell r="Q40">
            <v>8.220082934765327E-2</v>
          </cell>
          <cell r="R40">
            <v>5.3211410141929871E-2</v>
          </cell>
          <cell r="S40">
            <v>0.2657403697555949</v>
          </cell>
          <cell r="T40">
            <v>8.1072296648013076E-2</v>
          </cell>
          <cell r="U40">
            <v>0.13791453706487489</v>
          </cell>
          <cell r="V40">
            <v>2.001111984156756E-3</v>
          </cell>
          <cell r="W40">
            <v>-4.7302518291606366E-2</v>
          </cell>
          <cell r="X40">
            <v>7.1749727436166921E-2</v>
          </cell>
          <cell r="Y40">
            <v>0.10425894769169597</v>
          </cell>
          <cell r="Z40">
            <v>0.25032766129825212</v>
          </cell>
          <cell r="AA40">
            <v>0.26644638581012514</v>
          </cell>
          <cell r="AB40">
            <v>0.18059142849611431</v>
          </cell>
          <cell r="AC40">
            <v>0.13982275129987976</v>
          </cell>
          <cell r="AD40">
            <v>0.15601630584327553</v>
          </cell>
          <cell r="AE40">
            <v>0.12396002369244274</v>
          </cell>
          <cell r="AF40">
            <v>0.14401916697983541</v>
          </cell>
          <cell r="AG40">
            <v>5.276158451264279E-2</v>
          </cell>
          <cell r="AH40">
            <v>0.25822860492687782</v>
          </cell>
          <cell r="AI40">
            <v>0.36235037500668876</v>
          </cell>
          <cell r="AJ40">
            <v>0.21999999999999997</v>
          </cell>
          <cell r="AK40">
            <v>0.21896029649486959</v>
          </cell>
          <cell r="AL40">
            <v>0.17658424419955954</v>
          </cell>
        </row>
        <row r="42">
          <cell r="A42" t="str">
            <v>Net Interest Income</v>
          </cell>
          <cell r="B42">
            <v>12817.2</v>
          </cell>
          <cell r="C42">
            <v>13381.099999999995</v>
          </cell>
          <cell r="D42">
            <v>16526.099999999995</v>
          </cell>
          <cell r="E42">
            <v>16163.5</v>
          </cell>
          <cell r="F42">
            <v>20384.299999999996</v>
          </cell>
          <cell r="G42">
            <v>22952.9</v>
          </cell>
          <cell r="H42">
            <v>31237.200000000004</v>
          </cell>
          <cell r="I42">
            <v>36247.074000000001</v>
          </cell>
          <cell r="J42">
            <v>40067.414000000004</v>
          </cell>
          <cell r="K42">
            <v>46667.66</v>
          </cell>
          <cell r="L42">
            <v>55085.163378270096</v>
          </cell>
          <cell r="M42">
            <v>64026.114680130951</v>
          </cell>
          <cell r="N42">
            <v>71468.388999214061</v>
          </cell>
          <cell r="O42">
            <v>78319.963905449171</v>
          </cell>
          <cell r="P42" t="str">
            <v>Net Interest Income</v>
          </cell>
          <cell r="Q42">
            <v>4.3995568454888279E-2</v>
          </cell>
          <cell r="R42">
            <v>0.23503299429792768</v>
          </cell>
          <cell r="S42">
            <v>-2.1941050822637864E-2</v>
          </cell>
          <cell r="T42">
            <v>0.26113156185232134</v>
          </cell>
          <cell r="U42">
            <v>0.12600874202204659</v>
          </cell>
          <cell r="V42">
            <v>0.36092607034405244</v>
          </cell>
          <cell r="W42">
            <v>0.16038166032807033</v>
          </cell>
          <cell r="X42">
            <v>0.10539719702616557</v>
          </cell>
          <cell r="Y42">
            <v>0.16472852478076061</v>
          </cell>
          <cell r="Z42">
            <v>0.18037123306096969</v>
          </cell>
          <cell r="AA42">
            <v>0.16231142386677333</v>
          </cell>
          <cell r="AB42">
            <v>0.11623810622062702</v>
          </cell>
          <cell r="AC42">
            <v>0.18477547698809627</v>
          </cell>
          <cell r="AD42">
            <v>0.16607382983074981</v>
          </cell>
          <cell r="AE42">
            <v>0.15044037280009981</v>
          </cell>
          <cell r="AF42">
            <v>0.13098289316165834</v>
          </cell>
          <cell r="AG42">
            <v>0.24751237809698368</v>
          </cell>
          <cell r="AH42">
            <v>0.27432447796315085</v>
          </cell>
          <cell r="AI42">
            <v>0.16275913186257585</v>
          </cell>
          <cell r="AJ42">
            <v>0.22745203684504478</v>
          </cell>
          <cell r="AK42">
            <v>0.17114399520331314</v>
          </cell>
          <cell r="AL42">
            <v>0.17791574047628478</v>
          </cell>
        </row>
        <row r="43">
          <cell r="A43" t="str">
            <v>Growth YoY</v>
          </cell>
          <cell r="B43">
            <v>1099.7</v>
          </cell>
          <cell r="C43">
            <v>4.3995568454888279E-2</v>
          </cell>
          <cell r="D43">
            <v>0.23503299429792768</v>
          </cell>
          <cell r="E43">
            <v>-2.1941050822637864E-2</v>
          </cell>
          <cell r="F43">
            <v>0.26113156185232134</v>
          </cell>
          <cell r="G43">
            <v>0.12600874202204659</v>
          </cell>
          <cell r="H43">
            <v>0.36092607034405244</v>
          </cell>
          <cell r="I43">
            <v>0.16038166032807033</v>
          </cell>
          <cell r="J43">
            <v>0.10539719702616557</v>
          </cell>
          <cell r="K43">
            <v>0.16472852478076061</v>
          </cell>
          <cell r="L43">
            <v>0.18037123306096969</v>
          </cell>
          <cell r="M43">
            <v>0.16231142386677333</v>
          </cell>
          <cell r="N43">
            <v>0.11623810622062702</v>
          </cell>
          <cell r="O43">
            <v>0.16607382983074981</v>
          </cell>
          <cell r="P43">
            <v>0.13098289316165834</v>
          </cell>
          <cell r="Q43">
            <v>0.16275913186257585</v>
          </cell>
          <cell r="R43">
            <v>0.22745203684504478</v>
          </cell>
          <cell r="S43">
            <v>0.17791574047628478</v>
          </cell>
          <cell r="T43">
            <v>21387.900000000023</v>
          </cell>
          <cell r="U43">
            <v>21099.794099999999</v>
          </cell>
          <cell r="V43">
            <v>22099.5224395</v>
          </cell>
          <cell r="W43">
            <v>28328.465403000009</v>
          </cell>
          <cell r="X43">
            <v>30709.084286980007</v>
          </cell>
          <cell r="Y43">
            <v>17917.867743749997</v>
          </cell>
          <cell r="Z43">
            <v>19005.720729124998</v>
          </cell>
          <cell r="AA43">
            <v>20389.832999615624</v>
          </cell>
        </row>
        <row r="44">
          <cell r="B44">
            <v>24525.3</v>
          </cell>
          <cell r="C44">
            <v>26541.3</v>
          </cell>
          <cell r="D44">
            <v>27953.600000000002</v>
          </cell>
          <cell r="E44">
            <v>35382</v>
          </cell>
          <cell r="F44">
            <v>38250.5</v>
          </cell>
          <cell r="G44">
            <v>43525.799999999996</v>
          </cell>
          <cell r="H44">
            <v>43612.9</v>
          </cell>
          <cell r="I44">
            <v>41549.9</v>
          </cell>
          <cell r="J44">
            <v>44531.093999999997</v>
          </cell>
          <cell r="K44">
            <v>49173.858999999997</v>
          </cell>
          <cell r="L44">
            <v>60229.067000000003</v>
          </cell>
          <cell r="M44">
            <v>87308.619000000006</v>
          </cell>
          <cell r="N44">
            <v>0</v>
          </cell>
          <cell r="O44">
            <v>85230</v>
          </cell>
          <cell r="P44">
            <v>108652.40104157563</v>
          </cell>
          <cell r="Q44">
            <v>130248.28545241171</v>
          </cell>
          <cell r="R44">
            <v>270368.24100000004</v>
          </cell>
          <cell r="S44">
            <v>270772.80699999997</v>
          </cell>
          <cell r="T44">
            <v>297597.90000000002</v>
          </cell>
          <cell r="U44">
            <v>314727.26194000005</v>
          </cell>
          <cell r="V44">
            <v>335838.78523150011</v>
          </cell>
          <cell r="W44">
            <v>362929.92956430005</v>
          </cell>
          <cell r="X44">
            <v>394650.60220869252</v>
          </cell>
          <cell r="Y44">
            <v>354203.14064861246</v>
          </cell>
          <cell r="Z44">
            <v>363851.86949633009</v>
          </cell>
          <cell r="AA44">
            <v>385591.86585861439</v>
          </cell>
        </row>
        <row r="45">
          <cell r="A45" t="str">
            <v>Commission , Exchange &amp; Brokerage</v>
          </cell>
          <cell r="B45">
            <v>2483.6999999999998</v>
          </cell>
          <cell r="C45">
            <v>2802.3</v>
          </cell>
          <cell r="D45">
            <v>3283.2</v>
          </cell>
          <cell r="E45">
            <v>3817.1</v>
          </cell>
          <cell r="F45">
            <v>4193.5</v>
          </cell>
          <cell r="G45">
            <v>4339.8999999999996</v>
          </cell>
          <cell r="H45">
            <v>4800.1000000000004</v>
          </cell>
          <cell r="I45">
            <v>5519.01</v>
          </cell>
          <cell r="J45">
            <v>6912.8739999999998</v>
          </cell>
          <cell r="K45">
            <v>7526.2960000000003</v>
          </cell>
          <cell r="L45">
            <v>9182.0811200000007</v>
          </cell>
          <cell r="M45">
            <v>11018.497344000001</v>
          </cell>
          <cell r="N45">
            <v>12340.717025280002</v>
          </cell>
          <cell r="O45">
            <v>0.20995867698033388</v>
          </cell>
          <cell r="P45" t="str">
            <v>Commission , Exchange &amp; Brokerage</v>
          </cell>
          <cell r="Q45">
            <v>0.12827636187945424</v>
          </cell>
          <cell r="R45">
            <v>0.17160903543517803</v>
          </cell>
          <cell r="S45">
            <v>0.1626157407407407</v>
          </cell>
          <cell r="T45">
            <v>9.8608891566896339E-2</v>
          </cell>
          <cell r="U45">
            <v>3.4911172051985018E-2</v>
          </cell>
          <cell r="V45">
            <v>0.10603930966151309</v>
          </cell>
          <cell r="W45">
            <v>0.14976979646257371</v>
          </cell>
          <cell r="X45">
            <v>0.25255688973203516</v>
          </cell>
          <cell r="Y45">
            <v>8.8736175431521014E-2</v>
          </cell>
          <cell r="Z45">
            <v>0.22</v>
          </cell>
          <cell r="AA45">
            <v>0.2</v>
          </cell>
          <cell r="AB45">
            <v>0.12</v>
          </cell>
          <cell r="AC45">
            <v>0.11364592346682612</v>
          </cell>
          <cell r="AD45">
            <v>0.15</v>
          </cell>
          <cell r="AE45">
            <v>0.1</v>
          </cell>
          <cell r="AF45">
            <v>0.1</v>
          </cell>
          <cell r="AG45">
            <v>0.22193150701648756</v>
          </cell>
          <cell r="AH45">
            <v>0.2</v>
          </cell>
          <cell r="AI45">
            <v>0.22</v>
          </cell>
          <cell r="AJ45">
            <v>0.22</v>
          </cell>
          <cell r="AK45">
            <v>0.18</v>
          </cell>
          <cell r="AL45">
            <v>0.18</v>
          </cell>
        </row>
        <row r="46">
          <cell r="A46" t="str">
            <v>Profit on sale of Investment</v>
          </cell>
          <cell r="B46">
            <v>342.7</v>
          </cell>
          <cell r="C46">
            <v>2372.7000000000003</v>
          </cell>
          <cell r="D46">
            <v>785.59999999999991</v>
          </cell>
          <cell r="E46">
            <v>2149.1</v>
          </cell>
          <cell r="F46">
            <v>2162.5</v>
          </cell>
          <cell r="G46">
            <v>3797.3</v>
          </cell>
          <cell r="H46">
            <v>6022</v>
          </cell>
          <cell r="I46">
            <v>11185.876</v>
          </cell>
          <cell r="J46">
            <v>5604.6480000000001</v>
          </cell>
          <cell r="K46">
            <v>2109.3790000000004</v>
          </cell>
          <cell r="L46">
            <v>1750</v>
          </cell>
          <cell r="M46">
            <v>500</v>
          </cell>
          <cell r="N46">
            <v>500</v>
          </cell>
          <cell r="O46">
            <v>4500</v>
          </cell>
          <cell r="P46" t="str">
            <v>Profit on sale of Investment</v>
          </cell>
          <cell r="Q46">
            <v>5.9235482929676113</v>
          </cell>
          <cell r="R46">
            <v>-0.66890040881695967</v>
          </cell>
          <cell r="S46">
            <v>1.735616089613035</v>
          </cell>
          <cell r="T46">
            <v>6.2351682099484051E-3</v>
          </cell>
          <cell r="U46">
            <v>0.75597687861271678</v>
          </cell>
          <cell r="V46">
            <v>0.58586363995470458</v>
          </cell>
          <cell r="W46">
            <v>0.85750182663566932</v>
          </cell>
          <cell r="X46">
            <v>-0.49895314412568137</v>
          </cell>
          <cell r="Y46">
            <v>-0.62363755939712884</v>
          </cell>
          <cell r="Z46">
            <v>-0.17037194359098118</v>
          </cell>
          <cell r="AA46">
            <v>-0.7142857142857143</v>
          </cell>
          <cell r="AB46">
            <v>0</v>
          </cell>
          <cell r="AC46">
            <v>-0.17241379310344829</v>
          </cell>
          <cell r="AD46">
            <v>-0.16666666666666663</v>
          </cell>
          <cell r="AE46">
            <v>-6.6666666666666652E-2</v>
          </cell>
          <cell r="AF46">
            <v>0</v>
          </cell>
          <cell r="AG46">
            <v>0.20864074700337043</v>
          </cell>
          <cell r="AH46">
            <v>-0.43984515826428183</v>
          </cell>
          <cell r="AI46">
            <v>0</v>
          </cell>
          <cell r="AJ46">
            <v>0</v>
          </cell>
          <cell r="AK46">
            <v>0.25</v>
          </cell>
          <cell r="AL46">
            <v>0.19999999999999996</v>
          </cell>
        </row>
        <row r="47">
          <cell r="A47" t="str">
            <v>Forex Income</v>
          </cell>
          <cell r="B47">
            <v>730.7</v>
          </cell>
          <cell r="C47">
            <v>615.6</v>
          </cell>
          <cell r="D47">
            <v>737.6</v>
          </cell>
          <cell r="E47">
            <v>761.6</v>
          </cell>
          <cell r="F47">
            <v>941.5</v>
          </cell>
          <cell r="G47">
            <v>922.4</v>
          </cell>
          <cell r="H47">
            <v>950.76599999999996</v>
          </cell>
          <cell r="I47">
            <v>1060.1559999999999</v>
          </cell>
          <cell r="J47">
            <v>1417.633</v>
          </cell>
          <cell r="K47">
            <v>1221.0440000000001</v>
          </cell>
          <cell r="L47">
            <v>1404.2005999999999</v>
          </cell>
          <cell r="M47">
            <v>1544.62066</v>
          </cell>
          <cell r="N47">
            <v>1729.9751392000003</v>
          </cell>
          <cell r="O47">
            <v>2926.5527519999996</v>
          </cell>
          <cell r="P47" t="str">
            <v>Forex Income</v>
          </cell>
          <cell r="Q47">
            <v>-0.15752018612289587</v>
          </cell>
          <cell r="R47">
            <v>0.19818063677712794</v>
          </cell>
          <cell r="S47">
            <v>3.2537960954446943E-2</v>
          </cell>
          <cell r="T47">
            <v>0.23621323529411753</v>
          </cell>
          <cell r="U47">
            <v>-2.028677642060539E-2</v>
          </cell>
          <cell r="V47">
            <v>3.0752385082393641E-2</v>
          </cell>
          <cell r="W47">
            <v>0.1150545980819675</v>
          </cell>
          <cell r="X47">
            <v>0.33719282822528007</v>
          </cell>
          <cell r="Y47">
            <v>-0.13867411382212458</v>
          </cell>
          <cell r="Z47">
            <v>0.15</v>
          </cell>
          <cell r="AA47">
            <v>0.1</v>
          </cell>
          <cell r="AB47">
            <v>0.12</v>
          </cell>
          <cell r="AC47">
            <v>9.0824808035602889E-2</v>
          </cell>
          <cell r="AD47">
            <v>0.15</v>
          </cell>
          <cell r="AE47">
            <v>0</v>
          </cell>
          <cell r="AF47">
            <v>0</v>
          </cell>
          <cell r="AG47">
            <v>6.5492400933858219E-2</v>
          </cell>
          <cell r="AH47">
            <v>0.2</v>
          </cell>
          <cell r="AI47">
            <v>0.2</v>
          </cell>
          <cell r="AJ47">
            <v>0.2</v>
          </cell>
          <cell r="AK47">
            <v>0.18</v>
          </cell>
          <cell r="AL47">
            <v>0.18</v>
          </cell>
        </row>
        <row r="48">
          <cell r="A48" t="str">
            <v>Dividend Income</v>
          </cell>
          <cell r="B48">
            <v>61.4</v>
          </cell>
          <cell r="C48">
            <v>246.6</v>
          </cell>
          <cell r="D48">
            <v>153.30000000000001</v>
          </cell>
          <cell r="E48">
            <v>202</v>
          </cell>
          <cell r="F48">
            <v>30</v>
          </cell>
          <cell r="G48">
            <v>280</v>
          </cell>
          <cell r="H48">
            <v>237</v>
          </cell>
          <cell r="I48">
            <v>310.524</v>
          </cell>
          <cell r="J48">
            <v>185.524</v>
          </cell>
          <cell r="K48">
            <v>113</v>
          </cell>
          <cell r="L48">
            <v>113</v>
          </cell>
          <cell r="M48">
            <v>113</v>
          </cell>
          <cell r="N48">
            <v>113</v>
          </cell>
          <cell r="O48">
            <v>233.63</v>
          </cell>
          <cell r="P48" t="str">
            <v>Dividend Income</v>
          </cell>
          <cell r="Q48" t="str">
            <v>Dividend Income</v>
          </cell>
          <cell r="R48" t="str">
            <v>Dividend Income</v>
          </cell>
          <cell r="S48" t="str">
            <v>Dividend Income</v>
          </cell>
          <cell r="T48" t="str">
            <v>Dividend Income</v>
          </cell>
          <cell r="U48" t="str">
            <v>Dividend Income</v>
          </cell>
          <cell r="X48">
            <v>-0.40254537491466036</v>
          </cell>
          <cell r="Y48">
            <v>-0.39091438304478132</v>
          </cell>
          <cell r="Z48">
            <v>-0.39091438304478132</v>
          </cell>
          <cell r="AA48">
            <v>1.0675221238938053</v>
          </cell>
          <cell r="AB48">
            <v>1.0675221238938053</v>
          </cell>
          <cell r="AC48">
            <v>-0.39091438304478132</v>
          </cell>
          <cell r="AD48">
            <v>1.0675221238938053</v>
          </cell>
          <cell r="AE48">
            <v>1.0675221238938053</v>
          </cell>
        </row>
        <row r="49">
          <cell r="A49" t="str">
            <v>Extraordinary ( Branch Transfer)</v>
          </cell>
          <cell r="B49">
            <v>2483.6999999999998</v>
          </cell>
          <cell r="C49">
            <v>2802.3</v>
          </cell>
          <cell r="D49">
            <v>3283.2</v>
          </cell>
          <cell r="E49">
            <v>3817.1</v>
          </cell>
          <cell r="F49">
            <v>4193.5</v>
          </cell>
          <cell r="G49">
            <v>4339.8999999999996</v>
          </cell>
          <cell r="H49">
            <v>4800.1000000000004</v>
          </cell>
          <cell r="I49">
            <v>5519.01</v>
          </cell>
          <cell r="J49">
            <v>3870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Extraordinary ( Branch Transfer)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  <cell r="U49" t="e">
            <v>#DIV/0!</v>
          </cell>
          <cell r="V49" t="e">
            <v>#DIV/0!</v>
          </cell>
          <cell r="W49" t="e">
            <v>#DIV/0!</v>
          </cell>
          <cell r="X49" t="e">
            <v>#DIV/0!</v>
          </cell>
          <cell r="Y49">
            <v>-1</v>
          </cell>
          <cell r="Z49" t="e">
            <v>#DIV/0!</v>
          </cell>
          <cell r="AA49" t="e">
            <v>#DIV/0!</v>
          </cell>
          <cell r="AB49" t="e">
            <v>#DIV/0!</v>
          </cell>
        </row>
        <row r="50">
          <cell r="A50" t="str">
            <v>Others</v>
          </cell>
          <cell r="B50">
            <v>3542.8</v>
          </cell>
          <cell r="C50">
            <v>328.59999999999968</v>
          </cell>
          <cell r="D50">
            <v>487.19999999999987</v>
          </cell>
          <cell r="E50">
            <v>346.80000000000052</v>
          </cell>
          <cell r="F50">
            <v>456.39999999999964</v>
          </cell>
          <cell r="G50">
            <v>437.55799999999965</v>
          </cell>
          <cell r="H50">
            <v>493.25999999999988</v>
          </cell>
          <cell r="I50">
            <v>593.20900000000108</v>
          </cell>
          <cell r="J50">
            <v>843.12099999999919</v>
          </cell>
          <cell r="K50">
            <v>1341.9089999999999</v>
          </cell>
          <cell r="L50">
            <v>1543.1953499999997</v>
          </cell>
          <cell r="M50">
            <v>1697.5148849999998</v>
          </cell>
          <cell r="N50">
            <v>1901.2166712000001</v>
          </cell>
          <cell r="O50">
            <v>2728.3475054699998</v>
          </cell>
          <cell r="P50" t="str">
            <v>Others</v>
          </cell>
          <cell r="Q50">
            <v>-0.90724850400812929</v>
          </cell>
          <cell r="R50">
            <v>0.4826536822884977</v>
          </cell>
          <cell r="S50">
            <v>-0.28817733990147654</v>
          </cell>
          <cell r="T50">
            <v>0.31603229527104659</v>
          </cell>
          <cell r="U50">
            <v>-4.1283961437335703E-2</v>
          </cell>
          <cell r="V50">
            <v>0.12730198053743802</v>
          </cell>
          <cell r="W50">
            <v>0.20262944491749013</v>
          </cell>
          <cell r="X50">
            <v>0.42128828119599948</v>
          </cell>
          <cell r="Y50">
            <v>0.59159717288503222</v>
          </cell>
          <cell r="Z50">
            <v>0.15</v>
          </cell>
          <cell r="AA50">
            <v>0.1</v>
          </cell>
          <cell r="AB50">
            <v>0.12</v>
          </cell>
          <cell r="AC50">
            <v>0.14000000000000001</v>
          </cell>
          <cell r="AD50">
            <v>0.13</v>
          </cell>
          <cell r="AE50">
            <v>0.1</v>
          </cell>
          <cell r="AF50">
            <v>0.13</v>
          </cell>
          <cell r="AG50">
            <v>5.9738645124550294E-2</v>
          </cell>
          <cell r="AH50">
            <v>0.15</v>
          </cell>
          <cell r="AI50">
            <v>0.15</v>
          </cell>
          <cell r="AJ50">
            <v>0.15</v>
          </cell>
          <cell r="AK50">
            <v>0.05</v>
          </cell>
          <cell r="AL50">
            <v>0.05</v>
          </cell>
        </row>
        <row r="51">
          <cell r="A51" t="str">
            <v>Other Income</v>
          </cell>
          <cell r="B51">
            <v>3885.5</v>
          </cell>
          <cell r="C51">
            <v>6365.8</v>
          </cell>
          <cell r="D51">
            <v>5446.9</v>
          </cell>
          <cell r="E51">
            <v>7276.6</v>
          </cell>
          <cell r="F51">
            <v>7783.9</v>
          </cell>
          <cell r="G51">
            <v>9777.1579999999994</v>
          </cell>
          <cell r="H51">
            <v>12503.126</v>
          </cell>
          <cell r="I51">
            <v>18668.775000000001</v>
          </cell>
          <cell r="J51">
            <v>18833.8</v>
          </cell>
          <cell r="K51">
            <v>12311.628000000001</v>
          </cell>
          <cell r="L51">
            <v>13992.477070000001</v>
          </cell>
          <cell r="M51">
            <v>14873.632889000002</v>
          </cell>
          <cell r="N51">
            <v>16584.908835680002</v>
          </cell>
          <cell r="O51">
            <v>25374.975836455</v>
          </cell>
          <cell r="P51" t="str">
            <v>Other Income</v>
          </cell>
          <cell r="Q51">
            <v>0.6383477029983271</v>
          </cell>
          <cell r="R51">
            <v>-0.14434949260108709</v>
          </cell>
          <cell r="S51">
            <v>0.33591584203859082</v>
          </cell>
          <cell r="T51">
            <v>6.9716625896709905E-2</v>
          </cell>
          <cell r="U51">
            <v>0.25607446138825019</v>
          </cell>
          <cell r="V51">
            <v>0.27880985456100849</v>
          </cell>
          <cell r="W51">
            <v>0.49312859840011214</v>
          </cell>
          <cell r="X51">
            <v>8.8396265957459974E-3</v>
          </cell>
          <cell r="Y51">
            <v>-0.34630143677855763</v>
          </cell>
          <cell r="Z51">
            <v>0.1365253295502431</v>
          </cell>
          <cell r="AA51">
            <v>6.2973540323979282E-2</v>
          </cell>
          <cell r="AB51">
            <v>0.11505433537663801</v>
          </cell>
          <cell r="AC51">
            <v>0.14454566177457329</v>
          </cell>
          <cell r="AD51">
            <v>8.0427249367361009E-2</v>
          </cell>
          <cell r="AE51">
            <v>7.059559936132942E-2</v>
          </cell>
          <cell r="AF51">
            <v>8.0920142533059236E-2</v>
          </cell>
          <cell r="AG51">
            <v>0.16335136669614214</v>
          </cell>
          <cell r="AH51">
            <v>4.4045693850071288E-2</v>
          </cell>
          <cell r="AI51">
            <v>0.17388841262288146</v>
          </cell>
          <cell r="AJ51">
            <v>0.17832518750020032</v>
          </cell>
          <cell r="AK51">
            <v>0.1534863605896819</v>
          </cell>
          <cell r="AL51">
            <v>0.1537621426606981</v>
          </cell>
        </row>
        <row r="52">
          <cell r="H52">
            <v>6481.1260000000002</v>
          </cell>
          <cell r="I52">
            <v>7482.8990000000013</v>
          </cell>
          <cell r="J52">
            <v>9359.1519999999982</v>
          </cell>
          <cell r="K52">
            <v>10202.249</v>
          </cell>
          <cell r="L52">
            <v>12242.477070000001</v>
          </cell>
          <cell r="M52">
            <v>14373.632889000002</v>
          </cell>
          <cell r="N52">
            <v>16084.908835680002</v>
          </cell>
          <cell r="O52">
            <v>0.1869578986578313</v>
          </cell>
          <cell r="P52">
            <v>32723.479099999997</v>
          </cell>
          <cell r="Q52">
            <v>39196.210792999998</v>
          </cell>
          <cell r="R52">
            <v>46988.345775709997</v>
          </cell>
          <cell r="AH52">
            <v>0.18479106881267748</v>
          </cell>
          <cell r="AI52">
            <v>0.19780084120089803</v>
          </cell>
          <cell r="AJ52">
            <v>0.19879817015632506</v>
          </cell>
        </row>
        <row r="53">
          <cell r="A53" t="str">
            <v>Total income</v>
          </cell>
          <cell r="B53">
            <v>16702.7</v>
          </cell>
          <cell r="C53">
            <v>19746.899999999994</v>
          </cell>
          <cell r="D53">
            <v>21972.999999999993</v>
          </cell>
          <cell r="E53">
            <v>23440.1</v>
          </cell>
          <cell r="F53">
            <v>28168.199999999997</v>
          </cell>
          <cell r="G53">
            <v>32730.058000000001</v>
          </cell>
          <cell r="H53">
            <v>43740.326000000001</v>
          </cell>
          <cell r="I53">
            <v>54915.849000000002</v>
          </cell>
          <cell r="J53">
            <v>58901.214000000007</v>
          </cell>
          <cell r="K53">
            <v>58979.288</v>
          </cell>
          <cell r="L53">
            <v>69077.640448270104</v>
          </cell>
          <cell r="M53">
            <v>78899.747569130952</v>
          </cell>
          <cell r="N53">
            <v>88053.297834894067</v>
          </cell>
          <cell r="O53">
            <v>103218.87261475917</v>
          </cell>
          <cell r="P53" t="str">
            <v>Total income</v>
          </cell>
          <cell r="Q53">
            <v>0.18225795829416769</v>
          </cell>
          <cell r="R53">
            <v>0.11273161863381076</v>
          </cell>
          <cell r="S53">
            <v>6.6768306558048884E-2</v>
          </cell>
          <cell r="T53">
            <v>0.20170989031616759</v>
          </cell>
          <cell r="U53">
            <v>0.16195063937347798</v>
          </cell>
          <cell r="V53">
            <v>0.33639622636782374</v>
          </cell>
          <cell r="W53">
            <v>0.2554970212156169</v>
          </cell>
          <cell r="X53">
            <v>7.2572218632183993E-2</v>
          </cell>
          <cell r="Y53">
            <v>1.3255074844467085E-3</v>
          </cell>
          <cell r="Z53">
            <v>0.17121862251490905</v>
          </cell>
          <cell r="AA53">
            <v>0.1421893836720769</v>
          </cell>
          <cell r="AB53">
            <v>0.11601494995586514</v>
          </cell>
          <cell r="AC53">
            <v>0.17240218115327943</v>
          </cell>
          <cell r="AD53">
            <v>0.14419442381679737</v>
          </cell>
          <cell r="AE53">
            <v>0.13305072294783793</v>
          </cell>
          <cell r="AF53">
            <v>0.12068057035225621</v>
          </cell>
          <cell r="AG53">
            <v>0.22145014421321685</v>
          </cell>
          <cell r="AH53">
            <v>0.20640571319457401</v>
          </cell>
          <cell r="AI53">
            <v>0.16559985606227601</v>
          </cell>
          <cell r="AJ53">
            <v>0.21482334938120995</v>
          </cell>
          <cell r="AK53">
            <v>0.16692989447737627</v>
          </cell>
          <cell r="AL53">
            <v>0.17221774743528329</v>
          </cell>
        </row>
        <row r="54">
          <cell r="A54" t="str">
            <v>Growth YoY</v>
          </cell>
          <cell r="C54">
            <v>0.18225795829416769</v>
          </cell>
          <cell r="D54">
            <v>0.11273161863381076</v>
          </cell>
          <cell r="E54">
            <v>6.6768306558048884E-2</v>
          </cell>
          <cell r="F54">
            <v>0.20170989031616759</v>
          </cell>
          <cell r="G54">
            <v>0.16195063937347798</v>
          </cell>
          <cell r="H54">
            <v>0.33639622636782374</v>
          </cell>
          <cell r="I54">
            <v>0.2554970212156169</v>
          </cell>
          <cell r="J54">
            <v>7.2572218632183993E-2</v>
          </cell>
          <cell r="K54">
            <v>1.3255074844467085E-3</v>
          </cell>
          <cell r="L54">
            <v>0.17121862251490905</v>
          </cell>
          <cell r="M54">
            <v>0.1421893836720769</v>
          </cell>
          <cell r="N54">
            <v>0.11601494995586514</v>
          </cell>
          <cell r="O54">
            <v>0.14419442381679737</v>
          </cell>
          <cell r="P54">
            <v>0.12068057035225621</v>
          </cell>
          <cell r="Q54">
            <v>0.16559985606227601</v>
          </cell>
          <cell r="R54">
            <v>0.21482334938120995</v>
          </cell>
          <cell r="S54">
            <v>0.17221774743528329</v>
          </cell>
        </row>
        <row r="55">
          <cell r="A55" t="str">
            <v>Core Income</v>
          </cell>
          <cell r="B55">
            <v>16360</v>
          </cell>
          <cell r="C55">
            <v>17374.199999999993</v>
          </cell>
          <cell r="D55">
            <v>21187.399999999994</v>
          </cell>
          <cell r="E55">
            <v>21291</v>
          </cell>
          <cell r="F55">
            <v>26005.699999999997</v>
          </cell>
          <cell r="G55">
            <v>28932.758000000002</v>
          </cell>
          <cell r="H55">
            <v>37718.326000000001</v>
          </cell>
          <cell r="I55">
            <v>43729.972999999998</v>
          </cell>
          <cell r="J55">
            <v>49426.566000000006</v>
          </cell>
          <cell r="K55">
            <v>56869.909</v>
          </cell>
          <cell r="L55">
            <v>67327.640448270104</v>
          </cell>
          <cell r="M55">
            <v>78399.747569130952</v>
          </cell>
          <cell r="N55">
            <v>87553.297834894067</v>
          </cell>
          <cell r="O55">
            <v>99218.872614759166</v>
          </cell>
          <cell r="P55" t="str">
            <v>Core Income</v>
          </cell>
          <cell r="Q55">
            <v>6.1992665036674444E-2</v>
          </cell>
          <cell r="R55">
            <v>0.21947485351843543</v>
          </cell>
          <cell r="S55">
            <v>4.8896985944479887E-3</v>
          </cell>
          <cell r="T55">
            <v>0.22144098445352478</v>
          </cell>
          <cell r="U55">
            <v>0.11255447844126509</v>
          </cell>
          <cell r="V55">
            <v>0.30365470170524356</v>
          </cell>
          <cell r="W55">
            <v>0.15938265658979667</v>
          </cell>
          <cell r="X55">
            <v>0.13026747123763394</v>
          </cell>
          <cell r="Y55">
            <v>0.15059397409886799</v>
          </cell>
          <cell r="Z55">
            <v>0.18388866154630401</v>
          </cell>
          <cell r="AA55">
            <v>0.1644511384498597</v>
          </cell>
          <cell r="AB55">
            <v>0.11675484360063448</v>
          </cell>
          <cell r="AC55">
            <v>0.16769526368247911</v>
          </cell>
          <cell r="AD55">
            <v>0.1616644687310671</v>
          </cell>
          <cell r="AE55">
            <v>0.13685494165508727</v>
          </cell>
          <cell r="AF55">
            <v>0.12256777358849247</v>
          </cell>
          <cell r="AG55">
            <v>0.22237238351824984</v>
          </cell>
          <cell r="AH55">
            <v>0.2524112156524676</v>
          </cell>
          <cell r="AI55">
            <v>0.17087251569984585</v>
          </cell>
          <cell r="AJ55">
            <v>0.22066508172093391</v>
          </cell>
          <cell r="AK55">
            <v>0.16590092240040222</v>
          </cell>
          <cell r="AL55">
            <v>0.17184879137381426</v>
          </cell>
        </row>
        <row r="56">
          <cell r="A56" t="str">
            <v>YoY</v>
          </cell>
          <cell r="C56">
            <v>6.1992665036674444E-2</v>
          </cell>
          <cell r="D56">
            <v>0.21947485351843543</v>
          </cell>
          <cell r="E56">
            <v>4.8896985944479887E-3</v>
          </cell>
          <cell r="F56">
            <v>0.22144098445352478</v>
          </cell>
          <cell r="G56">
            <v>0.11255447844126509</v>
          </cell>
          <cell r="H56">
            <v>0.30365470170524356</v>
          </cell>
          <cell r="I56">
            <v>0.15938265658979667</v>
          </cell>
          <cell r="J56">
            <v>0.13026747123763394</v>
          </cell>
          <cell r="K56">
            <v>0.15059397409886799</v>
          </cell>
          <cell r="L56">
            <v>0.18388866154630401</v>
          </cell>
          <cell r="M56">
            <v>0.1644511384498597</v>
          </cell>
          <cell r="N56">
            <v>0.11675484360063448</v>
          </cell>
          <cell r="O56">
            <v>0.1616644687310671</v>
          </cell>
          <cell r="P56">
            <v>0.12256777358849247</v>
          </cell>
          <cell r="Q56">
            <v>0.17087251569984585</v>
          </cell>
          <cell r="R56">
            <v>0.22066508172093391</v>
          </cell>
          <cell r="S56">
            <v>0.17184879137381426</v>
          </cell>
        </row>
        <row r="57">
          <cell r="B57">
            <v>16702.7</v>
          </cell>
          <cell r="C57">
            <v>19746.899999999994</v>
          </cell>
          <cell r="D57">
            <v>21972.999999999993</v>
          </cell>
          <cell r="E57">
            <v>23440.1</v>
          </cell>
          <cell r="F57">
            <v>28168.199999999997</v>
          </cell>
          <cell r="G57">
            <v>32730.058000000001</v>
          </cell>
          <cell r="H57">
            <v>43740.326000000001</v>
          </cell>
          <cell r="I57">
            <v>54915.849000000002</v>
          </cell>
          <cell r="J57">
            <v>58901.214000000007</v>
          </cell>
          <cell r="K57">
            <v>61873.320000000007</v>
          </cell>
          <cell r="L57">
            <v>69436.332999999984</v>
          </cell>
          <cell r="M57">
            <v>75317.157000000007</v>
          </cell>
          <cell r="N57">
            <v>98965.963999999978</v>
          </cell>
          <cell r="O57">
            <v>120881.99100000001</v>
          </cell>
          <cell r="P57">
            <v>154199.16200000001</v>
          </cell>
          <cell r="Q57">
            <v>176170.44</v>
          </cell>
          <cell r="R57">
            <v>190724.27799999993</v>
          </cell>
          <cell r="S57">
            <v>207226.79100000003</v>
          </cell>
          <cell r="T57">
            <v>224462.99999999994</v>
          </cell>
          <cell r="U57">
            <v>234907.37551625751</v>
          </cell>
          <cell r="V57">
            <v>261928.74702919435</v>
          </cell>
          <cell r="W57">
            <v>257868.55305658947</v>
          </cell>
          <cell r="X57">
            <v>285842.83076971909</v>
          </cell>
          <cell r="Y57">
            <v>234404.29807212082</v>
          </cell>
          <cell r="Z57">
            <v>252239.61872682755</v>
          </cell>
          <cell r="AA57">
            <v>264624.74498618685</v>
          </cell>
        </row>
        <row r="58">
          <cell r="A58" t="str">
            <v>Operating  Expenses</v>
          </cell>
          <cell r="K58">
            <v>9.008262714399784E-2</v>
          </cell>
          <cell r="L58">
            <v>0</v>
          </cell>
          <cell r="M58">
            <v>0.17407880830117017</v>
          </cell>
          <cell r="N58">
            <v>0.11905660593221512</v>
          </cell>
          <cell r="P58" t="str">
            <v>Operating  Expenses</v>
          </cell>
          <cell r="Q58" t="str">
            <v>Operating  Expenses</v>
          </cell>
          <cell r="R58" t="str">
            <v>Operating  Expenses</v>
          </cell>
          <cell r="S58" t="str">
            <v>Operating  Expenses</v>
          </cell>
          <cell r="T58" t="str">
            <v>Operating  Expenses</v>
          </cell>
          <cell r="U58" t="str">
            <v>Operating  Expenses</v>
          </cell>
        </row>
        <row r="59">
          <cell r="A59" t="str">
            <v>Payments to / Provisions for employees</v>
          </cell>
          <cell r="B59">
            <v>8110.2</v>
          </cell>
          <cell r="C59">
            <v>8857.7999999999993</v>
          </cell>
          <cell r="D59">
            <v>10612.2</v>
          </cell>
          <cell r="E59">
            <v>11836.7</v>
          </cell>
          <cell r="F59">
            <v>14590.8</v>
          </cell>
          <cell r="G59">
            <v>13163.2</v>
          </cell>
          <cell r="H59">
            <v>14760.8</v>
          </cell>
          <cell r="I59">
            <v>16540.599999999999</v>
          </cell>
          <cell r="J59">
            <v>24239.8</v>
          </cell>
          <cell r="K59">
            <v>21149.738000000001</v>
          </cell>
          <cell r="L59">
            <v>21149.738000000001</v>
          </cell>
          <cell r="M59">
            <v>24322.198700000001</v>
          </cell>
          <cell r="N59">
            <v>26267.974596000004</v>
          </cell>
          <cell r="O59">
            <v>34562.868385824011</v>
          </cell>
          <cell r="P59" t="str">
            <v>Payments to / Provisions for employees</v>
          </cell>
          <cell r="Q59">
            <v>9.2180217503883943E-2</v>
          </cell>
          <cell r="R59">
            <v>0.19806272437851402</v>
          </cell>
          <cell r="S59">
            <v>0.1153860650948908</v>
          </cell>
          <cell r="T59">
            <v>0.23267464749465638</v>
          </cell>
          <cell r="U59">
            <v>-9.7842476080817975E-2</v>
          </cell>
          <cell r="V59">
            <v>0.12136866415461278</v>
          </cell>
          <cell r="W59">
            <v>0.12057612053547229</v>
          </cell>
          <cell r="X59">
            <v>0.46547283653555493</v>
          </cell>
          <cell r="Y59">
            <v>-0.12747885708627948</v>
          </cell>
          <cell r="Z59">
            <v>0</v>
          </cell>
          <cell r="AA59">
            <v>0.14999999999999991</v>
          </cell>
          <cell r="AB59">
            <v>8.0000000000000071E-2</v>
          </cell>
          <cell r="AC59">
            <v>0.10753333110695151</v>
          </cell>
          <cell r="AD59">
            <v>8.6063337358081915E-2</v>
          </cell>
          <cell r="AE59">
            <v>6.8664779008098087E-2</v>
          </cell>
          <cell r="AF59">
            <v>6.7325023140476725E-2</v>
          </cell>
          <cell r="AG59">
            <v>6.7279449681177272E-2</v>
          </cell>
          <cell r="AH59">
            <v>0.25173488606295202</v>
          </cell>
          <cell r="AI59">
            <v>0.16969413523144672</v>
          </cell>
          <cell r="AJ59">
            <v>0.17409077821651486</v>
          </cell>
          <cell r="AK59">
            <v>0.10687384376321707</v>
          </cell>
          <cell r="AL59">
            <v>0.24658310546596507</v>
          </cell>
        </row>
        <row r="60">
          <cell r="A60" t="str">
            <v>---Gratuity &amp; Pension</v>
          </cell>
          <cell r="J60">
            <v>3680</v>
          </cell>
          <cell r="K60">
            <v>0</v>
          </cell>
          <cell r="L60">
            <v>5000</v>
          </cell>
          <cell r="M60">
            <v>7000</v>
          </cell>
          <cell r="N60">
            <v>7000</v>
          </cell>
          <cell r="O60">
            <v>7000</v>
          </cell>
          <cell r="P60" t="str">
            <v>---Gratuity &amp; Pension</v>
          </cell>
          <cell r="Q60" t="str">
            <v>---Gratuity &amp; Pension</v>
          </cell>
          <cell r="R60" t="str">
            <v>---Gratuity &amp; Pension</v>
          </cell>
          <cell r="S60" t="str">
            <v>---Gratuity &amp; Pension</v>
          </cell>
          <cell r="T60" t="str">
            <v>---Gratuity &amp; Pension</v>
          </cell>
          <cell r="U60" t="str">
            <v>---Gratuity &amp; Pension</v>
          </cell>
        </row>
        <row r="61">
          <cell r="A61" t="str">
            <v>---Wage Arrears</v>
          </cell>
          <cell r="J61">
            <v>3027.5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</v>
          </cell>
          <cell r="P61" t="str">
            <v>---Wage Arrears</v>
          </cell>
          <cell r="Q61" t="str">
            <v>---Wage Arrears</v>
          </cell>
          <cell r="R61" t="str">
            <v>---Wage Arrears</v>
          </cell>
          <cell r="S61" t="str">
            <v>---Wage Arrears</v>
          </cell>
          <cell r="T61" t="str">
            <v>---Wage Arrears</v>
          </cell>
          <cell r="U61" t="str">
            <v>---Wage Arrears</v>
          </cell>
        </row>
        <row r="62">
          <cell r="A62" t="str">
            <v>---VRS Expenses</v>
          </cell>
          <cell r="F62">
            <v>2264.4</v>
          </cell>
          <cell r="G62">
            <v>1150.3</v>
          </cell>
          <cell r="H62">
            <v>1150.3</v>
          </cell>
          <cell r="I62">
            <v>1150.3</v>
          </cell>
          <cell r="J62">
            <v>1150.3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>---VRS Expenses</v>
          </cell>
          <cell r="Q62" t="str">
            <v>---VRS Expenses</v>
          </cell>
          <cell r="R62" t="str">
            <v>---VRS Expenses</v>
          </cell>
          <cell r="S62" t="str">
            <v>---VRS Expenses</v>
          </cell>
          <cell r="T62" t="str">
            <v>---VRS Expenses</v>
          </cell>
          <cell r="U62" t="str">
            <v>---VRS Expenses</v>
          </cell>
        </row>
        <row r="63">
          <cell r="A63" t="str">
            <v>---Others</v>
          </cell>
          <cell r="B63">
            <v>8110.2</v>
          </cell>
          <cell r="C63">
            <v>8857.7999999999993</v>
          </cell>
          <cell r="D63">
            <v>10612.2</v>
          </cell>
          <cell r="E63">
            <v>11836.7</v>
          </cell>
          <cell r="F63">
            <v>12326.4</v>
          </cell>
          <cell r="G63">
            <v>12012.900000000001</v>
          </cell>
          <cell r="H63">
            <v>13610.5</v>
          </cell>
          <cell r="I63">
            <v>15390.3</v>
          </cell>
          <cell r="J63">
            <v>16382</v>
          </cell>
          <cell r="K63">
            <v>21149.738000000001</v>
          </cell>
          <cell r="L63">
            <v>21149.738000000001</v>
          </cell>
          <cell r="M63">
            <v>24322.198700000001</v>
          </cell>
          <cell r="N63">
            <v>26267.974596000004</v>
          </cell>
          <cell r="O63">
            <v>25562.868385824007</v>
          </cell>
          <cell r="P63" t="str">
            <v>---Others</v>
          </cell>
          <cell r="Q63" t="str">
            <v>---Others</v>
          </cell>
          <cell r="R63" t="str">
            <v>---Others</v>
          </cell>
          <cell r="S63" t="str">
            <v>---Others</v>
          </cell>
          <cell r="T63">
            <v>4.1371328157341125E-2</v>
          </cell>
          <cell r="U63">
            <v>-2.5433216510903245E-2</v>
          </cell>
          <cell r="V63">
            <v>0.13299036868699465</v>
          </cell>
          <cell r="W63">
            <v>0.13076668748392772</v>
          </cell>
          <cell r="X63">
            <v>6.4436690642807548E-2</v>
          </cell>
          <cell r="Y63">
            <v>0.29103516054205847</v>
          </cell>
          <cell r="Z63">
            <v>0</v>
          </cell>
          <cell r="AA63">
            <v>0.15</v>
          </cell>
          <cell r="AB63">
            <v>0.08</v>
          </cell>
          <cell r="AC63">
            <v>0.11</v>
          </cell>
          <cell r="AD63">
            <v>0.12</v>
          </cell>
          <cell r="AE63">
            <v>7.0000000000000007E-2</v>
          </cell>
          <cell r="AF63">
            <v>7.0000000000000007E-2</v>
          </cell>
          <cell r="AG63">
            <v>0.16365017632514434</v>
          </cell>
          <cell r="AH63">
            <v>0.17499999999999999</v>
          </cell>
          <cell r="AI63">
            <v>0.2</v>
          </cell>
          <cell r="AJ63">
            <v>0.2</v>
          </cell>
          <cell r="AK63">
            <v>0.125</v>
          </cell>
          <cell r="AL63">
            <v>0.125</v>
          </cell>
        </row>
        <row r="64">
          <cell r="A64" t="str">
            <v>Others</v>
          </cell>
          <cell r="B64">
            <v>2534.0999999999995</v>
          </cell>
          <cell r="C64">
            <v>2571.9000000000015</v>
          </cell>
          <cell r="D64">
            <v>3070.8999999999942</v>
          </cell>
          <cell r="E64">
            <v>3401.7999999999993</v>
          </cell>
          <cell r="F64">
            <v>4125.6000000000022</v>
          </cell>
          <cell r="G64">
            <v>4828.8999999999978</v>
          </cell>
          <cell r="H64">
            <v>5806.5</v>
          </cell>
          <cell r="I64">
            <v>7166.7000000000007</v>
          </cell>
          <cell r="J64">
            <v>8539.7999999999993</v>
          </cell>
          <cell r="K64">
            <v>9081.7880000000005</v>
          </cell>
          <cell r="L64">
            <v>9989.966800000002</v>
          </cell>
          <cell r="M64">
            <v>11437.535164000001</v>
          </cell>
          <cell r="N64">
            <v>12352.537977120001</v>
          </cell>
          <cell r="O64">
            <v>13022.105060800001</v>
          </cell>
          <cell r="P64" t="str">
            <v>Others</v>
          </cell>
          <cell r="Q64">
            <v>1.4916538416006375E-2</v>
          </cell>
          <cell r="R64">
            <v>0.19401998522492803</v>
          </cell>
          <cell r="S64">
            <v>0.10775342733400817</v>
          </cell>
          <cell r="T64">
            <v>0.21276971015344914</v>
          </cell>
          <cell r="U64">
            <v>0.17047217374442392</v>
          </cell>
          <cell r="V64">
            <v>0.20244776243036777</v>
          </cell>
          <cell r="W64">
            <v>0.23425471454404567</v>
          </cell>
          <cell r="X64">
            <v>0.19159445770019645</v>
          </cell>
          <cell r="Y64">
            <v>6.346612332841528E-2</v>
          </cell>
          <cell r="Z64">
            <v>0.10000000000000009</v>
          </cell>
          <cell r="AA64">
            <v>0.14490221969506423</v>
          </cell>
          <cell r="AB64">
            <v>0.08</v>
          </cell>
          <cell r="AC64">
            <v>0.08</v>
          </cell>
          <cell r="AD64">
            <v>0.08</v>
          </cell>
          <cell r="AE64">
            <v>0.08</v>
          </cell>
          <cell r="AF64">
            <v>0.08</v>
          </cell>
          <cell r="AG64">
            <v>0.28004327295107467</v>
          </cell>
          <cell r="AH64">
            <v>0.2</v>
          </cell>
          <cell r="AI64">
            <v>0.23</v>
          </cell>
          <cell r="AJ64">
            <v>0.23</v>
          </cell>
          <cell r="AK64">
            <v>0.16</v>
          </cell>
          <cell r="AL64">
            <v>0.16</v>
          </cell>
        </row>
        <row r="65">
          <cell r="A65" t="str">
            <v>---Rent, Taxes</v>
          </cell>
          <cell r="B65">
            <v>473.4</v>
          </cell>
          <cell r="C65">
            <v>552.9</v>
          </cell>
          <cell r="D65">
            <v>647</v>
          </cell>
          <cell r="E65">
            <v>719.8</v>
          </cell>
          <cell r="F65">
            <v>824.1</v>
          </cell>
          <cell r="G65">
            <v>943.1</v>
          </cell>
          <cell r="H65">
            <v>1055.7</v>
          </cell>
          <cell r="I65">
            <v>1199.5</v>
          </cell>
          <cell r="J65">
            <v>1339.5</v>
          </cell>
          <cell r="K65">
            <v>1543.232</v>
          </cell>
          <cell r="L65">
            <v>1697.5552</v>
          </cell>
          <cell r="M65">
            <v>1901.2618240000002</v>
          </cell>
          <cell r="N65">
            <v>2053.3627699200001</v>
          </cell>
          <cell r="O65">
            <v>2368.7025318000001</v>
          </cell>
          <cell r="P65" t="str">
            <v>---Rent, Taxes</v>
          </cell>
          <cell r="Q65" t="str">
            <v>---Rent, Taxes</v>
          </cell>
          <cell r="R65" t="str">
            <v>---Rent, Taxes</v>
          </cell>
          <cell r="S65" t="str">
            <v>---Rent, Taxes</v>
          </cell>
          <cell r="T65" t="str">
            <v>---Rent, Taxes</v>
          </cell>
          <cell r="U65" t="str">
            <v>---Rent, Taxes</v>
          </cell>
          <cell r="X65">
            <v>0.11671529804085035</v>
          </cell>
          <cell r="Y65">
            <v>0.15209555804404618</v>
          </cell>
          <cell r="Z65">
            <v>0.1</v>
          </cell>
          <cell r="AA65">
            <v>0.12</v>
          </cell>
          <cell r="AB65">
            <v>0.08</v>
          </cell>
          <cell r="AC65">
            <v>0.1</v>
          </cell>
          <cell r="AD65">
            <v>0.08</v>
          </cell>
          <cell r="AE65">
            <v>0.1</v>
          </cell>
          <cell r="AF65">
            <v>0.1</v>
          </cell>
          <cell r="AG65">
            <v>-1</v>
          </cell>
          <cell r="AH65">
            <v>0.15</v>
          </cell>
          <cell r="AI65">
            <v>0.2</v>
          </cell>
          <cell r="AJ65">
            <v>0.2</v>
          </cell>
          <cell r="AK65">
            <v>0.2</v>
          </cell>
          <cell r="AL65">
            <v>0.2</v>
          </cell>
        </row>
        <row r="66">
          <cell r="A66" t="str">
            <v>---Insurance</v>
          </cell>
          <cell r="B66">
            <v>419.9</v>
          </cell>
          <cell r="C66">
            <v>181.4</v>
          </cell>
          <cell r="D66">
            <v>236.1</v>
          </cell>
          <cell r="E66">
            <v>305.5</v>
          </cell>
          <cell r="F66">
            <v>331.1</v>
          </cell>
          <cell r="G66">
            <v>388.7</v>
          </cell>
          <cell r="H66">
            <v>461</v>
          </cell>
          <cell r="I66">
            <v>546.6</v>
          </cell>
          <cell r="J66">
            <v>840.8</v>
          </cell>
          <cell r="K66">
            <v>1166.5830000000001</v>
          </cell>
          <cell r="L66">
            <v>1283.2413000000001</v>
          </cell>
          <cell r="M66">
            <v>1475.7274950000001</v>
          </cell>
          <cell r="N66">
            <v>1593.7856946000002</v>
          </cell>
          <cell r="O66">
            <v>1701.1684030000004</v>
          </cell>
          <cell r="P66" t="str">
            <v>---Insurance</v>
          </cell>
          <cell r="Q66" t="str">
            <v>---Insurance</v>
          </cell>
          <cell r="R66" t="str">
            <v>---Insurance</v>
          </cell>
          <cell r="S66" t="str">
            <v>---Insurance</v>
          </cell>
          <cell r="T66" t="str">
            <v>---Insurance</v>
          </cell>
          <cell r="U66" t="str">
            <v>---Insurance</v>
          </cell>
          <cell r="X66">
            <v>0.53823637028905957</v>
          </cell>
          <cell r="Y66">
            <v>0.3874678877259754</v>
          </cell>
          <cell r="Z66">
            <v>0.1</v>
          </cell>
          <cell r="AA66">
            <v>0.15</v>
          </cell>
          <cell r="AB66">
            <v>0.08</v>
          </cell>
          <cell r="AC66">
            <v>0.1</v>
          </cell>
          <cell r="AD66">
            <v>0.1</v>
          </cell>
          <cell r="AE66">
            <v>0.1</v>
          </cell>
          <cell r="AF66">
            <v>0.1</v>
          </cell>
          <cell r="AG66">
            <v>-1</v>
          </cell>
          <cell r="AH66">
            <v>0.15</v>
          </cell>
          <cell r="AI66">
            <v>0.2</v>
          </cell>
          <cell r="AJ66">
            <v>0.2</v>
          </cell>
          <cell r="AK66">
            <v>0.2</v>
          </cell>
          <cell r="AL66">
            <v>0.2</v>
          </cell>
        </row>
        <row r="67">
          <cell r="A67" t="str">
            <v>---Others</v>
          </cell>
          <cell r="B67">
            <v>1640.7999999999993</v>
          </cell>
          <cell r="C67">
            <v>1837.6000000000013</v>
          </cell>
          <cell r="D67">
            <v>2187.7999999999943</v>
          </cell>
          <cell r="E67">
            <v>2376.4999999999991</v>
          </cell>
          <cell r="F67">
            <v>2970.4000000000024</v>
          </cell>
          <cell r="G67">
            <v>3497.0999999999981</v>
          </cell>
          <cell r="H67">
            <v>4289.8</v>
          </cell>
          <cell r="I67">
            <v>5420.6</v>
          </cell>
          <cell r="J67">
            <v>6359.4999999999991</v>
          </cell>
          <cell r="K67">
            <v>6371.973</v>
          </cell>
          <cell r="L67">
            <v>7009.1703000000007</v>
          </cell>
          <cell r="M67">
            <v>8060.5458450000006</v>
          </cell>
          <cell r="N67">
            <v>8705.3895126000007</v>
          </cell>
          <cell r="O67">
            <v>8870.8501794000003</v>
          </cell>
          <cell r="P67" t="str">
            <v>---Others</v>
          </cell>
          <cell r="Q67" t="str">
            <v>---Others</v>
          </cell>
          <cell r="R67" t="str">
            <v>---Others</v>
          </cell>
          <cell r="S67" t="str">
            <v>---Others</v>
          </cell>
          <cell r="T67" t="str">
            <v>---Others</v>
          </cell>
          <cell r="U67" t="str">
            <v>---Others</v>
          </cell>
          <cell r="X67">
            <v>0.17320960779249495</v>
          </cell>
          <cell r="Y67">
            <v>1.9613177136568183E-3</v>
          </cell>
          <cell r="Z67">
            <v>0.1</v>
          </cell>
          <cell r="AA67">
            <v>0.15</v>
          </cell>
          <cell r="AB67">
            <v>0.08</v>
          </cell>
          <cell r="AC67">
            <v>0.09</v>
          </cell>
          <cell r="AD67">
            <v>0.1</v>
          </cell>
          <cell r="AE67">
            <v>0.1</v>
          </cell>
          <cell r="AF67">
            <v>0.1</v>
          </cell>
          <cell r="AG67">
            <v>-1</v>
          </cell>
          <cell r="AH67">
            <v>0.15</v>
          </cell>
          <cell r="AI67">
            <v>0.2</v>
          </cell>
          <cell r="AJ67">
            <v>0.2</v>
          </cell>
          <cell r="AK67">
            <v>0.2</v>
          </cell>
          <cell r="AL67">
            <v>0.2</v>
          </cell>
        </row>
        <row r="68">
          <cell r="A68" t="str">
            <v>Total Operating Expenses</v>
          </cell>
          <cell r="B68">
            <v>10644.3</v>
          </cell>
          <cell r="C68">
            <v>11429.7</v>
          </cell>
          <cell r="D68">
            <v>13683.099999999995</v>
          </cell>
          <cell r="E68">
            <v>15238.5</v>
          </cell>
          <cell r="F68">
            <v>18716.400000000001</v>
          </cell>
          <cell r="G68">
            <v>17992.099999999999</v>
          </cell>
          <cell r="H68">
            <v>20567.3</v>
          </cell>
          <cell r="I68">
            <v>23707.3</v>
          </cell>
          <cell r="J68">
            <v>32779.599999999999</v>
          </cell>
          <cell r="K68">
            <v>30231.526000000002</v>
          </cell>
          <cell r="L68">
            <v>31139.704800000003</v>
          </cell>
          <cell r="M68">
            <v>35759.733864000002</v>
          </cell>
          <cell r="N68">
            <v>38620.512573120002</v>
          </cell>
          <cell r="O68">
            <v>47584.973446624012</v>
          </cell>
          <cell r="P68" t="str">
            <v>Total Operating Expenses</v>
          </cell>
          <cell r="Q68">
            <v>7.3785969955751041E-2</v>
          </cell>
          <cell r="R68">
            <v>0.19715303113817462</v>
          </cell>
          <cell r="S68">
            <v>0.11367307116077541</v>
          </cell>
          <cell r="T68">
            <v>0.2282311251107394</v>
          </cell>
          <cell r="U68">
            <v>-3.8698681370349153E-2</v>
          </cell>
          <cell r="V68">
            <v>0.14312948460713315</v>
          </cell>
          <cell r="W68">
            <v>0.15266952881515805</v>
          </cell>
          <cell r="X68">
            <v>0.38267959657995632</v>
          </cell>
          <cell r="Y68">
            <v>-7.7733529390230371E-2</v>
          </cell>
          <cell r="Z68">
            <v>3.0040785900123046E-2</v>
          </cell>
          <cell r="AA68">
            <v>0.14836457486263632</v>
          </cell>
          <cell r="AB68">
            <v>8.0000000000000071E-2</v>
          </cell>
          <cell r="AC68">
            <v>0.12467875193015687</v>
          </cell>
          <cell r="AD68">
            <v>8.8828658287957163E-2</v>
          </cell>
          <cell r="AE68">
            <v>7.819033320387736E-2</v>
          </cell>
          <cell r="AF68">
            <v>7.7458769511302039E-2</v>
          </cell>
          <cell r="AG68">
            <v>0.13211805796188991</v>
          </cell>
          <cell r="AH68">
            <v>0.23390895061608497</v>
          </cell>
          <cell r="AI68">
            <v>0.1899022832129571</v>
          </cell>
          <cell r="AJ68">
            <v>0.19345696984190153</v>
          </cell>
          <cell r="AK68">
            <v>0.12414240751990668</v>
          </cell>
          <cell r="AL68">
            <v>0.21754169939214218</v>
          </cell>
        </row>
        <row r="70">
          <cell r="A70" t="str">
            <v>Pre provision profit</v>
          </cell>
          <cell r="B70">
            <v>6058.4000000000015</v>
          </cell>
          <cell r="C70">
            <v>8317.1999999999935</v>
          </cell>
          <cell r="D70">
            <v>8289.8999999999978</v>
          </cell>
          <cell r="E70">
            <v>8201.5999999999985</v>
          </cell>
          <cell r="F70">
            <v>9451.7999999999956</v>
          </cell>
          <cell r="G70">
            <v>14737.958000000002</v>
          </cell>
          <cell r="H70">
            <v>23173.026000000002</v>
          </cell>
          <cell r="I70">
            <v>31208.549000000003</v>
          </cell>
          <cell r="J70">
            <v>26121.614000000009</v>
          </cell>
          <cell r="K70">
            <v>28747.761999999999</v>
          </cell>
          <cell r="L70">
            <v>37937.935648270097</v>
          </cell>
          <cell r="M70">
            <v>43140.01370513095</v>
          </cell>
          <cell r="N70">
            <v>49432.785261774065</v>
          </cell>
          <cell r="O70">
            <v>55715.283114735154</v>
          </cell>
          <cell r="P70" t="str">
            <v>Pre provision profit</v>
          </cell>
          <cell r="Q70">
            <v>0.37283771292750423</v>
          </cell>
          <cell r="R70">
            <v>-3.282354638579732E-3</v>
          </cell>
          <cell r="S70">
            <v>-1.0651515699827363E-2</v>
          </cell>
          <cell r="T70">
            <v>0.15243367147873554</v>
          </cell>
          <cell r="U70">
            <v>0.55927527031888213</v>
          </cell>
          <cell r="V70">
            <v>0.57233627616525973</v>
          </cell>
          <cell r="W70">
            <v>0.34676192051914145</v>
          </cell>
          <cell r="X70">
            <v>-0.1629981259301736</v>
          </cell>
          <cell r="Y70">
            <v>0.10053544164613992</v>
          </cell>
          <cell r="Z70">
            <v>0.3196830990972479</v>
          </cell>
          <cell r="AA70">
            <v>0.11624091225674449</v>
          </cell>
          <cell r="AB70">
            <v>0.14323552577328513</v>
          </cell>
          <cell r="AC70">
            <v>0.22744239886853035</v>
          </cell>
          <cell r="AD70">
            <v>0.14323552577328513</v>
          </cell>
          <cell r="AE70">
            <v>0.10748967567140699</v>
          </cell>
          <cell r="AF70">
            <v>0.42038440224572837</v>
          </cell>
          <cell r="AG70">
            <v>0.28748225496554825</v>
          </cell>
          <cell r="AH70">
            <v>0.18852923403271382</v>
          </cell>
          <cell r="AI70">
            <v>0.14920071637607935</v>
          </cell>
          <cell r="AJ70">
            <v>0.22975190407823809</v>
          </cell>
          <cell r="AK70">
            <v>0.19734456113541232</v>
          </cell>
          <cell r="AL70">
            <v>0.14196977716044867</v>
          </cell>
        </row>
        <row r="71">
          <cell r="A71" t="str">
            <v>Growth YoY</v>
          </cell>
          <cell r="C71">
            <v>0.37283771292750423</v>
          </cell>
          <cell r="D71">
            <v>-3.282354638579732E-3</v>
          </cell>
          <cell r="E71">
            <v>-1.0651515699827363E-2</v>
          </cell>
          <cell r="F71">
            <v>0.15243367147873554</v>
          </cell>
          <cell r="G71">
            <v>0.55927527031888213</v>
          </cell>
          <cell r="H71">
            <v>0.57233627616525973</v>
          </cell>
          <cell r="I71">
            <v>0.34676192051914145</v>
          </cell>
          <cell r="J71">
            <v>-0.1629981259301736</v>
          </cell>
          <cell r="K71">
            <v>0.10053544164613992</v>
          </cell>
          <cell r="L71">
            <v>0.3196830990972479</v>
          </cell>
          <cell r="M71">
            <v>0.1371207465026647</v>
          </cell>
          <cell r="N71">
            <v>0.14586855719739078</v>
          </cell>
          <cell r="O71">
            <v>0.19604846767780848</v>
          </cell>
          <cell r="P71">
            <v>0.1579975204629509</v>
          </cell>
          <cell r="Q71">
            <v>0.14920071637607935</v>
          </cell>
          <cell r="R71">
            <v>0.22975190407823809</v>
          </cell>
          <cell r="S71">
            <v>0.14196977716044867</v>
          </cell>
        </row>
        <row r="72">
          <cell r="B72">
            <v>10644.3</v>
          </cell>
          <cell r="C72">
            <v>11429.7</v>
          </cell>
          <cell r="D72">
            <v>13683.099999999995</v>
          </cell>
          <cell r="E72">
            <v>15238.5</v>
          </cell>
          <cell r="F72">
            <v>18716.400000000001</v>
          </cell>
          <cell r="G72">
            <v>17992.099999999999</v>
          </cell>
          <cell r="H72">
            <v>20567.3</v>
          </cell>
          <cell r="I72">
            <v>23707.3</v>
          </cell>
          <cell r="J72">
            <v>32779.599999999999</v>
          </cell>
          <cell r="K72">
            <v>30231.526000000002</v>
          </cell>
          <cell r="L72">
            <v>33262.31</v>
          </cell>
          <cell r="M72">
            <v>35254.800000000003</v>
          </cell>
          <cell r="N72">
            <v>42062.017</v>
          </cell>
          <cell r="O72">
            <v>47619.169000000002</v>
          </cell>
          <cell r="P72">
            <v>63642.241999999998</v>
          </cell>
          <cell r="Q72">
            <v>70027.510999999999</v>
          </cell>
          <cell r="R72">
            <v>81650.544999999998</v>
          </cell>
          <cell r="S72">
            <v>93382.312999999995</v>
          </cell>
          <cell r="T72">
            <v>104915.5</v>
          </cell>
          <cell r="U72">
            <v>110617.90299999999</v>
          </cell>
          <cell r="V72">
            <v>118356.33266000001</v>
          </cell>
          <cell r="W72">
            <v>115244.12531249999</v>
          </cell>
          <cell r="X72">
            <v>125743.931828125</v>
          </cell>
          <cell r="Y72">
            <v>120128.74025340422</v>
          </cell>
          <cell r="Z72">
            <v>129138.39577240954</v>
          </cell>
          <cell r="AA72">
            <v>138823.77545534028</v>
          </cell>
        </row>
        <row r="73">
          <cell r="A73" t="str">
            <v>Provisions &amp; Contingencies</v>
          </cell>
          <cell r="P73" t="str">
            <v>Provisions &amp; Contingencies</v>
          </cell>
          <cell r="Q73" t="str">
            <v>Provisions &amp; Contingencies</v>
          </cell>
          <cell r="R73" t="str">
            <v>Provisions &amp; Contingencies</v>
          </cell>
          <cell r="S73" t="str">
            <v>Provisions &amp; Contingencies</v>
          </cell>
          <cell r="T73" t="str">
            <v>Provisions &amp; Contingencies</v>
          </cell>
          <cell r="U73" t="str">
            <v>Provisions &amp; Contingencies</v>
          </cell>
        </row>
        <row r="74">
          <cell r="A74" t="str">
            <v>Provision of Dimunition in value of invest</v>
          </cell>
          <cell r="B74">
            <v>-172.3</v>
          </cell>
          <cell r="C74">
            <v>-3331.7</v>
          </cell>
          <cell r="D74">
            <v>0</v>
          </cell>
          <cell r="E74">
            <v>-77.900000000000006</v>
          </cell>
          <cell r="F74">
            <v>200.8</v>
          </cell>
          <cell r="G74">
            <v>-352.1</v>
          </cell>
          <cell r="H74">
            <v>1327.5</v>
          </cell>
          <cell r="I74">
            <v>-308.60000000000002</v>
          </cell>
          <cell r="J74">
            <v>1592.9</v>
          </cell>
          <cell r="K74">
            <v>5208.7</v>
          </cell>
          <cell r="L74">
            <v>6000</v>
          </cell>
          <cell r="M74">
            <v>3500</v>
          </cell>
          <cell r="N74">
            <v>2000</v>
          </cell>
          <cell r="O74">
            <v>1000</v>
          </cell>
          <cell r="P74" t="str">
            <v>Provision of Dimunition in value of invest</v>
          </cell>
          <cell r="Q74">
            <v>18.336622170632616</v>
          </cell>
          <cell r="R74">
            <v>-1</v>
          </cell>
          <cell r="S74" t="e">
            <v>#DIV/0!</v>
          </cell>
          <cell r="T74">
            <v>-3.5776636713735557</v>
          </cell>
          <cell r="U74">
            <v>-2.7534860557768925</v>
          </cell>
          <cell r="V74">
            <v>-4.7702357284862256</v>
          </cell>
          <cell r="W74">
            <v>-1.2324670433145011</v>
          </cell>
          <cell r="X74">
            <v>-6.1616979909267657</v>
          </cell>
          <cell r="Y74">
            <v>2.2699478937786424</v>
          </cell>
          <cell r="Z74">
            <v>0.15191890490909454</v>
          </cell>
          <cell r="AA74">
            <v>-0.48160299310839993</v>
          </cell>
          <cell r="AB74">
            <v>-0.40648092888940257</v>
          </cell>
          <cell r="AC74">
            <v>6.1383351120597647</v>
          </cell>
          <cell r="AD74">
            <v>-0.40648092888940257</v>
          </cell>
          <cell r="AE74">
            <v>-0.84564434631855023</v>
          </cell>
          <cell r="AF74">
            <v>-3.0767975424786407</v>
          </cell>
          <cell r="AG74">
            <v>-1.3163538873994638</v>
          </cell>
          <cell r="AH74">
            <v>3.383401519579194</v>
          </cell>
          <cell r="AI74">
            <v>0</v>
          </cell>
          <cell r="AJ74">
            <v>-0.33333333333333337</v>
          </cell>
          <cell r="AK74">
            <v>0</v>
          </cell>
          <cell r="AL74">
            <v>0</v>
          </cell>
        </row>
        <row r="75">
          <cell r="A75" t="str">
            <v>Prov for NPA's and contingencies</v>
          </cell>
          <cell r="B75">
            <v>1941.3</v>
          </cell>
          <cell r="C75">
            <v>3455.8999999999996</v>
          </cell>
          <cell r="D75">
            <v>2472.6999999999998</v>
          </cell>
          <cell r="E75">
            <v>2489.6</v>
          </cell>
          <cell r="F75">
            <v>3405</v>
          </cell>
          <cell r="G75">
            <v>6618.6</v>
          </cell>
          <cell r="H75">
            <v>9240.7999999999993</v>
          </cell>
          <cell r="I75">
            <v>13612.8</v>
          </cell>
          <cell r="J75">
            <v>2820.5</v>
          </cell>
          <cell r="K75">
            <v>3190.7</v>
          </cell>
          <cell r="L75">
            <v>5237.6855305273966</v>
          </cell>
          <cell r="M75">
            <v>8868.4772837339569</v>
          </cell>
          <cell r="N75">
            <v>11837.145768469443</v>
          </cell>
          <cell r="O75">
            <v>16814.275225744164</v>
          </cell>
          <cell r="P75" t="str">
            <v>Prov for NPA's and contingencies</v>
          </cell>
          <cell r="Q75">
            <v>0.78019883583165894</v>
          </cell>
          <cell r="R75">
            <v>-0.28449897277120284</v>
          </cell>
          <cell r="S75">
            <v>6.8346342055243259E-3</v>
          </cell>
          <cell r="T75">
            <v>0.36768958868894597</v>
          </cell>
          <cell r="U75">
            <v>0.94378854625550668</v>
          </cell>
          <cell r="V75">
            <v>0.39618650469887884</v>
          </cell>
          <cell r="W75">
            <v>0.47311921045796912</v>
          </cell>
          <cell r="X75">
            <v>-0.79280530089327694</v>
          </cell>
          <cell r="Y75">
            <v>0.13125332387874478</v>
          </cell>
          <cell r="Z75">
            <v>0.64154747564089298</v>
          </cell>
          <cell r="AA75">
            <v>0.98892499502619513</v>
          </cell>
          <cell r="AB75">
            <v>0.98892499502619513</v>
          </cell>
          <cell r="AC75">
            <v>1.6442788250767211</v>
          </cell>
          <cell r="AD75">
            <v>0.98892499502619513</v>
          </cell>
          <cell r="AE75">
            <v>-0.37132806508619254</v>
          </cell>
          <cell r="AF75">
            <v>1.1639396430560343</v>
          </cell>
          <cell r="AG75">
            <v>0.2247916666666665</v>
          </cell>
          <cell r="AH75">
            <v>1.0556016300424274</v>
          </cell>
          <cell r="AI75">
            <v>-0.27164157130237421</v>
          </cell>
          <cell r="AJ75">
            <v>0.22434785978568783</v>
          </cell>
          <cell r="AK75">
            <v>0.3268395061728393</v>
          </cell>
          <cell r="AL75">
            <v>0.17999999999999994</v>
          </cell>
        </row>
        <row r="76">
          <cell r="A76" t="str">
            <v>Others</v>
          </cell>
          <cell r="B76">
            <v>697.8</v>
          </cell>
          <cell r="C76">
            <v>393.8</v>
          </cell>
          <cell r="D76">
            <v>489.5</v>
          </cell>
          <cell r="E76">
            <v>468.49999999999989</v>
          </cell>
          <cell r="F76">
            <v>101.59999999999962</v>
          </cell>
          <cell r="G76">
            <v>864.1</v>
          </cell>
          <cell r="H76">
            <v>776.10000000000036</v>
          </cell>
          <cell r="I76">
            <v>217.60000000000184</v>
          </cell>
          <cell r="J76">
            <v>2651.9</v>
          </cell>
          <cell r="K76">
            <v>0</v>
          </cell>
          <cell r="L76">
            <v>1880</v>
          </cell>
          <cell r="M76">
            <v>1880</v>
          </cell>
          <cell r="N76">
            <v>1880</v>
          </cell>
          <cell r="O76">
            <v>0</v>
          </cell>
          <cell r="P76" t="str">
            <v>Others</v>
          </cell>
          <cell r="Q76">
            <v>-0.4356549154485525</v>
          </cell>
          <cell r="R76">
            <v>0.24301675977653625</v>
          </cell>
          <cell r="S76">
            <v>-4.2900919305413954E-2</v>
          </cell>
          <cell r="T76">
            <v>-0.78313767342582785</v>
          </cell>
          <cell r="U76">
            <v>7.5049212598425505</v>
          </cell>
          <cell r="V76">
            <v>-0.10184006480731356</v>
          </cell>
          <cell r="W76">
            <v>-0.71962375982476257</v>
          </cell>
          <cell r="X76">
            <v>11.187040441176368</v>
          </cell>
          <cell r="Y76">
            <v>-1</v>
          </cell>
          <cell r="Z76" t="e">
            <v>#DIV/0!</v>
          </cell>
          <cell r="AA76">
            <v>-1.7140054017867454</v>
          </cell>
          <cell r="AB76">
            <v>18.907628676470416</v>
          </cell>
          <cell r="AC76">
            <v>-1.7140054017867454</v>
          </cell>
          <cell r="AD76">
            <v>0.31967968659983748</v>
          </cell>
          <cell r="AE76">
            <v>0.31967968659983748</v>
          </cell>
          <cell r="AF76">
            <v>0.41362902169642468</v>
          </cell>
          <cell r="AG76">
            <v>9.2040948675191858E-2</v>
          </cell>
          <cell r="AH76">
            <v>-1.025013241439432E-2</v>
          </cell>
          <cell r="AI76">
            <v>0</v>
          </cell>
          <cell r="AJ76">
            <v>0</v>
          </cell>
          <cell r="AK76">
            <v>6.25E-2</v>
          </cell>
          <cell r="AL76">
            <v>-5.8823529411764719E-2</v>
          </cell>
        </row>
        <row r="77">
          <cell r="A77" t="str">
            <v>Total provisions and contingencies</v>
          </cell>
          <cell r="B77">
            <v>2466.8000000000002</v>
          </cell>
          <cell r="C77">
            <v>517.99999999999977</v>
          </cell>
          <cell r="D77">
            <v>2962.2</v>
          </cell>
          <cell r="E77">
            <v>2880.2</v>
          </cell>
          <cell r="F77">
            <v>3707.3999999999996</v>
          </cell>
          <cell r="G77">
            <v>7130.6</v>
          </cell>
          <cell r="H77">
            <v>11344.4</v>
          </cell>
          <cell r="I77">
            <v>13521.800000000001</v>
          </cell>
          <cell r="J77">
            <v>7065.3</v>
          </cell>
          <cell r="K77">
            <v>8399.4</v>
          </cell>
          <cell r="L77">
            <v>13117.685530527397</v>
          </cell>
          <cell r="M77">
            <v>14248.477283733957</v>
          </cell>
          <cell r="N77">
            <v>15717.145768469443</v>
          </cell>
          <cell r="O77">
            <v>17814.275225744164</v>
          </cell>
          <cell r="P77" t="str">
            <v>Total provisions and contingencies</v>
          </cell>
          <cell r="Q77">
            <v>-0.79001135073779805</v>
          </cell>
          <cell r="R77">
            <v>4.7185328185328208</v>
          </cell>
          <cell r="S77">
            <v>-2.7682128147998086E-2</v>
          </cell>
          <cell r="T77">
            <v>0.2872022776196097</v>
          </cell>
          <cell r="U77">
            <v>0.92334250418082786</v>
          </cell>
          <cell r="V77">
            <v>0.59094606344487133</v>
          </cell>
          <cell r="W77">
            <v>0.19193610944607054</v>
          </cell>
          <cell r="X77">
            <v>-0.47748820423316429</v>
          </cell>
          <cell r="Y77">
            <v>0.18882425374718692</v>
          </cell>
          <cell r="Z77">
            <v>0.56174078273774275</v>
          </cell>
          <cell r="AA77">
            <v>0.20676216505596967</v>
          </cell>
          <cell r="AB77">
            <v>0.28239775005945944</v>
          </cell>
          <cell r="AC77">
            <v>0.85391728789818422</v>
          </cell>
          <cell r="AD77">
            <v>0.28239775005945944</v>
          </cell>
          <cell r="AE77">
            <v>-0.50953206239168125</v>
          </cell>
          <cell r="AF77">
            <v>0.30007179761519298</v>
          </cell>
          <cell r="AG77">
            <v>0.53928043920821289</v>
          </cell>
          <cell r="AH77">
            <v>0.90252551565144934</v>
          </cell>
          <cell r="AI77">
            <v>-0.2063534974929967</v>
          </cell>
          <cell r="AJ77">
            <v>0.10981630263838449</v>
          </cell>
          <cell r="AK77">
            <v>0.25603106613613602</v>
          </cell>
          <cell r="AL77">
            <v>0.13570883411872425</v>
          </cell>
        </row>
        <row r="78">
          <cell r="B78">
            <v>-172.3</v>
          </cell>
          <cell r="C78">
            <v>-3331.7</v>
          </cell>
          <cell r="D78">
            <v>0</v>
          </cell>
          <cell r="E78">
            <v>-77.900000000000006</v>
          </cell>
          <cell r="F78">
            <v>200.8</v>
          </cell>
          <cell r="G78">
            <v>-352.1</v>
          </cell>
          <cell r="H78">
            <v>1327.5</v>
          </cell>
          <cell r="I78">
            <v>-308.60000000000002</v>
          </cell>
          <cell r="J78">
            <v>1592.9</v>
          </cell>
          <cell r="K78">
            <v>11370.654</v>
          </cell>
          <cell r="L78">
            <v>6748.7</v>
          </cell>
          <cell r="M78">
            <v>1041.7</v>
          </cell>
          <cell r="N78">
            <v>-2163.4</v>
          </cell>
          <cell r="O78">
            <v>684.4</v>
          </cell>
          <cell r="P78">
            <v>1474.5</v>
          </cell>
          <cell r="Q78">
            <v>2350.9</v>
          </cell>
          <cell r="R78">
            <v>1036.3</v>
          </cell>
          <cell r="S78">
            <v>7827.6</v>
          </cell>
          <cell r="T78">
            <v>-5660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-520</v>
          </cell>
          <cell r="Z78">
            <v>0</v>
          </cell>
          <cell r="AA78">
            <v>0</v>
          </cell>
        </row>
        <row r="79">
          <cell r="A79" t="str">
            <v>Profit Before Tax</v>
          </cell>
          <cell r="B79">
            <v>3591.6000000000013</v>
          </cell>
          <cell r="C79">
            <v>7799.1999999999935</v>
          </cell>
          <cell r="D79">
            <v>5327.699999999998</v>
          </cell>
          <cell r="E79">
            <v>5321.3999999999987</v>
          </cell>
          <cell r="F79">
            <v>5744.399999999996</v>
          </cell>
          <cell r="G79">
            <v>7607.358000000002</v>
          </cell>
          <cell r="H79">
            <v>11828.626000000002</v>
          </cell>
          <cell r="I79">
            <v>17686.749000000003</v>
          </cell>
          <cell r="J79">
            <v>19056.314000000009</v>
          </cell>
          <cell r="K79">
            <v>20348.362000000001</v>
          </cell>
          <cell r="L79">
            <v>24820.2501177427</v>
          </cell>
          <cell r="M79">
            <v>28891.536421396995</v>
          </cell>
          <cell r="N79">
            <v>33715.639493304625</v>
          </cell>
          <cell r="O79">
            <v>38403.356520596506</v>
          </cell>
          <cell r="P79" t="str">
            <v>Profit Before Tax</v>
          </cell>
          <cell r="Q79">
            <v>1.171511304154135</v>
          </cell>
          <cell r="R79">
            <v>-0.31689147604882517</v>
          </cell>
          <cell r="S79">
            <v>-1.1824990145840042E-3</v>
          </cell>
          <cell r="T79">
            <v>7.9490359679783129E-2</v>
          </cell>
          <cell r="U79">
            <v>0.32430854397326225</v>
          </cell>
          <cell r="V79">
            <v>0.55489277617801069</v>
          </cell>
          <cell r="W79">
            <v>0.49524965959698108</v>
          </cell>
          <cell r="X79">
            <v>7.7434524569778507E-2</v>
          </cell>
          <cell r="Y79">
            <v>6.7801569600500544E-2</v>
          </cell>
          <cell r="Z79">
            <v>0.21976649116733316</v>
          </cell>
          <cell r="AA79">
            <v>6.6001059545888419E-2</v>
          </cell>
          <cell r="AB79">
            <v>6.5999634368207882E-2</v>
          </cell>
          <cell r="AC79">
            <v>8.6868115948330882E-2</v>
          </cell>
          <cell r="AD79">
            <v>6.5999634368207882E-2</v>
          </cell>
          <cell r="AE79">
            <v>0.5194581261825304</v>
          </cell>
          <cell r="AF79">
            <v>0.44631404351162063</v>
          </cell>
          <cell r="AG79">
            <v>0.23870215256841143</v>
          </cell>
          <cell r="AH79">
            <v>1.6644652218255507E-2</v>
          </cell>
          <cell r="AI79">
            <v>0.30938065075008114</v>
          </cell>
          <cell r="AJ79">
            <v>0.26250192535519901</v>
          </cell>
          <cell r="AK79">
            <v>0.17539194639578404</v>
          </cell>
          <cell r="AL79">
            <v>0.14447245779261997</v>
          </cell>
        </row>
        <row r="80">
          <cell r="A80" t="str">
            <v>Provision for Tax</v>
          </cell>
          <cell r="B80">
            <v>1180</v>
          </cell>
          <cell r="C80">
            <v>2719.6</v>
          </cell>
          <cell r="D80">
            <v>1546.3</v>
          </cell>
          <cell r="E80">
            <v>1240</v>
          </cell>
          <cell r="F80">
            <v>1108.3</v>
          </cell>
          <cell r="G80">
            <v>1983.5</v>
          </cell>
          <cell r="H80">
            <v>3406.6</v>
          </cell>
          <cell r="I80">
            <v>6599.9</v>
          </cell>
          <cell r="J80">
            <v>4954.8999999999996</v>
          </cell>
          <cell r="K80">
            <v>5955.2</v>
          </cell>
          <cell r="L80">
            <v>8339.6040395615473</v>
          </cell>
          <cell r="M80">
            <v>9707.5562375893915</v>
          </cell>
          <cell r="N80">
            <v>11328.454869750354</v>
          </cell>
          <cell r="O80">
            <v>12310.603752441782</v>
          </cell>
          <cell r="P80" t="str">
            <v>Provision for Tax</v>
          </cell>
          <cell r="Q80">
            <v>1.3047457627118644</v>
          </cell>
          <cell r="R80">
            <v>-0.43142373878511542</v>
          </cell>
          <cell r="S80">
            <v>-0.19808575308801657</v>
          </cell>
          <cell r="T80">
            <v>-0.10620967741935483</v>
          </cell>
          <cell r="U80">
            <v>0.78967788504917458</v>
          </cell>
          <cell r="V80">
            <v>0.71746912024199649</v>
          </cell>
          <cell r="W80">
            <v>0.93738625022016087</v>
          </cell>
          <cell r="X80">
            <v>-0.24924620070001058</v>
          </cell>
          <cell r="Y80">
            <v>0.20188096631617203</v>
          </cell>
          <cell r="Z80">
            <v>0.40039025382212978</v>
          </cell>
          <cell r="AA80">
            <v>5.6303734551316431E-2</v>
          </cell>
          <cell r="AB80">
            <v>5.6303734551316431E-2</v>
          </cell>
          <cell r="AC80">
            <v>0.20188096631617203</v>
          </cell>
          <cell r="AD80">
            <v>5.6303734551316431E-2</v>
          </cell>
          <cell r="AE80">
            <v>5.6303734551316431E-2</v>
          </cell>
        </row>
        <row r="81">
          <cell r="A81" t="str">
            <v>Effective Tax Rate</v>
          </cell>
          <cell r="B81">
            <v>0.3285443813342242</v>
          </cell>
          <cell r="C81">
            <v>0.34870243101856629</v>
          </cell>
          <cell r="D81">
            <v>0.29023781369071089</v>
          </cell>
          <cell r="E81">
            <v>0.23302138534972006</v>
          </cell>
          <cell r="F81">
            <v>0.19293572870970002</v>
          </cell>
          <cell r="G81">
            <v>0.26073441002776515</v>
          </cell>
          <cell r="H81">
            <v>0.28799625586268424</v>
          </cell>
          <cell r="I81">
            <v>0.37315506654162378</v>
          </cell>
          <cell r="J81">
            <v>0.26001355771110812</v>
          </cell>
          <cell r="K81">
            <v>0.29266237744345219</v>
          </cell>
          <cell r="L81">
            <v>0.33600000000000002</v>
          </cell>
          <cell r="M81">
            <v>0.33600000000000002</v>
          </cell>
          <cell r="N81">
            <v>0.33600000000000002</v>
          </cell>
          <cell r="O81">
            <v>0.315</v>
          </cell>
          <cell r="P81">
            <v>0.34399999999999997</v>
          </cell>
          <cell r="Q81">
            <v>0.32500000000000001</v>
          </cell>
          <cell r="R81">
            <v>0.32500000000000001</v>
          </cell>
          <cell r="S81">
            <v>0.32500000000000001</v>
          </cell>
          <cell r="T81">
            <v>79975</v>
          </cell>
          <cell r="U81">
            <v>64748.86130252741</v>
          </cell>
          <cell r="V81">
            <v>64942.463226749693</v>
          </cell>
          <cell r="W81">
            <v>110757.16429878383</v>
          </cell>
          <cell r="X81">
            <v>116012.74266473509</v>
          </cell>
          <cell r="Y81">
            <v>95301.487631523371</v>
          </cell>
          <cell r="Z81">
            <v>70827.892500139918</v>
          </cell>
          <cell r="AA81">
            <v>63493.984722624933</v>
          </cell>
        </row>
        <row r="82">
          <cell r="A82" t="str">
            <v>Profit After Tax (before VRS)</v>
          </cell>
          <cell r="B82">
            <v>2411.6000000000013</v>
          </cell>
          <cell r="C82">
            <v>5079.5999999999931</v>
          </cell>
          <cell r="D82">
            <v>3781.3999999999978</v>
          </cell>
          <cell r="E82">
            <v>4081.3999999999987</v>
          </cell>
          <cell r="F82">
            <v>4636.0999999999958</v>
          </cell>
          <cell r="G82">
            <v>5623.858000000002</v>
          </cell>
          <cell r="H82">
            <v>8422.0260000000017</v>
          </cell>
          <cell r="I82">
            <v>11086.849000000004</v>
          </cell>
          <cell r="J82">
            <v>14101.41400000001</v>
          </cell>
          <cell r="K82">
            <v>14393.162</v>
          </cell>
          <cell r="L82">
            <v>16480.646078181155</v>
          </cell>
          <cell r="M82">
            <v>19183.980183807602</v>
          </cell>
          <cell r="N82">
            <v>22387.184623554269</v>
          </cell>
          <cell r="O82">
            <v>26306.299216608604</v>
          </cell>
          <cell r="P82" t="str">
            <v>Profit After Tax (before VRS)</v>
          </cell>
          <cell r="Q82">
            <v>1.1063194559628422</v>
          </cell>
          <cell r="R82">
            <v>-0.25557130482715118</v>
          </cell>
          <cell r="S82">
            <v>7.9335695774052306E-2</v>
          </cell>
          <cell r="T82">
            <v>0.1359092468270684</v>
          </cell>
          <cell r="U82">
            <v>0.21305795819762463</v>
          </cell>
          <cell r="V82">
            <v>0.49755310322557911</v>
          </cell>
          <cell r="W82">
            <v>0.31641115807526621</v>
          </cell>
          <cell r="X82">
            <v>0.2719045781177325</v>
          </cell>
          <cell r="Y82">
            <v>2.0689272721160501E-2</v>
          </cell>
          <cell r="Z82">
            <v>0.1450330426476929</v>
          </cell>
          <cell r="AA82">
            <v>7.0013353583719962E-2</v>
          </cell>
          <cell r="AB82">
            <v>7.0011338734979223E-2</v>
          </cell>
          <cell r="AC82">
            <v>0.10641336355892839</v>
          </cell>
          <cell r="AD82">
            <v>7.0011338734979223E-2</v>
          </cell>
          <cell r="AE82">
            <v>0.33028975139835182</v>
          </cell>
          <cell r="AF82">
            <v>0.50865947560267832</v>
          </cell>
          <cell r="AG82">
            <v>0.26351207313580316</v>
          </cell>
          <cell r="AH82">
            <v>2.0659158915713682E-2</v>
          </cell>
          <cell r="AI82">
            <v>0.30938065075008114</v>
          </cell>
          <cell r="AJ82">
            <v>0.26250192535519901</v>
          </cell>
          <cell r="AK82">
            <v>0.17539194639578404</v>
          </cell>
          <cell r="AL82">
            <v>0.14447245779261997</v>
          </cell>
        </row>
        <row r="83">
          <cell r="A83" t="str">
            <v>Growth YoY</v>
          </cell>
          <cell r="B83">
            <v>3591.6000000000013</v>
          </cell>
          <cell r="C83">
            <v>1.1063194559628422</v>
          </cell>
          <cell r="D83">
            <v>-0.25557130482715118</v>
          </cell>
          <cell r="E83">
            <v>7.9335695774052306E-2</v>
          </cell>
          <cell r="F83">
            <v>0.1359092468270684</v>
          </cell>
          <cell r="G83">
            <v>0.21305795819762463</v>
          </cell>
          <cell r="H83">
            <v>0.49755310322557911</v>
          </cell>
          <cell r="I83">
            <v>0.31641115807526621</v>
          </cell>
          <cell r="J83">
            <v>0.2719045781177325</v>
          </cell>
          <cell r="K83">
            <v>2.0689272721160501E-2</v>
          </cell>
          <cell r="L83">
            <v>0.1450330426476929</v>
          </cell>
          <cell r="M83">
            <v>0.16403083306335975</v>
          </cell>
          <cell r="N83">
            <v>0.16697288096921392</v>
          </cell>
          <cell r="O83">
            <v>0.14884457995533928</v>
          </cell>
          <cell r="P83">
            <v>0.17747526403713954</v>
          </cell>
          <cell r="Q83">
            <v>0.30938065075008114</v>
          </cell>
          <cell r="R83">
            <v>0.26250192535519901</v>
          </cell>
          <cell r="S83">
            <v>0.14447245779261997</v>
          </cell>
          <cell r="T83">
            <v>39572.499999999942</v>
          </cell>
          <cell r="U83">
            <v>59540.61121373011</v>
          </cell>
          <cell r="V83">
            <v>78629.951142444639</v>
          </cell>
          <cell r="W83">
            <v>31867.263445305653</v>
          </cell>
          <cell r="X83">
            <v>44086.156276858994</v>
          </cell>
          <cell r="Y83">
            <v>18974.070187193225</v>
          </cell>
          <cell r="Z83">
            <v>52273.330454278097</v>
          </cell>
          <cell r="AA83">
            <v>62306.984808221641</v>
          </cell>
        </row>
        <row r="84">
          <cell r="B84">
            <v>1180</v>
          </cell>
          <cell r="C84">
            <v>2719.6</v>
          </cell>
          <cell r="D84">
            <v>1546.3</v>
          </cell>
          <cell r="E84">
            <v>1240</v>
          </cell>
          <cell r="F84">
            <v>1108.3</v>
          </cell>
          <cell r="G84">
            <v>1983.5</v>
          </cell>
          <cell r="H84">
            <v>3406.6</v>
          </cell>
          <cell r="I84">
            <v>6599.9</v>
          </cell>
          <cell r="J84">
            <v>4954.8999999999996</v>
          </cell>
          <cell r="K84">
            <v>5955.2</v>
          </cell>
          <cell r="L84">
            <v>6290.5</v>
          </cell>
          <cell r="M84">
            <v>12471.5</v>
          </cell>
          <cell r="N84">
            <v>27413.127776212335</v>
          </cell>
          <cell r="O84">
            <v>19994.3</v>
          </cell>
          <cell r="P84">
            <v>21302.3</v>
          </cell>
          <cell r="Q84">
            <v>21528.400000000001</v>
          </cell>
          <cell r="R84">
            <v>17740.900000000001</v>
          </cell>
          <cell r="S84">
            <v>13479.4</v>
          </cell>
          <cell r="T84">
            <v>8956.7000000000007</v>
          </cell>
          <cell r="U84">
            <v>19858.381844376476</v>
          </cell>
          <cell r="V84">
            <v>26304.276916115967</v>
          </cell>
          <cell r="W84">
            <v>0</v>
          </cell>
          <cell r="X84">
            <v>13225.846883057699</v>
          </cell>
          <cell r="Y84">
            <v>5702.7254023745036</v>
          </cell>
          <cell r="Z84">
            <v>15681.999136283428</v>
          </cell>
          <cell r="AA84">
            <v>18692.095442466492</v>
          </cell>
        </row>
        <row r="85">
          <cell r="A85" t="str">
            <v>VRS Expenses net of tax</v>
          </cell>
          <cell r="B85">
            <v>0.3285443813342242</v>
          </cell>
          <cell r="C85">
            <v>0.34870243101856629</v>
          </cell>
          <cell r="D85">
            <v>0.29023781369071089</v>
          </cell>
          <cell r="E85">
            <v>0.23302138534972006</v>
          </cell>
          <cell r="F85">
            <v>0.19293572870970002</v>
          </cell>
          <cell r="G85">
            <v>0.26073441002776515</v>
          </cell>
          <cell r="H85">
            <v>0.28799625586268424</v>
          </cell>
          <cell r="I85">
            <v>0.37315506654162378</v>
          </cell>
          <cell r="J85">
            <v>0.26001355771110812</v>
          </cell>
          <cell r="K85">
            <v>0.29266269386102245</v>
          </cell>
          <cell r="L85">
            <v>0.29000075283559257</v>
          </cell>
          <cell r="M85">
            <v>0.37839371435899999</v>
          </cell>
          <cell r="N85">
            <v>0.35159848780176428</v>
          </cell>
          <cell r="O85">
            <v>0.3386116773888983</v>
          </cell>
          <cell r="P85" t="str">
            <v>VRS Expenses net of tax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  <cell r="U85" t="e">
            <v>#DIV/0!</v>
          </cell>
          <cell r="V85" t="e">
            <v>#DIV/0!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 t="e">
            <v>#DIV/0!</v>
          </cell>
        </row>
        <row r="86">
          <cell r="B86">
            <v>2411.6000000000013</v>
          </cell>
          <cell r="C86">
            <v>5079.5999999999931</v>
          </cell>
          <cell r="D86">
            <v>3781.3999999999978</v>
          </cell>
          <cell r="E86">
            <v>4081.3999999999987</v>
          </cell>
          <cell r="F86">
            <v>4636.0999999999958</v>
          </cell>
          <cell r="G86">
            <v>5623.858000000002</v>
          </cell>
          <cell r="H86">
            <v>8422.0260000000017</v>
          </cell>
          <cell r="I86">
            <v>11086.849000000004</v>
          </cell>
          <cell r="J86">
            <v>14101.41400000001</v>
          </cell>
          <cell r="K86">
            <v>14393.140000000007</v>
          </cell>
          <cell r="L86">
            <v>15400.822999999986</v>
          </cell>
          <cell r="M86">
            <v>20487.557000000001</v>
          </cell>
          <cell r="N86">
            <v>30908.746999999981</v>
          </cell>
          <cell r="O86">
            <v>39053.575000000012</v>
          </cell>
          <cell r="P86">
            <v>44334.920000000013</v>
          </cell>
          <cell r="Q86">
            <v>48842.044000000002</v>
          </cell>
          <cell r="R86">
            <v>47476.714999999938</v>
          </cell>
          <cell r="S86">
            <v>33425.678000000022</v>
          </cell>
          <cell r="T86">
            <v>30615.799999999941</v>
          </cell>
          <cell r="U86">
            <v>39682.229369353634</v>
          </cell>
          <cell r="V86">
            <v>52325.674226328672</v>
          </cell>
          <cell r="W86">
            <v>31867.263445305653</v>
          </cell>
          <cell r="X86">
            <v>30860.309393801297</v>
          </cell>
          <cell r="Y86">
            <v>13271.344784818721</v>
          </cell>
          <cell r="Z86">
            <v>36591.331317994671</v>
          </cell>
          <cell r="AA86">
            <v>43614.889365755153</v>
          </cell>
        </row>
        <row r="87">
          <cell r="A87" t="str">
            <v>Reported Net Profit for the year</v>
          </cell>
          <cell r="B87">
            <v>2411.6000000000013</v>
          </cell>
          <cell r="C87">
            <v>5079.5999999999931</v>
          </cell>
          <cell r="D87">
            <v>3781.3999999999978</v>
          </cell>
          <cell r="E87">
            <v>4081.3999999999987</v>
          </cell>
          <cell r="F87">
            <v>4636.0999999999958</v>
          </cell>
          <cell r="G87">
            <v>5623.858000000002</v>
          </cell>
          <cell r="H87">
            <v>8422.0260000000017</v>
          </cell>
          <cell r="I87">
            <v>11086.849000000004</v>
          </cell>
          <cell r="J87">
            <v>14101.41400000001</v>
          </cell>
          <cell r="K87">
            <v>14393.162</v>
          </cell>
          <cell r="L87">
            <v>16480.646078181155</v>
          </cell>
          <cell r="M87">
            <v>19183.980183807602</v>
          </cell>
          <cell r="N87">
            <v>22387.184623554269</v>
          </cell>
          <cell r="O87">
            <v>0.15449286118116268</v>
          </cell>
          <cell r="P87" t="str">
            <v>Reported Net Profit for the year</v>
          </cell>
          <cell r="Q87">
            <v>1.1063194559628422</v>
          </cell>
          <cell r="R87">
            <v>-0.25557130482715118</v>
          </cell>
          <cell r="S87">
            <v>7.9335695774052306E-2</v>
          </cell>
          <cell r="T87">
            <v>0.1359092468270684</v>
          </cell>
          <cell r="U87">
            <v>0.21305795819762463</v>
          </cell>
          <cell r="V87">
            <v>0.49755310322557911</v>
          </cell>
          <cell r="W87">
            <v>0.31641115807526621</v>
          </cell>
          <cell r="X87">
            <v>0.2719045781177325</v>
          </cell>
          <cell r="Y87">
            <v>2.0689272721160501E-2</v>
          </cell>
          <cell r="Z87">
            <v>0.1450330426476929</v>
          </cell>
          <cell r="AA87">
            <v>7.0013353583719962E-2</v>
          </cell>
          <cell r="AB87">
            <v>7.0011338734979223E-2</v>
          </cell>
          <cell r="AC87">
            <v>0.10641336355892839</v>
          </cell>
          <cell r="AD87">
            <v>7.0011338734979223E-2</v>
          </cell>
          <cell r="AE87">
            <v>0.33028975139835182</v>
          </cell>
          <cell r="AF87">
            <v>0.50865947560267832</v>
          </cell>
          <cell r="AG87">
            <v>0.26351207313580316</v>
          </cell>
          <cell r="AH87">
            <v>2.0659158915713682E-2</v>
          </cell>
          <cell r="AI87">
            <v>0.30938065075008114</v>
          </cell>
          <cell r="AJ87">
            <v>0.26250192535519901</v>
          </cell>
          <cell r="AK87">
            <v>0.17539194639578404</v>
          </cell>
          <cell r="AL87">
            <v>0.14447245779261997</v>
          </cell>
        </row>
        <row r="88">
          <cell r="A88" t="str">
            <v>Growth YoY</v>
          </cell>
          <cell r="C88">
            <v>1.1063194559628422</v>
          </cell>
          <cell r="D88">
            <v>-0.25557130482715118</v>
          </cell>
          <cell r="E88">
            <v>7.9335695774052306E-2</v>
          </cell>
          <cell r="F88">
            <v>0.1359092468270684</v>
          </cell>
          <cell r="G88">
            <v>0.21305795819762463</v>
          </cell>
          <cell r="H88">
            <v>0.49755310322557911</v>
          </cell>
          <cell r="I88">
            <v>0.31641115807526621</v>
          </cell>
          <cell r="J88">
            <v>0.2719045781177325</v>
          </cell>
          <cell r="K88">
            <v>2.0689272721160501E-2</v>
          </cell>
          <cell r="L88">
            <v>0.1450330426476929</v>
          </cell>
          <cell r="M88">
            <v>0.16403083306335975</v>
          </cell>
          <cell r="N88">
            <v>0.16697288096921392</v>
          </cell>
          <cell r="O88">
            <v>0.14884457995533928</v>
          </cell>
          <cell r="P88">
            <v>0.17747526403713954</v>
          </cell>
          <cell r="Q88">
            <v>0.30938065075008114</v>
          </cell>
          <cell r="R88">
            <v>0.26250192535519901</v>
          </cell>
          <cell r="S88">
            <v>0.14447245779261997</v>
          </cell>
        </row>
        <row r="89">
          <cell r="A89" t="str">
            <v>Core Operating profit</v>
          </cell>
          <cell r="B89">
            <v>5715.7000000000016</v>
          </cell>
          <cell r="C89">
            <v>5944.4999999999927</v>
          </cell>
          <cell r="D89">
            <v>7504.2999999999975</v>
          </cell>
          <cell r="E89">
            <v>6052.4999999999982</v>
          </cell>
          <cell r="F89">
            <v>7289.2999999999956</v>
          </cell>
          <cell r="G89">
            <v>10940.658000000003</v>
          </cell>
          <cell r="H89">
            <v>17151.026000000002</v>
          </cell>
          <cell r="I89">
            <v>20022.673000000003</v>
          </cell>
          <cell r="J89">
            <v>20516.966000000008</v>
          </cell>
          <cell r="K89">
            <v>26638.382999999998</v>
          </cell>
          <cell r="L89">
            <v>36187.935648270097</v>
          </cell>
          <cell r="M89">
            <v>42640.01370513095</v>
          </cell>
          <cell r="N89">
            <v>48932.785261774065</v>
          </cell>
          <cell r="O89">
            <v>0.26518705121361119</v>
          </cell>
          <cell r="P89" t="str">
            <v>Core Operating profit</v>
          </cell>
          <cell r="Q89">
            <v>4.0030092552091778E-2</v>
          </cell>
          <cell r="R89">
            <v>0.26239380940365153</v>
          </cell>
          <cell r="S89">
            <v>-0.19346241488213423</v>
          </cell>
          <cell r="T89">
            <v>0.20434531185460525</v>
          </cell>
          <cell r="U89">
            <v>0.50092025297353793</v>
          </cell>
          <cell r="V89">
            <v>0.56764117843734785</v>
          </cell>
          <cell r="W89">
            <v>0.16743295707207251</v>
          </cell>
          <cell r="X89">
            <v>2.4686663963398248E-2</v>
          </cell>
          <cell r="Y89">
            <v>0.29835878267771121</v>
          </cell>
          <cell r="Z89">
            <v>0.35848845060415635</v>
          </cell>
          <cell r="AA89">
            <v>0.310290671771138</v>
          </cell>
          <cell r="AB89">
            <v>0.19893642546026413</v>
          </cell>
          <cell r="AC89">
            <v>0.23604691435836589</v>
          </cell>
          <cell r="AD89">
            <v>0.20465512422948406</v>
          </cell>
          <cell r="AE89">
            <v>9.6433969409574827E-2</v>
          </cell>
          <cell r="AF89">
            <v>0.29172334257594668</v>
          </cell>
          <cell r="AG89">
            <v>0.33981362426733197</v>
          </cell>
          <cell r="AH89">
            <v>0.28198904355640231</v>
          </cell>
          <cell r="AI89">
            <v>0.1587039901780225</v>
          </cell>
          <cell r="AJ89">
            <v>0.2516509091304977</v>
          </cell>
          <cell r="AK89">
            <v>0.21180963094764382</v>
          </cell>
          <cell r="AL89">
            <v>0.14908371580098656</v>
          </cell>
        </row>
        <row r="90">
          <cell r="A90" t="str">
            <v>Growth YoY</v>
          </cell>
          <cell r="C90">
            <v>4.0030092552091778E-2</v>
          </cell>
          <cell r="D90">
            <v>0.26239380940365153</v>
          </cell>
          <cell r="E90">
            <v>-0.19346241488213423</v>
          </cell>
          <cell r="F90">
            <v>0.20434531185460525</v>
          </cell>
          <cell r="G90">
            <v>0.50092025297353793</v>
          </cell>
          <cell r="H90">
            <v>0.56764117843734785</v>
          </cell>
          <cell r="I90">
            <v>0.16743295707207251</v>
          </cell>
          <cell r="J90">
            <v>2.4686663963398248E-2</v>
          </cell>
          <cell r="K90">
            <v>0.29835878267771121</v>
          </cell>
          <cell r="L90">
            <v>0.35848845060415635</v>
          </cell>
          <cell r="M90">
            <v>0.17829362027091156</v>
          </cell>
          <cell r="N90">
            <v>0.1475790228436511</v>
          </cell>
          <cell r="O90">
            <v>0.23771711518076688</v>
          </cell>
          <cell r="P90">
            <v>0.16266451430911899</v>
          </cell>
          <cell r="Q90">
            <v>0.1587039901780225</v>
          </cell>
          <cell r="R90">
            <v>0.2516509091304977</v>
          </cell>
          <cell r="S90">
            <v>0.14908371580098656</v>
          </cell>
        </row>
        <row r="91">
          <cell r="A91" t="str">
            <v>Dividend Tax</v>
          </cell>
          <cell r="M91">
            <v>0.26518705121361119</v>
          </cell>
          <cell r="N91">
            <v>1071.713</v>
          </cell>
          <cell r="O91">
            <v>1164.27</v>
          </cell>
        </row>
        <row r="92">
          <cell r="A92" t="str">
            <v>Dividends</v>
          </cell>
          <cell r="B92">
            <v>293.8</v>
          </cell>
          <cell r="C92">
            <v>424.5</v>
          </cell>
          <cell r="D92">
            <v>424.5</v>
          </cell>
          <cell r="E92">
            <v>500</v>
          </cell>
          <cell r="F92">
            <v>530.70000000000005</v>
          </cell>
          <cell r="G92">
            <v>636.70000000000005</v>
          </cell>
          <cell r="H92">
            <v>928.6</v>
          </cell>
          <cell r="I92">
            <v>1061.21</v>
          </cell>
          <cell r="J92">
            <v>1741.8000000000002</v>
          </cell>
          <cell r="K92">
            <v>1891.816</v>
          </cell>
          <cell r="L92">
            <v>2049.4662500000004</v>
          </cell>
          <cell r="M92">
            <v>2207.1174999999998</v>
          </cell>
          <cell r="N92">
            <v>2364.7687500000002</v>
          </cell>
          <cell r="O92">
            <v>4098.9325000000008</v>
          </cell>
          <cell r="P92" t="str">
            <v>Dividends</v>
          </cell>
          <cell r="Q92">
            <v>0.44486044928522794</v>
          </cell>
          <cell r="R92">
            <v>0</v>
          </cell>
          <cell r="S92">
            <v>0.17785630153121312</v>
          </cell>
          <cell r="T92">
            <v>6.1400000000000121E-2</v>
          </cell>
          <cell r="U92">
            <v>0.19973619747503291</v>
          </cell>
          <cell r="V92">
            <v>0.45845767237317414</v>
          </cell>
          <cell r="W92">
            <v>0.14280637518845585</v>
          </cell>
          <cell r="X92">
            <v>0.64133394898276497</v>
          </cell>
          <cell r="Y92">
            <v>8.6126995062578926E-2</v>
          </cell>
          <cell r="Z92">
            <v>8.3332760691314789E-2</v>
          </cell>
          <cell r="AA92">
            <v>0.66666578567894552</v>
          </cell>
          <cell r="AB92">
            <v>0.66666578567894552</v>
          </cell>
          <cell r="AC92">
            <v>8.6126995062578926E-2</v>
          </cell>
          <cell r="AD92">
            <v>0.66666578567894552</v>
          </cell>
          <cell r="AE92">
            <v>0.30000015857787354</v>
          </cell>
          <cell r="AF92">
            <v>0.53846135079543878</v>
          </cell>
          <cell r="AG92">
            <v>0.10000000000000009</v>
          </cell>
          <cell r="AH92">
            <v>2.2727272727272485E-2</v>
          </cell>
          <cell r="AI92">
            <v>0.33333333333333348</v>
          </cell>
          <cell r="AJ92">
            <v>0.19999999999999996</v>
          </cell>
          <cell r="AK92">
            <v>0.20000000000000018</v>
          </cell>
          <cell r="AL92">
            <v>0</v>
          </cell>
        </row>
        <row r="93">
          <cell r="A93" t="str">
            <v>DPS</v>
          </cell>
          <cell r="B93">
            <v>0.83806372479105473</v>
          </cell>
          <cell r="C93">
            <v>2.0000942329438369</v>
          </cell>
          <cell r="D93">
            <v>2.0000942329438369</v>
          </cell>
          <cell r="E93">
            <v>2.3558235959291367</v>
          </cell>
          <cell r="F93">
            <v>2.500471164719186</v>
          </cell>
          <cell r="G93">
            <v>2.9999057670561631</v>
          </cell>
          <cell r="H93">
            <v>3.5001554828921706</v>
          </cell>
          <cell r="I93">
            <v>4</v>
          </cell>
          <cell r="J93">
            <v>5.5242626070409138</v>
          </cell>
          <cell r="K93">
            <v>6.0000507453219152</v>
          </cell>
          <cell r="L93">
            <v>6.5</v>
          </cell>
          <cell r="M93">
            <v>7</v>
          </cell>
          <cell r="N93">
            <v>7.5</v>
          </cell>
          <cell r="O93">
            <v>13</v>
          </cell>
          <cell r="P93" t="str">
            <v>DPS</v>
          </cell>
          <cell r="Q93">
            <v>1.3865658109023853</v>
          </cell>
          <cell r="R93">
            <v>0</v>
          </cell>
          <cell r="S93">
            <v>0.17785630153121335</v>
          </cell>
          <cell r="T93">
            <v>6.1400000000000121E-2</v>
          </cell>
          <cell r="U93">
            <v>0.19973619747503291</v>
          </cell>
          <cell r="V93">
            <v>0.16675514322135099</v>
          </cell>
          <cell r="W93">
            <v>0.14280637518845563</v>
          </cell>
          <cell r="X93">
            <v>0.38106565176022844</v>
          </cell>
          <cell r="Y93">
            <v>8.6126995062578704E-2</v>
          </cell>
          <cell r="Z93">
            <v>8.3324171061033514E-2</v>
          </cell>
          <cell r="AA93">
            <v>0.66666578567894574</v>
          </cell>
          <cell r="AB93">
            <v>0.66666578567894574</v>
          </cell>
          <cell r="AC93">
            <v>8.6118383277110411E-2</v>
          </cell>
          <cell r="AD93">
            <v>0.66666578567894574</v>
          </cell>
          <cell r="AE93">
            <v>0.30000015857787354</v>
          </cell>
          <cell r="AF93">
            <v>0.53846135079543878</v>
          </cell>
          <cell r="AG93">
            <v>0.10000000000000009</v>
          </cell>
          <cell r="AH93">
            <v>2.2727272727272707E-2</v>
          </cell>
          <cell r="AI93">
            <v>0.33333333333333326</v>
          </cell>
          <cell r="AJ93">
            <v>0.19999999999999996</v>
          </cell>
          <cell r="AK93">
            <v>0.19999999999999996</v>
          </cell>
          <cell r="AL93">
            <v>0</v>
          </cell>
        </row>
        <row r="94">
          <cell r="A94" t="str">
            <v>Payout Ratio</v>
          </cell>
          <cell r="B94">
            <v>0.1218278321446342</v>
          </cell>
          <cell r="C94">
            <v>8.3569572407276277E-2</v>
          </cell>
          <cell r="D94">
            <v>0.11226000952028356</v>
          </cell>
          <cell r="E94">
            <v>0.12250698289802522</v>
          </cell>
          <cell r="F94">
            <v>0.11447121502987435</v>
          </cell>
          <cell r="G94">
            <v>0.11321409608848584</v>
          </cell>
          <cell r="H94">
            <v>0.11025850549499608</v>
          </cell>
          <cell r="I94">
            <v>9.5717908668188745E-2</v>
          </cell>
          <cell r="J94">
            <v>0.12351952789982615</v>
          </cell>
          <cell r="K94">
            <v>0.13143852615568422</v>
          </cell>
          <cell r="L94">
            <v>0.12435594091868178</v>
          </cell>
          <cell r="M94">
            <v>0.11505003022589315</v>
          </cell>
          <cell r="N94">
            <v>0.10563046625844823</v>
          </cell>
          <cell r="O94">
            <v>0.15581562675346294</v>
          </cell>
          <cell r="P94" t="str">
            <v>Payout Ratio</v>
          </cell>
          <cell r="Q94" t="str">
            <v>Payout Ratio</v>
          </cell>
          <cell r="R94" t="str">
            <v>Payout Ratio</v>
          </cell>
          <cell r="S94" t="str">
            <v>Payout Ratio</v>
          </cell>
          <cell r="T94" t="str">
            <v>Payout Ratio</v>
          </cell>
          <cell r="U94" t="str">
            <v>Payout Ratio</v>
          </cell>
        </row>
        <row r="95">
          <cell r="A95" t="str">
            <v>IBES Consensus</v>
          </cell>
          <cell r="K95">
            <v>14393.162</v>
          </cell>
          <cell r="L95">
            <v>16021.028979715647</v>
          </cell>
          <cell r="M95">
            <v>18559.451978641562</v>
          </cell>
          <cell r="N95">
            <v>21276.797607512628</v>
          </cell>
          <cell r="O95">
            <v>18608.452872383888</v>
          </cell>
          <cell r="P95">
            <v>19530.071205570588</v>
          </cell>
          <cell r="Q95">
            <v>49224.838287139668</v>
          </cell>
          <cell r="R95">
            <v>62687.34451257711</v>
          </cell>
        </row>
        <row r="96">
          <cell r="A96" t="str">
            <v>MS relative to Consensus</v>
          </cell>
          <cell r="B96">
            <v>293.8</v>
          </cell>
          <cell r="C96">
            <v>424.5</v>
          </cell>
          <cell r="D96">
            <v>424.5</v>
          </cell>
          <cell r="E96">
            <v>500</v>
          </cell>
          <cell r="F96">
            <v>530.70000000000005</v>
          </cell>
          <cell r="G96">
            <v>636.70000000000005</v>
          </cell>
          <cell r="H96">
            <v>928.6</v>
          </cell>
          <cell r="I96">
            <v>1061.21</v>
          </cell>
          <cell r="J96">
            <v>1741.8000000000002</v>
          </cell>
          <cell r="K96">
            <v>0</v>
          </cell>
          <cell r="L96">
            <v>2.8688363216085033E-2</v>
          </cell>
          <cell r="M96">
            <v>3.3650142573431241E-2</v>
          </cell>
          <cell r="N96">
            <v>5.21876946204336E-2</v>
          </cell>
          <cell r="O96">
            <v>1.8606484706602533E-3</v>
          </cell>
          <cell r="P96">
            <v>2.4098775223500013E-3</v>
          </cell>
          <cell r="Q96">
            <v>6.0286309107454805E-2</v>
          </cell>
          <cell r="R96">
            <v>5.1137736132415235E-2</v>
          </cell>
          <cell r="S96">
            <v>3620.6990000000001</v>
          </cell>
          <cell r="T96">
            <v>6120.0149999999994</v>
          </cell>
          <cell r="U96">
            <v>7418.2</v>
          </cell>
          <cell r="V96">
            <v>9272.75</v>
          </cell>
          <cell r="W96">
            <v>6676.24</v>
          </cell>
          <cell r="X96">
            <v>6676.24</v>
          </cell>
          <cell r="Y96">
            <v>1990.7017177228081</v>
          </cell>
          <cell r="Z96">
            <v>5488.6996976992004</v>
          </cell>
          <cell r="AA96">
            <v>6542.2334048632729</v>
          </cell>
        </row>
        <row r="97">
          <cell r="B97">
            <v>9.5417084307829345E-2</v>
          </cell>
          <cell r="C97">
            <v>0.30422351010360066</v>
          </cell>
          <cell r="D97">
            <v>2.0000942329438369</v>
          </cell>
          <cell r="E97">
            <v>2.3558235959291367</v>
          </cell>
          <cell r="F97">
            <v>2.500471164719186</v>
          </cell>
          <cell r="G97">
            <v>2.9999057670561631</v>
          </cell>
          <cell r="H97">
            <v>3.5001554828921706</v>
          </cell>
          <cell r="I97">
            <v>4</v>
          </cell>
          <cell r="J97">
            <v>5.5242626070409138</v>
          </cell>
          <cell r="K97">
            <v>6.0000031715574718</v>
          </cell>
          <cell r="L97">
            <v>10</v>
          </cell>
          <cell r="M97">
            <v>13.000001585778735</v>
          </cell>
          <cell r="N97">
            <v>20</v>
          </cell>
          <cell r="O97">
            <v>39054</v>
          </cell>
          <cell r="P97">
            <v>45458</v>
          </cell>
          <cell r="Q97">
            <v>54742</v>
          </cell>
          <cell r="R97">
            <v>62475</v>
          </cell>
          <cell r="S97">
            <v>2.0344813885434632</v>
          </cell>
          <cell r="T97">
            <v>3.3802629246990179</v>
          </cell>
          <cell r="U97">
            <v>4</v>
          </cell>
          <cell r="V97">
            <v>5</v>
          </cell>
          <cell r="W97">
            <v>3.4</v>
          </cell>
          <cell r="X97">
            <v>3.4</v>
          </cell>
          <cell r="Y97">
            <v>0.2817460610052786</v>
          </cell>
          <cell r="Z97">
            <v>0.77682131185207615</v>
          </cell>
          <cell r="AA97">
            <v>0.92592902070024696</v>
          </cell>
        </row>
        <row r="98">
          <cell r="A98" t="str">
            <v>Spread Analysis</v>
          </cell>
          <cell r="B98">
            <v>0.1218278321446342</v>
          </cell>
          <cell r="C98">
            <v>8.3569572407276277E-2</v>
          </cell>
          <cell r="D98">
            <v>0.11226000952028356</v>
          </cell>
          <cell r="E98">
            <v>0.12250698289802522</v>
          </cell>
          <cell r="F98">
            <v>0.11447121502987435</v>
          </cell>
          <cell r="G98">
            <v>0.11321409608848584</v>
          </cell>
          <cell r="H98">
            <v>0.11025850549499608</v>
          </cell>
          <cell r="I98">
            <v>9.5717908668188745E-2</v>
          </cell>
          <cell r="J98">
            <v>0.12351952789982615</v>
          </cell>
          <cell r="K98">
            <v>0.13143872706025225</v>
          </cell>
          <cell r="L98">
            <v>0.20473094197628289</v>
          </cell>
          <cell r="M98">
            <v>0.20006938845856537</v>
          </cell>
          <cell r="N98">
            <v>0.2040215347454882</v>
          </cell>
          <cell r="O98">
            <v>-1.0882368002951281E-5</v>
          </cell>
          <cell r="P98">
            <v>-0.17968774011662658</v>
          </cell>
          <cell r="Q98">
            <v>-0.10078480349384988</v>
          </cell>
          <cell r="R98">
            <v>3.3988717499338073E-3</v>
          </cell>
          <cell r="S98">
            <v>0.10832088432132918</v>
          </cell>
          <cell r="T98">
            <v>0.19989727526309981</v>
          </cell>
          <cell r="U98">
            <v>0.18694010185146087</v>
          </cell>
          <cell r="V98">
            <v>0.17721224116275672</v>
          </cell>
          <cell r="W98">
            <v>0.20950151591957522</v>
          </cell>
          <cell r="X98">
            <v>0.21633742924628654</v>
          </cell>
          <cell r="Y98">
            <v>0.15</v>
          </cell>
          <cell r="Z98">
            <v>0.15</v>
          </cell>
          <cell r="AA98">
            <v>0.15</v>
          </cell>
        </row>
        <row r="99">
          <cell r="A99" t="str">
            <v>Average yield on assets</v>
          </cell>
          <cell r="C99">
            <v>0.11394922057795782</v>
          </cell>
          <cell r="D99">
            <v>0.11000171631533312</v>
          </cell>
          <cell r="E99">
            <v>0.10925195828182005</v>
          </cell>
          <cell r="F99">
            <v>0.10648534947463142</v>
          </cell>
          <cell r="G99">
            <v>0.10370963417848404</v>
          </cell>
          <cell r="H99">
            <v>9.8935914925008056E-2</v>
          </cell>
          <cell r="I99">
            <v>8.6198729848100508E-2</v>
          </cell>
          <cell r="J99">
            <v>7.6787204253779717E-2</v>
          </cell>
          <cell r="K99">
            <v>7.298069085074689E-2</v>
          </cell>
          <cell r="L99">
            <v>7.6809931996414185E-2</v>
          </cell>
          <cell r="M99">
            <v>8.0843177379492703E-2</v>
          </cell>
          <cell r="N99">
            <v>8.1108114951417606E-2</v>
          </cell>
          <cell r="O99">
            <v>8.4906420593742066E-2</v>
          </cell>
          <cell r="P99" t="str">
            <v>Average yield on assets</v>
          </cell>
          <cell r="Q99" t="str">
            <v>Average yield on assets</v>
          </cell>
          <cell r="R99">
            <v>-3.9475042626247042E-3</v>
          </cell>
          <cell r="S99">
            <v>-7.4975803351307047E-4</v>
          </cell>
          <cell r="T99">
            <v>-2.7666088071886252E-3</v>
          </cell>
          <cell r="U99">
            <v>-2.7757152961473824E-3</v>
          </cell>
          <cell r="V99">
            <v>-4.7737192534759859E-3</v>
          </cell>
          <cell r="W99">
            <v>-1.2737185076907548E-2</v>
          </cell>
          <cell r="X99">
            <v>-9.4115255943207909E-3</v>
          </cell>
          <cell r="Y99">
            <v>-3.8065134030328268E-3</v>
          </cell>
          <cell r="Z99">
            <v>3.8292411456672948E-3</v>
          </cell>
          <cell r="AA99">
            <v>4.4764618465388262E-3</v>
          </cell>
          <cell r="AB99">
            <v>2.4533776952404274E-3</v>
          </cell>
          <cell r="AC99">
            <v>-3.8065134030328268E-3</v>
          </cell>
          <cell r="AD99">
            <v>2.4533776952404274E-3</v>
          </cell>
          <cell r="AE99">
            <v>61.372152483748778</v>
          </cell>
          <cell r="AF99">
            <v>70.164383673586158</v>
          </cell>
          <cell r="AG99">
            <v>-71.658382260088445</v>
          </cell>
          <cell r="AH99">
            <v>42.772577254395202</v>
          </cell>
          <cell r="AI99">
            <v>49.614783483525052</v>
          </cell>
          <cell r="AJ99">
            <v>0.72362588665317307</v>
          </cell>
          <cell r="AK99">
            <v>21.896438370254678</v>
          </cell>
          <cell r="AL99">
            <v>0.71731317570683517</v>
          </cell>
        </row>
        <row r="100">
          <cell r="A100" t="str">
            <v>Yield on advances</v>
          </cell>
          <cell r="C100">
            <v>0.13026440465859149</v>
          </cell>
          <cell r="D100">
            <v>0.12435505148046409</v>
          </cell>
          <cell r="E100">
            <v>0.12082099824864022</v>
          </cell>
          <cell r="F100">
            <v>0.111600673270387</v>
          </cell>
          <cell r="G100">
            <v>0.10634491518782434</v>
          </cell>
          <cell r="H100">
            <v>9.9509715735934451E-2</v>
          </cell>
          <cell r="I100">
            <v>8.8642258234182883E-2</v>
          </cell>
          <cell r="J100">
            <v>7.8896742121619776E-2</v>
          </cell>
          <cell r="K100">
            <v>7.9109236531454394E-2</v>
          </cell>
          <cell r="L100">
            <v>8.9609236531454389E-2</v>
          </cell>
          <cell r="M100">
            <v>9.4609236531454394E-2</v>
          </cell>
          <cell r="N100">
            <v>9.4609236531454394E-2</v>
          </cell>
          <cell r="O100">
            <v>0.10028572769756104</v>
          </cell>
          <cell r="P100" t="str">
            <v>Yield on advances</v>
          </cell>
          <cell r="Q100" t="str">
            <v>Yield on advances</v>
          </cell>
          <cell r="R100">
            <v>-5.9093531781273939E-3</v>
          </cell>
          <cell r="S100">
            <v>-3.5340532318238749E-3</v>
          </cell>
          <cell r="T100">
            <v>-9.2203249782532165E-3</v>
          </cell>
          <cell r="U100">
            <v>-5.2557580825626643E-3</v>
          </cell>
          <cell r="V100">
            <v>-6.8351994518898868E-3</v>
          </cell>
          <cell r="W100">
            <v>-1.0867457501751568E-2</v>
          </cell>
          <cell r="X100">
            <v>-9.7455161125631073E-3</v>
          </cell>
          <cell r="Y100">
            <v>2.124944098346182E-4</v>
          </cell>
          <cell r="Z100">
            <v>1.0499999999999995E-2</v>
          </cell>
          <cell r="AA100">
            <v>1.0176491166106652E-2</v>
          </cell>
          <cell r="AB100">
            <v>1.0176491166106652E-2</v>
          </cell>
          <cell r="AC100">
            <v>2.124944098346182E-4</v>
          </cell>
          <cell r="AD100">
            <v>1.0176491166106652E-2</v>
          </cell>
          <cell r="AE100">
            <v>73.283853767071449</v>
          </cell>
          <cell r="AF100">
            <v>97.57788773376852</v>
          </cell>
          <cell r="AG100">
            <v>-85.043809587640467</v>
          </cell>
          <cell r="AH100">
            <v>41.324791111189974</v>
          </cell>
          <cell r="AI100">
            <v>55.00000000000005</v>
          </cell>
          <cell r="AJ100">
            <v>0</v>
          </cell>
          <cell r="AK100">
            <v>21.999999999999936</v>
          </cell>
          <cell r="AL100">
            <v>0</v>
          </cell>
        </row>
        <row r="101">
          <cell r="A101" t="str">
            <v>Yield on Investment</v>
          </cell>
          <cell r="C101">
            <v>0.12184123436051707</v>
          </cell>
          <cell r="D101">
            <v>0.11462929176132053</v>
          </cell>
          <cell r="E101">
            <v>0.11885751039468452</v>
          </cell>
          <cell r="F101">
            <v>0.11610949470319086</v>
          </cell>
          <cell r="G101">
            <v>0.11259873566599712</v>
          </cell>
          <cell r="H101">
            <v>0.10599220209385961</v>
          </cell>
          <cell r="I101">
            <v>9.6669786597271851E-2</v>
          </cell>
          <cell r="J101">
            <v>8.5649066797078233E-2</v>
          </cell>
          <cell r="K101">
            <v>8.7875751366132945E-2</v>
          </cell>
          <cell r="L101">
            <v>8.1500000000000003E-2</v>
          </cell>
          <cell r="M101">
            <v>7.400000000000001E-2</v>
          </cell>
          <cell r="N101">
            <v>7.0000000000000007E-2</v>
          </cell>
          <cell r="O101">
            <v>7.0999999999999994E-2</v>
          </cell>
          <cell r="P101" t="str">
            <v>Yield on Investment</v>
          </cell>
          <cell r="Q101" t="str">
            <v>Yield on Investment</v>
          </cell>
          <cell r="R101">
            <v>-7.2119425991965386E-3</v>
          </cell>
          <cell r="S101">
            <v>4.2282186333639921E-3</v>
          </cell>
          <cell r="T101">
            <v>-2.7480156914936604E-3</v>
          </cell>
          <cell r="U101">
            <v>-3.5107590371937364E-3</v>
          </cell>
          <cell r="V101">
            <v>-6.6065335721375157E-3</v>
          </cell>
          <cell r="W101">
            <v>-9.3224154965877576E-3</v>
          </cell>
          <cell r="X101">
            <v>-1.1020719800193618E-2</v>
          </cell>
          <cell r="Y101">
            <v>2.2266845690547127E-3</v>
          </cell>
          <cell r="Z101">
            <v>-6.3757513661329424E-3</v>
          </cell>
          <cell r="AA101">
            <v>-4.6343328711725001E-3</v>
          </cell>
          <cell r="AB101">
            <v>-1.1622413388286831E-2</v>
          </cell>
          <cell r="AC101">
            <v>2.2266845690547127E-3</v>
          </cell>
          <cell r="AD101">
            <v>-1.1622413388286831E-2</v>
          </cell>
          <cell r="AE101">
            <v>-34.309384952649765</v>
          </cell>
          <cell r="AF101">
            <v>-1.5136226602280312</v>
          </cell>
          <cell r="AG101">
            <v>-78.031623175066898</v>
          </cell>
          <cell r="AH101">
            <v>51.321251009483618</v>
          </cell>
          <cell r="AI101">
            <v>49.999999999999908</v>
          </cell>
          <cell r="AJ101">
            <v>0</v>
          </cell>
          <cell r="AK101">
            <v>30.000000000000028</v>
          </cell>
          <cell r="AL101">
            <v>0</v>
          </cell>
        </row>
        <row r="102">
          <cell r="A102" t="str">
            <v>Yield on Call\CRR</v>
          </cell>
          <cell r="C102">
            <v>4.1793527233176003E-2</v>
          </cell>
          <cell r="D102">
            <v>5.1309643699745666E-2</v>
          </cell>
          <cell r="E102">
            <v>3.6989227355656337E-2</v>
          </cell>
          <cell r="F102">
            <v>4.8484493694300197E-2</v>
          </cell>
          <cell r="G102">
            <v>5.2493156222603837E-2</v>
          </cell>
          <cell r="H102">
            <v>6.5640519746799936E-2</v>
          </cell>
          <cell r="I102">
            <v>2.6360853844014279E-2</v>
          </cell>
          <cell r="J102">
            <v>2.4077232405646198E-2</v>
          </cell>
          <cell r="K102">
            <v>1.1836556821086903E-2</v>
          </cell>
          <cell r="L102">
            <v>1.4999999999999999E-2</v>
          </cell>
          <cell r="M102">
            <v>1.1836556821086903E-2</v>
          </cell>
          <cell r="N102">
            <v>1.4999999999999999E-2</v>
          </cell>
          <cell r="O102">
            <v>1.4999999999999999E-2</v>
          </cell>
          <cell r="P102" t="str">
            <v>Yield on Call\CRR</v>
          </cell>
          <cell r="Q102" t="str">
            <v>Yield on Call\CRR</v>
          </cell>
          <cell r="R102">
            <v>9.5161164665696629E-3</v>
          </cell>
          <cell r="S102">
            <v>-1.4320416344089329E-2</v>
          </cell>
          <cell r="T102">
            <v>1.149526633864386E-2</v>
          </cell>
          <cell r="U102">
            <v>4.0086625283036401E-3</v>
          </cell>
          <cell r="V102">
            <v>1.3147363524196098E-2</v>
          </cell>
          <cell r="W102">
            <v>-3.9279665902785657E-2</v>
          </cell>
          <cell r="X102">
            <v>-2.283621438368081E-3</v>
          </cell>
          <cell r="Y102">
            <v>-1.2240675584559295E-2</v>
          </cell>
          <cell r="Z102">
            <v>3.1634431789130963E-3</v>
          </cell>
          <cell r="AA102">
            <v>3.1979072394947954E-3</v>
          </cell>
          <cell r="AB102">
            <v>3.197872617918417E-3</v>
          </cell>
          <cell r="AC102">
            <v>-1.2240675584559295E-2</v>
          </cell>
          <cell r="AD102">
            <v>3.197872617918417E-3</v>
          </cell>
          <cell r="AE102">
            <v>-25.831711919711008</v>
          </cell>
          <cell r="AF102">
            <v>13.858807981632324</v>
          </cell>
          <cell r="AG102">
            <v>-54.216501189621475</v>
          </cell>
          <cell r="AH102">
            <v>-4.1548892623530405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</row>
        <row r="103">
          <cell r="C103">
            <v>0.11394922057795782</v>
          </cell>
          <cell r="D103">
            <v>0.11000171631533312</v>
          </cell>
          <cell r="E103">
            <v>0.10925195828182005</v>
          </cell>
          <cell r="F103">
            <v>0.10648534947463142</v>
          </cell>
          <cell r="G103">
            <v>0.10370963417848404</v>
          </cell>
          <cell r="H103">
            <v>9.8935914925008056E-2</v>
          </cell>
          <cell r="I103">
            <v>8.6198729848100508E-2</v>
          </cell>
          <cell r="J103">
            <v>7.6787204253779717E-2</v>
          </cell>
          <cell r="K103">
            <v>7.298069085074689E-2</v>
          </cell>
          <cell r="L103">
            <v>7.5434068545987318E-2</v>
          </cell>
          <cell r="M103">
            <v>8.1571283794362195E-2</v>
          </cell>
          <cell r="N103">
            <v>8.8587722161720811E-2</v>
          </cell>
          <cell r="O103">
            <v>8.1421883935711967E-2</v>
          </cell>
          <cell r="P103">
            <v>8.2126253306827546E-2</v>
          </cell>
          <cell r="Q103">
            <v>8.9813259793368461E-2</v>
          </cell>
          <cell r="R103">
            <v>9.1965863501239017E-2</v>
          </cell>
          <cell r="S103">
            <v>8.6099528453643062E-2</v>
          </cell>
          <cell r="T103">
            <v>8.2263569512232224E-2</v>
          </cell>
          <cell r="U103">
            <v>7.8960587971600799E-2</v>
          </cell>
          <cell r="V103">
            <v>7.7075685963208768E-2</v>
          </cell>
          <cell r="W103">
            <v>7.4095771626114595E-2</v>
          </cell>
          <cell r="X103">
            <v>7.3370303805663381E-2</v>
          </cell>
          <cell r="Y103">
            <v>7.1037133231337535E-2</v>
          </cell>
          <cell r="Z103">
            <v>7.1115775818219276E-2</v>
          </cell>
          <cell r="AA103">
            <v>7.1609827579934962E-2</v>
          </cell>
        </row>
        <row r="104">
          <cell r="A104" t="str">
            <v>Cost of Deposits</v>
          </cell>
          <cell r="C104">
            <v>7.6990393440913546E-2</v>
          </cell>
          <cell r="D104">
            <v>7.0488994290761178E-2</v>
          </cell>
          <cell r="E104">
            <v>7.6292320009027845E-2</v>
          </cell>
          <cell r="F104">
            <v>6.9671058047665796E-2</v>
          </cell>
          <cell r="G104">
            <v>6.854822447139447E-2</v>
          </cell>
          <cell r="H104">
            <v>5.9491922721213501E-2</v>
          </cell>
          <cell r="I104">
            <v>4.7962457690637575E-2</v>
          </cell>
          <cell r="J104">
            <v>4.3575322144075765E-2</v>
          </cell>
          <cell r="K104">
            <v>4.1442666591259898E-2</v>
          </cell>
          <cell r="L104">
            <v>4.1407158841589305E-2</v>
          </cell>
          <cell r="M104">
            <v>4.5643097215738719E-2</v>
          </cell>
          <cell r="N104">
            <v>4.6918767482988302E-2</v>
          </cell>
          <cell r="O104">
            <v>5.2417829798379376E-2</v>
          </cell>
          <cell r="P104" t="str">
            <v>Cost of Deposits</v>
          </cell>
          <cell r="Q104" t="str">
            <v>Cost of Deposits</v>
          </cell>
          <cell r="R104">
            <v>-6.5013991501523677E-3</v>
          </cell>
          <cell r="S104">
            <v>5.8033257182666664E-3</v>
          </cell>
          <cell r="T104">
            <v>-6.6212619613620488E-3</v>
          </cell>
          <cell r="U104">
            <v>-1.122833576271326E-3</v>
          </cell>
          <cell r="V104">
            <v>-9.0563017501809687E-3</v>
          </cell>
          <cell r="W104">
            <v>-1.1529465030575926E-2</v>
          </cell>
          <cell r="X104">
            <v>-4.38713554656181E-3</v>
          </cell>
          <cell r="Y104">
            <v>-2.1326555528158667E-3</v>
          </cell>
          <cell r="Z104">
            <v>-3.5507749670593558E-5</v>
          </cell>
          <cell r="AA104">
            <v>1.8444398396733203E-3</v>
          </cell>
          <cell r="AB104">
            <v>1.8444398396733203E-3</v>
          </cell>
          <cell r="AC104">
            <v>-2.1326555528158667E-3</v>
          </cell>
          <cell r="AD104">
            <v>1.8444398396733203E-3</v>
          </cell>
          <cell r="AE104">
            <v>106.77586201101153</v>
          </cell>
          <cell r="AF104">
            <v>75.120555498768354</v>
          </cell>
          <cell r="AG104">
            <v>-93.563500150329048</v>
          </cell>
          <cell r="AH104">
            <v>18.796018331216981</v>
          </cell>
          <cell r="AI104">
            <v>69.999999999999986</v>
          </cell>
          <cell r="AJ104">
            <v>0</v>
          </cell>
          <cell r="AK104">
            <v>24.500000000000007</v>
          </cell>
          <cell r="AL104">
            <v>0</v>
          </cell>
        </row>
        <row r="105">
          <cell r="A105" t="str">
            <v>Cost of Borrowings</v>
          </cell>
          <cell r="C105">
            <v>0.37468836110746617</v>
          </cell>
          <cell r="D105">
            <v>0.51272955376262674</v>
          </cell>
          <cell r="E105">
            <v>0.39866499209228767</v>
          </cell>
          <cell r="F105">
            <v>0.32282892717294465</v>
          </cell>
          <cell r="G105">
            <v>0.42700389176996956</v>
          </cell>
          <cell r="H105">
            <v>0.14921966218524621</v>
          </cell>
          <cell r="I105">
            <v>7.7447589356060373E-2</v>
          </cell>
          <cell r="J105">
            <v>6.6570720532834665E-2</v>
          </cell>
          <cell r="K105">
            <v>4.3790422680666331E-2</v>
          </cell>
          <cell r="L105">
            <v>4.3999999999999997E-2</v>
          </cell>
          <cell r="M105">
            <v>4.4999999999999998E-2</v>
          </cell>
          <cell r="N105">
            <v>4.7500000000000001E-2</v>
          </cell>
          <cell r="O105">
            <v>6.5000000000000002E-2</v>
          </cell>
          <cell r="P105" t="str">
            <v>Cost of Borrowings</v>
          </cell>
          <cell r="Q105" t="str">
            <v>Cost of Borrowings</v>
          </cell>
          <cell r="R105">
            <v>0.13804119265516057</v>
          </cell>
          <cell r="S105">
            <v>-0.11406456167033907</v>
          </cell>
          <cell r="T105">
            <v>-7.5836064919343027E-2</v>
          </cell>
          <cell r="U105">
            <v>0.10417496459702491</v>
          </cell>
          <cell r="V105">
            <v>-0.27778422958472337</v>
          </cell>
          <cell r="W105">
            <v>-7.1772072829185837E-2</v>
          </cell>
          <cell r="X105">
            <v>-1.0876868823225708E-2</v>
          </cell>
          <cell r="Y105">
            <v>-2.2780297852168334E-2</v>
          </cell>
          <cell r="Z105">
            <v>2.0957731933366613E-4</v>
          </cell>
          <cell r="AA105">
            <v>1.3067726600736115E-2</v>
          </cell>
          <cell r="AB105">
            <v>1.3067726600736115E-2</v>
          </cell>
          <cell r="AC105">
            <v>-2.2708799162645253E-2</v>
          </cell>
          <cell r="AD105">
            <v>1.3067726600736115E-2</v>
          </cell>
          <cell r="AE105">
            <v>-29.496001283740789</v>
          </cell>
          <cell r="AF105">
            <v>67.554267599840145</v>
          </cell>
          <cell r="AG105">
            <v>9.5016919705586531</v>
          </cell>
          <cell r="AH105">
            <v>78.143562004086775</v>
          </cell>
          <cell r="AI105">
            <v>54.999999999999908</v>
          </cell>
          <cell r="AJ105">
            <v>0</v>
          </cell>
          <cell r="AK105">
            <v>19.999999999999947</v>
          </cell>
          <cell r="AL105">
            <v>10.000000000000009</v>
          </cell>
        </row>
        <row r="106">
          <cell r="A106" t="str">
            <v>Cost of Funds</v>
          </cell>
          <cell r="C106">
            <v>7.3878906322850602E-2</v>
          </cell>
          <cell r="D106">
            <v>6.7741078715901196E-2</v>
          </cell>
          <cell r="E106">
            <v>7.3514898080201938E-2</v>
          </cell>
          <cell r="F106">
            <v>6.788509803145551E-2</v>
          </cell>
          <cell r="G106">
            <v>6.6772780125840411E-2</v>
          </cell>
          <cell r="H106">
            <v>5.7490242566723172E-2</v>
          </cell>
          <cell r="I106">
            <v>4.6292897514212714E-2</v>
          </cell>
          <cell r="J106">
            <v>4.1287465799742545E-2</v>
          </cell>
          <cell r="K106">
            <v>3.8630468035229536E-2</v>
          </cell>
          <cell r="L106">
            <v>4.1685612497034112E-2</v>
          </cell>
          <cell r="M106">
            <v>4.5583966897767524E-2</v>
          </cell>
          <cell r="N106">
            <v>4.6968141826468163E-2</v>
          </cell>
          <cell r="O106">
            <v>5.3241171467847306E-2</v>
          </cell>
          <cell r="P106" t="str">
            <v>Cost of Funds</v>
          </cell>
          <cell r="Q106" t="str">
            <v>Cost of Funds</v>
          </cell>
          <cell r="R106">
            <v>-6.1378276069494059E-3</v>
          </cell>
          <cell r="S106">
            <v>5.7738193643007418E-3</v>
          </cell>
          <cell r="T106">
            <v>-5.6298000487464278E-3</v>
          </cell>
          <cell r="U106">
            <v>-1.1123179056150984E-3</v>
          </cell>
          <cell r="V106">
            <v>-9.282537559117239E-3</v>
          </cell>
          <cell r="W106">
            <v>-1.1197345052510459E-2</v>
          </cell>
          <cell r="X106">
            <v>-5.0054317144701682E-3</v>
          </cell>
          <cell r="Y106">
            <v>-2.6569977645130097E-3</v>
          </cell>
          <cell r="Z106">
            <v>3.0551444618045764E-3</v>
          </cell>
          <cell r="AA106">
            <v>3.1265057691608547E-3</v>
          </cell>
          <cell r="AB106">
            <v>3.1265057691608547E-3</v>
          </cell>
          <cell r="AC106">
            <v>-2.9951934167138927E-3</v>
          </cell>
          <cell r="AD106">
            <v>2.4144417096431878E-3</v>
          </cell>
          <cell r="AE106">
            <v>99.686665682613551</v>
          </cell>
          <cell r="AF106">
            <v>74.6666085190855</v>
          </cell>
          <cell r="AG106">
            <v>-86.936355318126061</v>
          </cell>
          <cell r="AH106">
            <v>23.728011116334809</v>
          </cell>
          <cell r="AI106">
            <v>68.924511703699892</v>
          </cell>
          <cell r="AJ106">
            <v>0</v>
          </cell>
          <cell r="AK106">
            <v>24.221750943167962</v>
          </cell>
          <cell r="AL106">
            <v>0.83072700025325907</v>
          </cell>
        </row>
        <row r="107">
          <cell r="A107" t="str">
            <v>Net Interest Spreads</v>
          </cell>
          <cell r="C107">
            <v>4.0070314255107223E-2</v>
          </cell>
          <cell r="D107">
            <v>4.2260637599431924E-2</v>
          </cell>
          <cell r="E107">
            <v>3.5737060201618112E-2</v>
          </cell>
          <cell r="F107">
            <v>3.8600251443175915E-2</v>
          </cell>
          <cell r="G107">
            <v>3.6936854052643631E-2</v>
          </cell>
          <cell r="H107">
            <v>4.1445672358284884E-2</v>
          </cell>
          <cell r="I107">
            <v>3.9905832333887795E-2</v>
          </cell>
          <cell r="J107">
            <v>3.5499738454037172E-2</v>
          </cell>
          <cell r="K107">
            <v>3.4350222815517355E-2</v>
          </cell>
          <cell r="L107">
            <v>3.5124319499380073E-2</v>
          </cell>
          <cell r="M107">
            <v>3.525921048172518E-2</v>
          </cell>
          <cell r="N107">
            <v>3.4139973124949444E-2</v>
          </cell>
          <cell r="O107">
            <v>3.1995662176202255E-2</v>
          </cell>
          <cell r="P107" t="str">
            <v>Net Interest Spreads</v>
          </cell>
          <cell r="Q107" t="str">
            <v>Net Interest Spreads</v>
          </cell>
          <cell r="R107">
            <v>2.1903233443247017E-3</v>
          </cell>
          <cell r="S107">
            <v>-6.5235773978138123E-3</v>
          </cell>
          <cell r="T107">
            <v>2.8631912415578026E-3</v>
          </cell>
          <cell r="U107">
            <v>-1.6633973905322841E-3</v>
          </cell>
          <cell r="V107">
            <v>4.5088183056412531E-3</v>
          </cell>
          <cell r="W107">
            <v>-1.5398400243970892E-3</v>
          </cell>
          <cell r="X107">
            <v>-4.4060938798506227E-3</v>
          </cell>
          <cell r="Y107">
            <v>-1.1495156385198171E-3</v>
          </cell>
          <cell r="Z107">
            <v>7.7409668386271835E-4</v>
          </cell>
          <cell r="AA107">
            <v>1.3499560773779715E-3</v>
          </cell>
          <cell r="AB107">
            <v>-6.7312807392042734E-4</v>
          </cell>
          <cell r="AC107">
            <v>-8.1131998631893409E-4</v>
          </cell>
          <cell r="AD107">
            <v>3.8935985597239597E-5</v>
          </cell>
          <cell r="AE107">
            <v>-38.31451319886478</v>
          </cell>
          <cell r="AF107">
            <v>-4.5022248454993505</v>
          </cell>
          <cell r="AG107">
            <v>15.277973058037617</v>
          </cell>
          <cell r="AH107">
            <v>19.044566138060397</v>
          </cell>
          <cell r="AI107">
            <v>-19.309728220174847</v>
          </cell>
          <cell r="AJ107">
            <v>0.72362588665317307</v>
          </cell>
          <cell r="AK107">
            <v>-2.3253125729132824</v>
          </cell>
          <cell r="AL107">
            <v>-0.1134138245464239</v>
          </cell>
        </row>
        <row r="108">
          <cell r="C108">
            <v>7.6990393440913546E-2</v>
          </cell>
          <cell r="D108">
            <v>7.0488994290761178E-2</v>
          </cell>
          <cell r="E108">
            <v>7.6292320009027845E-2</v>
          </cell>
          <cell r="F108">
            <v>6.9671058047665796E-2</v>
          </cell>
          <cell r="G108">
            <v>6.854822447139447E-2</v>
          </cell>
          <cell r="H108">
            <v>5.9491922721213501E-2</v>
          </cell>
          <cell r="I108">
            <v>4.7962457690637575E-2</v>
          </cell>
          <cell r="J108">
            <v>4.3575322144075765E-2</v>
          </cell>
          <cell r="K108">
            <v>4.1442666591259898E-2</v>
          </cell>
          <cell r="L108">
            <v>4.3287106430933218E-2</v>
          </cell>
          <cell r="M108">
            <v>5.3964692632034371E-2</v>
          </cell>
          <cell r="N108">
            <v>6.1476748181911206E-2</v>
          </cell>
          <cell r="O108">
            <v>5.2120398166878301E-2</v>
          </cell>
          <cell r="P108">
            <v>4.9068434695481493E-2</v>
          </cell>
          <cell r="Q108">
            <v>6.1796009863551472E-2</v>
          </cell>
          <cell r="R108">
            <v>6.6136700764107326E-2</v>
          </cell>
          <cell r="S108">
            <v>5.9841831049427294E-2</v>
          </cell>
          <cell r="T108">
            <v>5.7980087203062934E-2</v>
          </cell>
          <cell r="U108">
            <v>5.6000000000000001E-2</v>
          </cell>
          <cell r="V108">
            <v>5.3999999999999999E-2</v>
          </cell>
          <cell r="W108">
            <v>5.3600000000000002E-2</v>
          </cell>
          <cell r="X108">
            <v>5.2499999999999998E-2</v>
          </cell>
          <cell r="Y108">
            <v>4.913E-2</v>
          </cell>
          <cell r="Z108">
            <v>4.8552499999999998E-2</v>
          </cell>
          <cell r="AA108">
            <v>4.897E-2</v>
          </cell>
        </row>
        <row r="109">
          <cell r="A109" t="str">
            <v>Cost of earning assets</v>
          </cell>
          <cell r="C109">
            <v>7.5755977800075952E-2</v>
          </cell>
          <cell r="D109">
            <v>6.9131401002981055E-2</v>
          </cell>
          <cell r="E109">
            <v>7.4993021465062065E-2</v>
          </cell>
          <cell r="F109">
            <v>6.9465877944145618E-2</v>
          </cell>
          <cell r="G109">
            <v>6.7902121962761908E-2</v>
          </cell>
          <cell r="H109">
            <v>5.764697928303214E-2</v>
          </cell>
          <cell r="I109">
            <v>4.6037119712594367E-2</v>
          </cell>
          <cell r="J109">
            <v>4.0419367805189475E-2</v>
          </cell>
          <cell r="K109">
            <v>3.7444546362179601E-2</v>
          </cell>
          <cell r="L109">
            <v>4.0512956041567454E-2</v>
          </cell>
          <cell r="M109">
            <v>4.4364098240116855E-2</v>
          </cell>
          <cell r="N109">
            <v>4.5631867762875922E-2</v>
          </cell>
          <cell r="O109">
            <v>5.1179769501729797E-2</v>
          </cell>
          <cell r="P109" t="str">
            <v>Cost of earning assets</v>
          </cell>
          <cell r="Q109" t="str">
            <v>Cost of earning assets</v>
          </cell>
          <cell r="R109">
            <v>-6.6245767970948971E-3</v>
          </cell>
          <cell r="S109">
            <v>5.8616204620810103E-3</v>
          </cell>
          <cell r="T109">
            <v>-5.5271435209164471E-3</v>
          </cell>
          <cell r="U109">
            <v>-1.5637559813837104E-3</v>
          </cell>
          <cell r="V109">
            <v>-1.0255142679729767E-2</v>
          </cell>
          <cell r="W109">
            <v>-1.1609859570437774E-2</v>
          </cell>
          <cell r="X109">
            <v>-5.6177519074048915E-3</v>
          </cell>
          <cell r="Y109">
            <v>-2.9748214430098743E-3</v>
          </cell>
          <cell r="Z109">
            <v>3.0684096793878526E-3</v>
          </cell>
          <cell r="AA109">
            <v>2.9903678391285313E-3</v>
          </cell>
          <cell r="AB109">
            <v>2.9903678391285313E-3</v>
          </cell>
          <cell r="AC109">
            <v>-2.9748214430098743E-3</v>
          </cell>
          <cell r="AD109">
            <v>2.9903678391285313E-3</v>
          </cell>
          <cell r="AE109">
            <v>94.905491794229491</v>
          </cell>
          <cell r="AF109">
            <v>70.20266770754985</v>
          </cell>
          <cell r="AG109">
            <v>-78.503219726283604</v>
          </cell>
          <cell r="AH109">
            <v>23.179571183519556</v>
          </cell>
          <cell r="AI109">
            <v>63.629462910289867</v>
          </cell>
          <cell r="AJ109">
            <v>-0.81711022627703467</v>
          </cell>
          <cell r="AK109">
            <v>22.169705312744259</v>
          </cell>
          <cell r="AL109">
            <v>0.23574404602107191</v>
          </cell>
        </row>
        <row r="110">
          <cell r="A110" t="str">
            <v>Net Interest Margin (NIM)</v>
          </cell>
          <cell r="C110">
            <v>3.8193242777881872E-2</v>
          </cell>
          <cell r="D110">
            <v>4.0870315312352065E-2</v>
          </cell>
          <cell r="E110">
            <v>3.4258936816757984E-2</v>
          </cell>
          <cell r="F110">
            <v>3.7019471530485806E-2</v>
          </cell>
          <cell r="G110">
            <v>3.5807512215722134E-2</v>
          </cell>
          <cell r="H110">
            <v>4.1288935641975916E-2</v>
          </cell>
          <cell r="I110">
            <v>4.0161610135506141E-2</v>
          </cell>
          <cell r="J110">
            <v>3.6367836448590242E-2</v>
          </cell>
          <cell r="K110">
            <v>3.5536144488567289E-2</v>
          </cell>
          <cell r="L110">
            <v>3.6296975954846732E-2</v>
          </cell>
          <cell r="M110">
            <v>3.6479079139375849E-2</v>
          </cell>
          <cell r="N110">
            <v>3.5476247188541685E-2</v>
          </cell>
          <cell r="O110">
            <v>3.4057064142319765E-2</v>
          </cell>
          <cell r="P110" t="str">
            <v>Net Interest Margin (NIM)</v>
          </cell>
          <cell r="Q110" t="str">
            <v>Net Interest Margin (NIM)</v>
          </cell>
          <cell r="R110">
            <v>2.6770725344701929E-3</v>
          </cell>
          <cell r="S110">
            <v>-6.6113784955940808E-3</v>
          </cell>
          <cell r="T110">
            <v>2.7605347137278219E-3</v>
          </cell>
          <cell r="U110">
            <v>-1.211959314763672E-3</v>
          </cell>
          <cell r="V110">
            <v>5.4814234262537814E-3</v>
          </cell>
          <cell r="W110">
            <v>-1.1273255064697743E-3</v>
          </cell>
          <cell r="X110">
            <v>-3.7937736869158994E-3</v>
          </cell>
          <cell r="Y110">
            <v>-8.3169196002295248E-4</v>
          </cell>
          <cell r="Z110">
            <v>7.6083146627944215E-4</v>
          </cell>
          <cell r="AA110">
            <v>1.4860940074102949E-3</v>
          </cell>
          <cell r="AB110">
            <v>-5.369901438881039E-4</v>
          </cell>
          <cell r="AC110">
            <v>-8.3169196002295248E-4</v>
          </cell>
          <cell r="AD110">
            <v>-5.369901438881039E-4</v>
          </cell>
          <cell r="AE110">
            <v>-33.53333931048072</v>
          </cell>
          <cell r="AF110">
            <v>-3.828403396369251E-2</v>
          </cell>
          <cell r="AG110">
            <v>6.8448374661951581</v>
          </cell>
          <cell r="AH110">
            <v>19.593006070875649</v>
          </cell>
          <cell r="AI110">
            <v>-14.01467942676482</v>
          </cell>
          <cell r="AJ110">
            <v>1.5407361129302077</v>
          </cell>
          <cell r="AK110">
            <v>-0.27326694248958061</v>
          </cell>
          <cell r="AL110">
            <v>0.48156912968576326</v>
          </cell>
        </row>
        <row r="111">
          <cell r="A111" t="str">
            <v>Reported Margin</v>
          </cell>
          <cell r="C111">
            <v>3.4233168822128082E-2</v>
          </cell>
          <cell r="D111">
            <v>3.6837097099910163E-2</v>
          </cell>
          <cell r="E111">
            <v>2.9849066591071671E-2</v>
          </cell>
          <cell r="F111">
            <v>3.3592515594561348E-2</v>
          </cell>
          <cell r="G111">
            <v>3.1965611487185699E-2</v>
          </cell>
          <cell r="H111">
            <v>3.7767996732254686E-2</v>
          </cell>
          <cell r="I111">
            <v>3.7210404803299277E-2</v>
          </cell>
          <cell r="J111">
            <v>3.2209607640523115E-2</v>
          </cell>
          <cell r="K111">
            <v>3.1398287654204181E-2</v>
          </cell>
          <cell r="L111">
            <v>3.143722363980142E-2</v>
          </cell>
          <cell r="M111">
            <v>3.5799999999999998E-2</v>
          </cell>
          <cell r="N111">
            <v>3.0692636843325412E-2</v>
          </cell>
          <cell r="O111">
            <v>3.1154337695780195E-2</v>
          </cell>
          <cell r="P111">
            <v>1.1661946659606154E-3</v>
          </cell>
          <cell r="Q111">
            <v>-5.7315761513312968E-5</v>
          </cell>
          <cell r="R111">
            <v>2.8202305752896895E-2</v>
          </cell>
          <cell r="S111">
            <v>2.7907120671240654E-2</v>
          </cell>
          <cell r="T111" t="str">
            <v>Reported Margin</v>
          </cell>
          <cell r="U111" t="str">
            <v>Reported Margin</v>
          </cell>
          <cell r="V111">
            <v>2.4125189700837761E-2</v>
          </cell>
          <cell r="W111">
            <v>2.1626896917778901E-2</v>
          </cell>
          <cell r="X111">
            <v>2.1991678017227144E-2</v>
          </cell>
          <cell r="Y111">
            <v>2.2134175430212379E-2</v>
          </cell>
          <cell r="Z111">
            <v>2.2703596692947609E-2</v>
          </cell>
          <cell r="AA111">
            <v>2.2748126159059273E-2</v>
          </cell>
        </row>
        <row r="112">
          <cell r="A112" t="str">
            <v>Capital Ratios</v>
          </cell>
          <cell r="N112">
            <v>2.2691202864490168E-4</v>
          </cell>
          <cell r="O112">
            <v>3.7039750687262174E-4</v>
          </cell>
          <cell r="P112">
            <v>-43.155576840552385</v>
          </cell>
          <cell r="Q112">
            <v>-3961.8934835869586</v>
          </cell>
          <cell r="R112">
            <v>148970.59528424992</v>
          </cell>
          <cell r="S112">
            <v>171681.33445160754</v>
          </cell>
        </row>
        <row r="113">
          <cell r="A113" t="str">
            <v>Tier 1 Ratio</v>
          </cell>
          <cell r="B113">
            <v>5.5800000000000002E-2</v>
          </cell>
          <cell r="C113">
            <v>5.3699999999999998E-2</v>
          </cell>
          <cell r="D113">
            <v>6.3799999999999996E-2</v>
          </cell>
          <cell r="E113">
            <v>6.7299999999999999E-2</v>
          </cell>
          <cell r="F113">
            <v>6.8400000000000002E-2</v>
          </cell>
          <cell r="G113">
            <v>6.3399999999999998E-2</v>
          </cell>
          <cell r="H113">
            <v>7.1099999999999997E-2</v>
          </cell>
          <cell r="I113">
            <v>7.0099999999999996E-2</v>
          </cell>
          <cell r="J113">
            <v>8.8700000000000001E-2</v>
          </cell>
          <cell r="K113">
            <v>0.10059999999999999</v>
          </cell>
          <cell r="L113">
            <v>8.6394847062340588E-2</v>
          </cell>
          <cell r="M113">
            <v>8.0378684605150616E-2</v>
          </cell>
          <cell r="N113">
            <v>7.5300239307843977E-2</v>
          </cell>
          <cell r="O113">
            <v>8.2240198400157047E-2</v>
          </cell>
          <cell r="P113">
            <v>6.8638295403051927E-2</v>
          </cell>
          <cell r="Q113">
            <v>8.9630915066733916E-2</v>
          </cell>
          <cell r="R113">
            <v>8.9098041440777612E-2</v>
          </cell>
          <cell r="S113" t="str">
            <v>Tier 1 Ratio</v>
          </cell>
          <cell r="T113" t="str">
            <v>Tier 1 Ratio</v>
          </cell>
          <cell r="U113" t="str">
            <v>Tier 1 Ratio</v>
          </cell>
          <cell r="V113">
            <v>4.9258300810176597E-2</v>
          </cell>
          <cell r="W113">
            <v>5.0097647023686243E-2</v>
          </cell>
          <cell r="X113">
            <v>4.9182685959020124E-2</v>
          </cell>
          <cell r="Y113">
            <v>4.7097981576304696E-2</v>
          </cell>
          <cell r="Z113">
            <v>4.6210522288248429E-2</v>
          </cell>
          <cell r="AA113">
            <v>4.6668295702254427E-2</v>
          </cell>
          <cell r="AD113">
            <v>-41.000000000000064</v>
          </cell>
          <cell r="AE113">
            <v>-41.000000000000064</v>
          </cell>
          <cell r="AF113">
            <v>46.000000000000071</v>
          </cell>
          <cell r="AG113">
            <v>13.37465914347788</v>
          </cell>
          <cell r="AH113">
            <v>-11.379203192780906</v>
          </cell>
          <cell r="AI113">
            <v>-11.923405709017842</v>
          </cell>
          <cell r="AJ113">
            <v>-2.9654295438283351</v>
          </cell>
          <cell r="AK113">
            <v>-2.5157149280856386</v>
          </cell>
        </row>
        <row r="114">
          <cell r="A114" t="str">
            <v>Tier 2 Ratio</v>
          </cell>
          <cell r="B114">
            <v>3.4299999999999997E-2</v>
          </cell>
          <cell r="C114">
            <v>3.3600000000000005E-2</v>
          </cell>
          <cell r="D114">
            <v>4.3700000000000003E-2</v>
          </cell>
          <cell r="E114">
            <v>3.5799999999999998E-2</v>
          </cell>
          <cell r="F114">
            <v>3.4000000000000002E-2</v>
          </cell>
          <cell r="G114">
            <v>4.36E-2</v>
          </cell>
          <cell r="H114">
            <v>4.9100000000000005E-2</v>
          </cell>
          <cell r="I114">
            <v>6.0900000000000003E-2</v>
          </cell>
          <cell r="J114">
            <v>5.9099999999999986E-2</v>
          </cell>
          <cell r="K114">
            <v>1.89E-2</v>
          </cell>
          <cell r="L114">
            <v>1.89E-2</v>
          </cell>
          <cell r="M114">
            <v>1.89E-2</v>
          </cell>
          <cell r="N114">
            <v>1.89E-2</v>
          </cell>
          <cell r="O114">
            <v>3.3599999999999998E-2</v>
          </cell>
          <cell r="P114">
            <v>4.4400000000000002E-2</v>
          </cell>
          <cell r="Q114">
            <v>0.05</v>
          </cell>
          <cell r="R114">
            <v>0.05</v>
          </cell>
          <cell r="S114" t="str">
            <v>Tier 2 Ratio</v>
          </cell>
          <cell r="T114" t="str">
            <v>Tier 2 Ratio</v>
          </cell>
          <cell r="U114" t="str">
            <v>Tier 2 Ratio</v>
          </cell>
          <cell r="V114">
            <v>2.781738515303217E-2</v>
          </cell>
          <cell r="W114">
            <v>2.3998124602428353E-2</v>
          </cell>
          <cell r="X114">
            <v>2.4187617846643257E-2</v>
          </cell>
          <cell r="Y114">
            <v>2.3939151655032839E-2</v>
          </cell>
          <cell r="Z114">
            <v>2.4905253529970847E-2</v>
          </cell>
          <cell r="AA114">
            <v>2.4941531877680535E-2</v>
          </cell>
          <cell r="AD114">
            <v>108.00000000000004</v>
          </cell>
          <cell r="AE114">
            <v>108.00000000000004</v>
          </cell>
          <cell r="AF114">
            <v>61.000000000000014</v>
          </cell>
          <cell r="AG114">
            <v>0</v>
          </cell>
          <cell r="AH114">
            <v>-5.0000000000000044</v>
          </cell>
          <cell r="AI114">
            <v>0</v>
          </cell>
          <cell r="AJ114">
            <v>0</v>
          </cell>
          <cell r="AK114">
            <v>0</v>
          </cell>
        </row>
        <row r="115">
          <cell r="A115" t="str">
            <v>CAR</v>
          </cell>
          <cell r="B115">
            <v>9.01E-2</v>
          </cell>
          <cell r="C115">
            <v>8.7300000000000003E-2</v>
          </cell>
          <cell r="D115">
            <v>0.1075</v>
          </cell>
          <cell r="E115">
            <v>0.1031</v>
          </cell>
          <cell r="F115">
            <v>0.1024</v>
          </cell>
          <cell r="G115">
            <v>0.107</v>
          </cell>
          <cell r="H115">
            <v>0.1202</v>
          </cell>
          <cell r="I115">
            <v>0.13100000000000001</v>
          </cell>
          <cell r="J115">
            <v>0.14779999999999999</v>
          </cell>
          <cell r="K115">
            <v>0.1195</v>
          </cell>
          <cell r="L115">
            <v>0.10529484706234059</v>
          </cell>
          <cell r="M115">
            <v>9.9278684605150616E-2</v>
          </cell>
          <cell r="N115">
            <v>9.4200239307843978E-2</v>
          </cell>
          <cell r="O115">
            <v>0.11584019840015705</v>
          </cell>
          <cell r="P115">
            <v>0.11303829540305194</v>
          </cell>
          <cell r="Q115">
            <v>0.13963091506673392</v>
          </cell>
          <cell r="R115">
            <v>0.13909804144077761</v>
          </cell>
          <cell r="S115" t="str">
            <v>CAR</v>
          </cell>
          <cell r="T115" t="str">
            <v>CAR</v>
          </cell>
          <cell r="U115" t="str">
            <v>CAR</v>
          </cell>
          <cell r="V115">
            <v>2.3800000000000002E-2</v>
          </cell>
          <cell r="W115">
            <v>2.1600000000000001E-2</v>
          </cell>
          <cell r="X115">
            <v>2.41E-2</v>
          </cell>
          <cell r="Y115">
            <v>2.4635387138039432E-2</v>
          </cell>
          <cell r="Z115">
            <v>2.5629586683906799E-2</v>
          </cell>
          <cell r="AA115">
            <v>2.5666920134708872E-2</v>
          </cell>
          <cell r="AD115">
            <v>66.999999999999844</v>
          </cell>
          <cell r="AE115">
            <v>66.999999999999844</v>
          </cell>
          <cell r="AF115">
            <v>107.00000000000016</v>
          </cell>
          <cell r="AG115">
            <v>13.374659143477741</v>
          </cell>
          <cell r="AH115">
            <v>-16.379203192780633</v>
          </cell>
          <cell r="AI115">
            <v>-11.923405709017842</v>
          </cell>
          <cell r="AJ115">
            <v>-2.9654295438286127</v>
          </cell>
          <cell r="AK115">
            <v>-2.5157149280856386</v>
          </cell>
        </row>
        <row r="117">
          <cell r="A117" t="str">
            <v>RWA (Rs mn)</v>
          </cell>
          <cell r="B117">
            <v>5.5800000000000002E-2</v>
          </cell>
          <cell r="C117">
            <v>5.3699999999999998E-2</v>
          </cell>
          <cell r="D117">
            <v>203340</v>
          </cell>
          <cell r="E117">
            <v>243578.8</v>
          </cell>
          <cell r="F117">
            <v>299855</v>
          </cell>
          <cell r="G117">
            <v>364163</v>
          </cell>
          <cell r="H117">
            <v>410899.4</v>
          </cell>
          <cell r="I117">
            <v>491729</v>
          </cell>
          <cell r="J117">
            <v>670440.3720405862</v>
          </cell>
          <cell r="K117">
            <v>848859.70178926433</v>
          </cell>
          <cell r="L117">
            <v>1145960.5974155068</v>
          </cell>
          <cell r="M117">
            <v>1432450.7467693835</v>
          </cell>
          <cell r="N117">
            <v>1790563.4334617294</v>
          </cell>
          <cell r="O117">
            <v>1913392.003726763</v>
          </cell>
          <cell r="P117">
            <v>2498368.8473239434</v>
          </cell>
          <cell r="Q117">
            <v>2765908.2060751733</v>
          </cell>
          <cell r="R117">
            <v>3253105.9304197077</v>
          </cell>
          <cell r="S117" t="str">
            <v>RWA (Rs mn)</v>
          </cell>
          <cell r="T117" t="str">
            <v>RWA (Rs mn)</v>
          </cell>
          <cell r="U117" t="str">
            <v>RWA (Rs mn)</v>
          </cell>
          <cell r="V117">
            <v>9.1472131934834222E-2</v>
          </cell>
          <cell r="W117">
            <v>7.6600665361888962E-2</v>
          </cell>
          <cell r="X117">
            <v>7.227664200009995E-2</v>
          </cell>
          <cell r="Y117">
            <v>0.10643200138779152</v>
          </cell>
          <cell r="Z117">
            <v>0.10844736498344822</v>
          </cell>
          <cell r="AA117">
            <v>0.11099755485299193</v>
          </cell>
          <cell r="AD117">
            <v>0.27308446016099186</v>
          </cell>
          <cell r="AE117">
            <v>0.27308446016099186</v>
          </cell>
          <cell r="AF117">
            <v>6.2887780649658609E-2</v>
          </cell>
          <cell r="AG117">
            <v>0.23004226916613368</v>
          </cell>
          <cell r="AH117">
            <v>0.19899182701339746</v>
          </cell>
          <cell r="AI117">
            <v>0.21869247206528697</v>
          </cell>
          <cell r="AJ117">
            <v>0.21948908278550983</v>
          </cell>
          <cell r="AK117">
            <v>0.17457192875420446</v>
          </cell>
        </row>
        <row r="118">
          <cell r="A118" t="str">
            <v>YoY</v>
          </cell>
          <cell r="B118">
            <v>3.4299999999999997E-2</v>
          </cell>
          <cell r="C118">
            <v>3.3600000000000005E-2</v>
          </cell>
          <cell r="D118">
            <v>4.3700000000000003E-2</v>
          </cell>
          <cell r="E118">
            <v>3.5799999999999998E-2</v>
          </cell>
          <cell r="F118">
            <v>3.4000000000000002E-2</v>
          </cell>
          <cell r="G118">
            <v>4.36E-2</v>
          </cell>
          <cell r="H118">
            <v>0.12833923270623315</v>
          </cell>
          <cell r="I118">
            <v>0.19671384285301952</v>
          </cell>
          <cell r="J118">
            <v>0.36343468056711359</v>
          </cell>
          <cell r="K118">
            <v>0.26612259223834034</v>
          </cell>
          <cell r="L118">
            <v>0.35</v>
          </cell>
          <cell r="M118">
            <v>0.25</v>
          </cell>
          <cell r="N118">
            <v>0.25</v>
          </cell>
          <cell r="O118">
            <v>0.2</v>
          </cell>
          <cell r="P118">
            <v>0.2</v>
          </cell>
          <cell r="Q118">
            <v>0.21869247206528697</v>
          </cell>
          <cell r="R118">
            <v>0.21948908278550983</v>
          </cell>
          <cell r="S118">
            <v>0.17475347638784067</v>
          </cell>
          <cell r="T118">
            <v>2.9100000000000001E-2</v>
          </cell>
          <cell r="U118">
            <v>2.9100000000000001E-2</v>
          </cell>
          <cell r="V118">
            <v>2.9100000000000001E-2</v>
          </cell>
          <cell r="W118">
            <v>2.87E-2</v>
          </cell>
          <cell r="X118">
            <v>2.87E-2</v>
          </cell>
          <cell r="Y118">
            <v>2.24E-2</v>
          </cell>
          <cell r="Z118">
            <v>2.24E-2</v>
          </cell>
          <cell r="AA118">
            <v>2.24E-2</v>
          </cell>
        </row>
        <row r="119">
          <cell r="A119" t="str">
            <v>Tier 1 Capital</v>
          </cell>
          <cell r="B119">
            <v>9.01E-2</v>
          </cell>
          <cell r="C119">
            <v>8.7300000000000003E-2</v>
          </cell>
          <cell r="D119">
            <v>13055.4</v>
          </cell>
          <cell r="E119">
            <v>16385.900000000001</v>
          </cell>
          <cell r="F119">
            <v>20527.099999999999</v>
          </cell>
          <cell r="G119">
            <v>23087.9342</v>
          </cell>
          <cell r="H119">
            <v>28760.1</v>
          </cell>
          <cell r="I119">
            <v>32923.5</v>
          </cell>
          <cell r="J119">
            <v>59468.061000000002</v>
          </cell>
          <cell r="K119">
            <v>85395.285999999993</v>
          </cell>
          <cell r="L119">
            <v>99005.090553181159</v>
          </cell>
          <cell r="M119">
            <v>115138.50678698876</v>
          </cell>
          <cell r="N119">
            <v>134829.85503554301</v>
          </cell>
          <cell r="O119">
            <v>156912.03664725885</v>
          </cell>
          <cell r="P119">
            <v>171483.77896840317</v>
          </cell>
          <cell r="Q119">
            <v>245053.26590166811</v>
          </cell>
          <cell r="R119">
            <v>293769.7752659758</v>
          </cell>
          <cell r="S119" t="str">
            <v>Tier 1 Capital</v>
          </cell>
          <cell r="T119" t="str">
            <v>Tier 1 Capital</v>
          </cell>
          <cell r="U119" t="str">
            <v>Tier 1 Capital</v>
          </cell>
          <cell r="V119">
            <v>0.12057213193483422</v>
          </cell>
          <cell r="W119">
            <v>0.10530066536188896</v>
          </cell>
          <cell r="X119">
            <v>0.10097664200009995</v>
          </cell>
          <cell r="Y119">
            <v>0.12883200138779152</v>
          </cell>
          <cell r="Z119">
            <v>0.13084736498344821</v>
          </cell>
          <cell r="AA119">
            <v>0.13339755485299193</v>
          </cell>
          <cell r="AD119">
            <v>0.2146337738602071</v>
          </cell>
          <cell r="AE119">
            <v>0.2146337738602071</v>
          </cell>
          <cell r="AF119">
            <v>0.12027374063778584</v>
          </cell>
          <cell r="AG119">
            <v>0.24836230934672066</v>
          </cell>
          <cell r="AH119">
            <v>0.18402150554440766</v>
          </cell>
          <cell r="AI119">
            <v>0.20254687412600547</v>
          </cell>
          <cell r="AJ119">
            <v>0.21541699319155838</v>
          </cell>
          <cell r="AK119">
            <v>0.17108690167572793</v>
          </cell>
        </row>
        <row r="120">
          <cell r="A120" t="str">
            <v>YoY</v>
          </cell>
          <cell r="I120">
            <v>0.14476305715209614</v>
          </cell>
          <cell r="J120">
            <v>0.80624966968882417</v>
          </cell>
          <cell r="K120">
            <v>0.43598571340673087</v>
          </cell>
          <cell r="L120">
            <v>0.15937419020039556</v>
          </cell>
          <cell r="M120">
            <v>0.1629554212178761</v>
          </cell>
          <cell r="N120">
            <v>0.17102313377212797</v>
          </cell>
          <cell r="O120">
            <v>0.15956698980524253</v>
          </cell>
          <cell r="P120">
            <v>0.12505376895555842</v>
          </cell>
          <cell r="Q120">
            <v>0.20254687412600547</v>
          </cell>
          <cell r="R120">
            <v>0.21541699319155838</v>
          </cell>
          <cell r="S120">
            <v>0.17378175941447682</v>
          </cell>
        </row>
        <row r="121">
          <cell r="A121" t="str">
            <v>IFR</v>
          </cell>
          <cell r="D121">
            <v>1309.5</v>
          </cell>
          <cell r="E121">
            <v>1345.4</v>
          </cell>
          <cell r="F121">
            <v>1345.5</v>
          </cell>
          <cell r="G121">
            <v>3101.3</v>
          </cell>
          <cell r="H121">
            <v>5001.3</v>
          </cell>
          <cell r="I121">
            <v>9649.7000000000007</v>
          </cell>
          <cell r="J121">
            <v>19020</v>
          </cell>
          <cell r="K121">
            <v>901985.94433399604</v>
          </cell>
          <cell r="L121">
            <v>0.69920805870644487</v>
          </cell>
          <cell r="M121">
            <v>0.72646174203447367</v>
          </cell>
          <cell r="N121">
            <v>0.62236678175896754</v>
          </cell>
          <cell r="O121">
            <v>0.637236735105145</v>
          </cell>
          <cell r="P121">
            <v>0.65701355345770096</v>
          </cell>
          <cell r="Q121">
            <v>0.65701355345770096</v>
          </cell>
          <cell r="R121">
            <v>0.65701355345770096</v>
          </cell>
          <cell r="S121">
            <v>0.65701355345770096</v>
          </cell>
          <cell r="T121">
            <v>3975810</v>
          </cell>
          <cell r="U121">
            <v>4300959.3355970997</v>
          </cell>
          <cell r="V121">
            <v>4839051.0677858517</v>
          </cell>
          <cell r="W121">
            <v>5125833.1946368897</v>
          </cell>
          <cell r="X121">
            <v>5742543.689153905</v>
          </cell>
          <cell r="Y121">
            <v>4625501.6304000001</v>
          </cell>
          <cell r="Z121">
            <v>4929638.0761522241</v>
          </cell>
          <cell r="AA121">
            <v>5310264.3053604756</v>
          </cell>
        </row>
        <row r="122">
          <cell r="K122">
            <v>5344.5</v>
          </cell>
          <cell r="P122">
            <v>1109.8980847242212</v>
          </cell>
          <cell r="Q122">
            <v>4.6286928077139011</v>
          </cell>
        </row>
        <row r="123">
          <cell r="D123">
            <v>13055.4</v>
          </cell>
          <cell r="E123">
            <v>16385.900000000001</v>
          </cell>
          <cell r="F123">
            <v>20527.099999999999</v>
          </cell>
          <cell r="G123">
            <v>23087.9342</v>
          </cell>
          <cell r="H123">
            <v>28760.1</v>
          </cell>
          <cell r="I123">
            <v>32923.5</v>
          </cell>
          <cell r="J123">
            <v>59468.061000000002</v>
          </cell>
          <cell r="K123">
            <v>90739.785999999993</v>
          </cell>
          <cell r="L123">
            <v>101415.43679194128</v>
          </cell>
          <cell r="M123">
            <v>0</v>
          </cell>
          <cell r="N123">
            <v>1.2059723657779076E-2</v>
          </cell>
          <cell r="O123">
            <v>3.1641860751803197E-3</v>
          </cell>
          <cell r="P123">
            <v>-0.19087953288179538</v>
          </cell>
          <cell r="Q123">
            <v>6.0286309107455027E-2</v>
          </cell>
          <cell r="R123">
            <v>5.1137736132415235E-2</v>
          </cell>
          <cell r="S123" t="e">
            <v>#DIV/0!</v>
          </cell>
          <cell r="T123">
            <v>369910</v>
          </cell>
          <cell r="U123">
            <v>401007.02257685433</v>
          </cell>
          <cell r="V123">
            <v>442638.31771190785</v>
          </cell>
          <cell r="W123">
            <v>392642.23324324266</v>
          </cell>
          <cell r="X123">
            <v>415051.77439091005</v>
          </cell>
          <cell r="Y123">
            <v>492301.39594596473</v>
          </cell>
          <cell r="Z123">
            <v>534606.25968078373</v>
          </cell>
          <cell r="AA123">
            <v>589426.35351813445</v>
          </cell>
        </row>
        <row r="124">
          <cell r="A124" t="str">
            <v>Per share ratios</v>
          </cell>
          <cell r="M124">
            <v>64.977464498378538</v>
          </cell>
          <cell r="N124">
            <v>55.796476062863285</v>
          </cell>
          <cell r="O124">
            <v>64.809610892756254</v>
          </cell>
          <cell r="P124" t="str">
            <v>Per share ratios</v>
          </cell>
          <cell r="Q124" t="str">
            <v>Per share ratios</v>
          </cell>
          <cell r="R124" t="str">
            <v>Per share ratios</v>
          </cell>
          <cell r="S124" t="str">
            <v>Per share ratios</v>
          </cell>
          <cell r="T124" t="str">
            <v>Per share ratios</v>
          </cell>
          <cell r="U124" t="str">
            <v>Per share ratios</v>
          </cell>
        </row>
        <row r="125">
          <cell r="A125" t="str">
            <v>EPS</v>
          </cell>
          <cell r="B125">
            <v>6.8790826368485645</v>
          </cell>
          <cell r="C125">
            <v>23.933283075763253</v>
          </cell>
          <cell r="D125">
            <v>17.816622691292864</v>
          </cell>
          <cell r="E125">
            <v>19.230116848850351</v>
          </cell>
          <cell r="F125">
            <v>21.843667546174125</v>
          </cell>
          <cell r="G125">
            <v>26.497634753109693</v>
          </cell>
          <cell r="H125">
            <v>31.744992979711846</v>
          </cell>
          <cell r="I125">
            <v>41.789462971513665</v>
          </cell>
          <cell r="J125">
            <v>53.15220927054969</v>
          </cell>
          <cell r="K125">
            <v>45.648740495238698</v>
          </cell>
          <cell r="L125">
            <v>52.269316222298123</v>
          </cell>
          <cell r="M125">
            <v>60.843095705893866</v>
          </cell>
          <cell r="N125">
            <v>71.002242682992588</v>
          </cell>
          <cell r="O125">
            <v>84.904743861344741</v>
          </cell>
          <cell r="P125" t="str">
            <v>EPS</v>
          </cell>
          <cell r="Q125">
            <v>2.4791387659107311</v>
          </cell>
          <cell r="R125">
            <v>-0.25557130482715118</v>
          </cell>
          <cell r="S125">
            <v>7.9335695774052306E-2</v>
          </cell>
          <cell r="T125">
            <v>0.13590924682706862</v>
          </cell>
          <cell r="U125">
            <v>0.21305795819762419</v>
          </cell>
          <cell r="V125">
            <v>0.1980311931798493</v>
          </cell>
          <cell r="W125">
            <v>0.31641115807526621</v>
          </cell>
          <cell r="X125">
            <v>0.2719045781177325</v>
          </cell>
          <cell r="Y125">
            <v>-0.14116946178319023</v>
          </cell>
          <cell r="Z125">
            <v>0.1450330426476929</v>
          </cell>
          <cell r="AA125">
            <v>7.0013353583720184E-2</v>
          </cell>
          <cell r="AB125">
            <v>7.0011338734979001E-2</v>
          </cell>
          <cell r="AC125">
            <v>5.8119191854473229E-2</v>
          </cell>
          <cell r="AD125">
            <v>7.0011338734979001E-2</v>
          </cell>
          <cell r="AE125">
            <v>7.0011338734979001E-2</v>
          </cell>
        </row>
        <row r="126">
          <cell r="A126" t="str">
            <v>Book Value</v>
          </cell>
          <cell r="B126">
            <v>26.73046752431754</v>
          </cell>
          <cell r="C126">
            <v>59.567941952506587</v>
          </cell>
          <cell r="D126">
            <v>73.390972483980391</v>
          </cell>
          <cell r="E126">
            <v>90.339709762532991</v>
          </cell>
          <cell r="F126">
            <v>109.42941952506598</v>
          </cell>
          <cell r="G126">
            <v>143.35422163588393</v>
          </cell>
          <cell r="H126">
            <v>138.84801311710217</v>
          </cell>
          <cell r="I126">
            <v>174.2788891925255</v>
          </cell>
          <cell r="J126">
            <v>248.92939637332404</v>
          </cell>
          <cell r="K126">
            <v>287.78644634914087</v>
          </cell>
          <cell r="L126">
            <v>332.64576257143904</v>
          </cell>
          <cell r="M126">
            <v>385.50885827733288</v>
          </cell>
          <cell r="N126">
            <v>447.96110096032533</v>
          </cell>
          <cell r="O126">
            <v>499.06910983504099</v>
          </cell>
          <cell r="P126" t="str">
            <v>Book Value</v>
          </cell>
          <cell r="Q126">
            <v>1.2284661462922704</v>
          </cell>
          <cell r="R126">
            <v>0.23205486169884604</v>
          </cell>
          <cell r="S126">
            <v>0.23093763040477677</v>
          </cell>
          <cell r="T126">
            <v>0.21131028439998545</v>
          </cell>
          <cell r="U126">
            <v>0.3100153711685103</v>
          </cell>
          <cell r="V126">
            <v>-3.1434083121928635E-2</v>
          </cell>
          <cell r="W126">
            <v>0.25517740787217091</v>
          </cell>
          <cell r="X126">
            <v>0.42833935611290408</v>
          </cell>
          <cell r="Y126">
            <v>0.15609667054967735</v>
          </cell>
          <cell r="Z126">
            <v>0.15587709842274888</v>
          </cell>
          <cell r="AA126">
            <v>0.11765897265836611</v>
          </cell>
          <cell r="AB126">
            <v>0.11765897265836611</v>
          </cell>
          <cell r="AC126">
            <v>0.1844191341851027</v>
          </cell>
          <cell r="AD126">
            <v>0.11765897265836611</v>
          </cell>
          <cell r="AE126">
            <v>0.11765897265836611</v>
          </cell>
        </row>
        <row r="127">
          <cell r="A127" t="str">
            <v>PPP per share</v>
          </cell>
          <cell r="B127">
            <v>16.304019168782272</v>
          </cell>
          <cell r="C127">
            <v>28.008386732001473</v>
          </cell>
          <cell r="D127">
            <v>35.357614021862027</v>
          </cell>
          <cell r="E127">
            <v>28.517244628722192</v>
          </cell>
          <cell r="F127">
            <v>34.344609875612491</v>
          </cell>
          <cell r="G127">
            <v>51.548520542781766</v>
          </cell>
          <cell r="H127">
            <v>64.64705760405576</v>
          </cell>
          <cell r="I127">
            <v>75.471105624711427</v>
          </cell>
          <cell r="J127">
            <v>77.334235448214798</v>
          </cell>
          <cell r="K127">
            <v>84.485162661253867</v>
          </cell>
          <cell r="L127">
            <v>114.77211772272689</v>
          </cell>
          <cell r="M127">
            <v>135.23525409767112</v>
          </cell>
          <cell r="N127">
            <v>155.1931407514183</v>
          </cell>
          <cell r="O127">
            <v>166.17552026871846</v>
          </cell>
          <cell r="P127" t="str">
            <v>PPP per share</v>
          </cell>
          <cell r="Q127">
            <v>0.71788234803046946</v>
          </cell>
          <cell r="R127">
            <v>0.26239380940365153</v>
          </cell>
          <cell r="S127">
            <v>-0.19346241488213411</v>
          </cell>
          <cell r="T127">
            <v>0.20434531185460503</v>
          </cell>
          <cell r="U127">
            <v>0.50092025297353793</v>
          </cell>
          <cell r="V127">
            <v>0.25410112498579074</v>
          </cell>
          <cell r="W127">
            <v>0.16743295707207251</v>
          </cell>
          <cell r="X127">
            <v>2.4686663963398026E-2</v>
          </cell>
          <cell r="Y127">
            <v>9.2467807712762973E-2</v>
          </cell>
          <cell r="Z127">
            <v>0.35848845060415635</v>
          </cell>
          <cell r="AA127">
            <v>0.310290671771138</v>
          </cell>
          <cell r="AB127">
            <v>0.19893642546026391</v>
          </cell>
          <cell r="AC127">
            <v>0.18209432856821306</v>
          </cell>
          <cell r="AD127">
            <v>0.20465512422948429</v>
          </cell>
          <cell r="AE127">
            <v>0.20465512422948384</v>
          </cell>
        </row>
        <row r="128">
          <cell r="A128" t="str">
            <v>DPS</v>
          </cell>
          <cell r="B128">
            <v>0.83806372479105473</v>
          </cell>
          <cell r="C128">
            <v>2.0000942329438369</v>
          </cell>
          <cell r="D128">
            <v>2.0000942329438369</v>
          </cell>
          <cell r="E128">
            <v>2.3558235959291367</v>
          </cell>
          <cell r="F128">
            <v>2.500471164719186</v>
          </cell>
          <cell r="G128">
            <v>2.9999057670561631</v>
          </cell>
          <cell r="H128">
            <v>3.5001554828921706</v>
          </cell>
          <cell r="I128">
            <v>4</v>
          </cell>
          <cell r="J128">
            <v>5.5242626070409138</v>
          </cell>
          <cell r="K128">
            <v>6.0000507453219152</v>
          </cell>
          <cell r="L128">
            <v>6.5</v>
          </cell>
          <cell r="M128">
            <v>7</v>
          </cell>
          <cell r="N128">
            <v>7.5</v>
          </cell>
          <cell r="O128">
            <v>13</v>
          </cell>
          <cell r="P128" t="str">
            <v>DPS</v>
          </cell>
          <cell r="Q128">
            <v>1.3865658109023853</v>
          </cell>
          <cell r="R128">
            <v>0</v>
          </cell>
          <cell r="S128">
            <v>0.17785630153121335</v>
          </cell>
          <cell r="T128">
            <v>6.1400000000000121E-2</v>
          </cell>
          <cell r="U128">
            <v>0.19973619747503291</v>
          </cell>
          <cell r="V128">
            <v>0.16675514322135099</v>
          </cell>
          <cell r="W128">
            <v>0.14280637518845563</v>
          </cell>
          <cell r="X128">
            <v>0.38106565176022844</v>
          </cell>
          <cell r="Y128">
            <v>8.6126995062578704E-2</v>
          </cell>
          <cell r="Z128">
            <v>8.3324171061033514E-2</v>
          </cell>
          <cell r="AA128">
            <v>0.66666578567894574</v>
          </cell>
          <cell r="AB128">
            <v>0.66666578567894574</v>
          </cell>
          <cell r="AC128">
            <v>0.11842631241046098</v>
          </cell>
          <cell r="AD128">
            <v>0.66666578567894574</v>
          </cell>
          <cell r="AE128">
            <v>0.66666578567894574</v>
          </cell>
        </row>
        <row r="129">
          <cell r="A129" t="str">
            <v>Avg No of Shares</v>
          </cell>
          <cell r="B129">
            <v>1.3758165273697129</v>
          </cell>
          <cell r="C129">
            <v>4.7866566151526504</v>
          </cell>
          <cell r="D129">
            <v>3.563324538258573</v>
          </cell>
          <cell r="E129">
            <v>3.8460233697700703</v>
          </cell>
          <cell r="F129">
            <v>4.3687335092348247</v>
          </cell>
          <cell r="G129">
            <v>5.2995269506219387</v>
          </cell>
          <cell r="H129">
            <v>6.3489985959423691</v>
          </cell>
          <cell r="I129">
            <v>8.3578925943027329</v>
          </cell>
          <cell r="J129">
            <v>8.9446889891453498</v>
          </cell>
          <cell r="K129">
            <v>9.129734144194865</v>
          </cell>
          <cell r="L129">
            <v>9.768919053924396</v>
          </cell>
          <cell r="M129">
            <v>130718.39999999999</v>
          </cell>
          <cell r="N129">
            <v>155602.20000000001</v>
          </cell>
          <cell r="O129">
            <v>0.17880348517973066</v>
          </cell>
          <cell r="P129">
            <v>315.30250000000001</v>
          </cell>
          <cell r="Q129">
            <v>316.8125</v>
          </cell>
          <cell r="R129">
            <v>0.18589532236590811</v>
          </cell>
          <cell r="S129">
            <v>316.81219999999996</v>
          </cell>
          <cell r="T129" t="str">
            <v>Avg No of Shares</v>
          </cell>
          <cell r="U129" t="str">
            <v>Avg No of Shares</v>
          </cell>
          <cell r="V129">
            <v>28.214755183914519</v>
          </cell>
          <cell r="W129">
            <v>16.228999513804062</v>
          </cell>
          <cell r="X129">
            <v>15.716189342942197</v>
          </cell>
          <cell r="Y129">
            <v>2.2745083026452386</v>
          </cell>
          <cell r="Z129">
            <v>5.1788087456805076</v>
          </cell>
          <cell r="AA129">
            <v>6.1728601380016466</v>
          </cell>
        </row>
        <row r="130">
          <cell r="A130" t="str">
            <v>Profitability Ratios</v>
          </cell>
          <cell r="B130">
            <v>5.3460935048635081</v>
          </cell>
          <cell r="C130">
            <v>11.913588390501317</v>
          </cell>
          <cell r="D130">
            <v>14.678194496796079</v>
          </cell>
          <cell r="E130">
            <v>18.067941952506597</v>
          </cell>
          <cell r="F130">
            <v>21.885883905013195</v>
          </cell>
          <cell r="G130">
            <v>28.670844327176784</v>
          </cell>
          <cell r="H130">
            <v>27.769602623420433</v>
          </cell>
          <cell r="I130">
            <v>34.855777838505098</v>
          </cell>
          <cell r="J130">
            <v>52612.343000000001</v>
          </cell>
          <cell r="K130">
            <v>57.557289269828175</v>
          </cell>
          <cell r="L130">
            <v>64.329420794316562</v>
          </cell>
          <cell r="M130">
            <v>414.5809183244661</v>
          </cell>
          <cell r="N130">
            <v>493.50132016079795</v>
          </cell>
          <cell r="O130">
            <v>593.16814804830278</v>
          </cell>
          <cell r="P130">
            <v>135.78111701506447</v>
          </cell>
          <cell r="Q130">
            <v>164.01635126744438</v>
          </cell>
          <cell r="R130">
            <v>184.89030801186172</v>
          </cell>
          <cell r="S130" t="str">
            <v>Profitability Ratios</v>
          </cell>
          <cell r="T130" t="str">
            <v>Profitability Ratios</v>
          </cell>
          <cell r="U130" t="str">
            <v>Profitability Ratios</v>
          </cell>
          <cell r="V130">
            <v>249.78864182598986</v>
          </cell>
          <cell r="W130">
            <v>215.2364270740743</v>
          </cell>
          <cell r="X130">
            <v>227.55261642146579</v>
          </cell>
          <cell r="Y130">
            <v>87.910957192880602</v>
          </cell>
          <cell r="Z130">
            <v>92.808019877555822</v>
          </cell>
          <cell r="AA130">
            <v>98.2040587037054</v>
          </cell>
        </row>
        <row r="131">
          <cell r="A131" t="str">
            <v>ROE</v>
          </cell>
          <cell r="B131">
            <v>0.25734988101463052</v>
          </cell>
          <cell r="C131">
            <v>0.46149652941817726</v>
          </cell>
          <cell r="D131">
            <v>0.26800192776549286</v>
          </cell>
          <cell r="E131">
            <v>0.23489936748565471</v>
          </cell>
          <cell r="F131">
            <v>0.21868912002641552</v>
          </cell>
          <cell r="G131">
            <v>0.20964675270452637</v>
          </cell>
          <cell r="H131">
            <v>0.25042365161128705</v>
          </cell>
          <cell r="I131">
            <v>0.26691710398099999</v>
          </cell>
          <cell r="J131">
            <v>0.2680248245169391</v>
          </cell>
          <cell r="K131">
            <v>0.17010394276303709</v>
          </cell>
          <cell r="L131">
            <v>0.16849323897363619</v>
          </cell>
          <cell r="M131">
            <v>0.16944288580635933</v>
          </cell>
          <cell r="N131">
            <v>0.17037744887154782</v>
          </cell>
          <cell r="O131">
            <v>0.1829481909002231</v>
          </cell>
          <cell r="P131">
            <v>0.14903934923505396</v>
          </cell>
          <cell r="Q131">
            <v>0.19786593452694615</v>
          </cell>
          <cell r="R131">
            <v>0.20025145918373724</v>
          </cell>
          <cell r="S131" t="str">
            <v>ROE</v>
          </cell>
          <cell r="T131" t="str">
            <v>ROE</v>
          </cell>
          <cell r="U131" t="str">
            <v>ROE</v>
          </cell>
          <cell r="AD131">
            <v>221.41208298473992</v>
          </cell>
          <cell r="AE131">
            <v>221.41208298473992</v>
          </cell>
          <cell r="AF131">
            <v>467.55292087765798</v>
          </cell>
          <cell r="AG131">
            <v>120.54504981604403</v>
          </cell>
          <cell r="AH131">
            <v>-348.01294377903633</v>
          </cell>
          <cell r="AI131">
            <v>208.85655884801929</v>
          </cell>
          <cell r="AJ131">
            <v>108.38281331385119</v>
          </cell>
          <cell r="AK131">
            <v>13.709911292243138</v>
          </cell>
        </row>
        <row r="132">
          <cell r="A132" t="str">
            <v>ROA</v>
          </cell>
          <cell r="B132">
            <v>6.9580270779084985E-3</v>
          </cell>
          <cell r="C132">
            <v>1.3718974917416322E-2</v>
          </cell>
          <cell r="D132">
            <v>8.8606515275918788E-3</v>
          </cell>
          <cell r="E132">
            <v>8.1846480996371693E-3</v>
          </cell>
          <cell r="F132">
            <v>7.9295801424060924E-3</v>
          </cell>
          <cell r="G132">
            <v>8.2865283932746607E-3</v>
          </cell>
          <cell r="H132">
            <v>1.062925781897062E-2</v>
          </cell>
          <cell r="I132">
            <v>1.1800613239720023E-2</v>
          </cell>
          <cell r="J132">
            <v>1.2356005816845044E-2</v>
          </cell>
          <cell r="K132">
            <v>1.0602359138757409E-2</v>
          </cell>
          <cell r="L132">
            <v>1.0478913873019325E-2</v>
          </cell>
          <cell r="M132">
            <v>1.0532576620195536E-2</v>
          </cell>
          <cell r="N132">
            <v>1.0718625730833164E-2</v>
          </cell>
          <cell r="O132">
            <v>1.1252284315156095E-2</v>
          </cell>
          <cell r="P132">
            <v>8.8116256624034585E-3</v>
          </cell>
          <cell r="Q132">
            <v>1.158491314770798E-2</v>
          </cell>
          <cell r="R132">
            <v>1.1614309526115555E-2</v>
          </cell>
          <cell r="S132" t="str">
            <v>ROA</v>
          </cell>
          <cell r="T132" t="str">
            <v>ROA</v>
          </cell>
          <cell r="U132" t="str">
            <v>ROA</v>
          </cell>
          <cell r="V132">
            <v>5</v>
          </cell>
          <cell r="W132">
            <v>3.4</v>
          </cell>
          <cell r="X132">
            <v>3.4</v>
          </cell>
          <cell r="Y132">
            <v>0.2817460610052786</v>
          </cell>
          <cell r="Z132">
            <v>0.77682131185207615</v>
          </cell>
          <cell r="AA132">
            <v>0.92592902070024696</v>
          </cell>
          <cell r="AD132">
            <v>13.259261406080233</v>
          </cell>
          <cell r="AE132">
            <v>13.259261406080233</v>
          </cell>
          <cell r="AF132">
            <v>25.257814937181216</v>
          </cell>
          <cell r="AG132">
            <v>5.0745468598984225</v>
          </cell>
          <cell r="AH132">
            <v>-21.481653640854308</v>
          </cell>
          <cell r="AI132">
            <v>10.067079440336299</v>
          </cell>
          <cell r="AJ132">
            <v>4.7061194217904934</v>
          </cell>
          <cell r="AK132">
            <v>0.45529541566179804</v>
          </cell>
        </row>
        <row r="133">
          <cell r="A133" t="str">
            <v>Core ROE</v>
          </cell>
          <cell r="B133">
            <v>0.22044844746898667</v>
          </cell>
          <cell r="C133">
            <v>0.12395411450215348</v>
          </cell>
          <cell r="D133">
            <v>0.2284835024689163</v>
          </cell>
          <cell r="E133">
            <v>0.13659424263306832</v>
          </cell>
          <cell r="F133">
            <v>0.14400726521898227</v>
          </cell>
          <cell r="G133">
            <v>9.5295852474491002E-2</v>
          </cell>
          <cell r="H133">
            <v>0.15103646729341388</v>
          </cell>
          <cell r="I133">
            <v>9.3449823719426298E-2</v>
          </cell>
          <cell r="J133">
            <v>0.17851758504519996</v>
          </cell>
          <cell r="K133">
            <v>0.22687045785261073</v>
          </cell>
          <cell r="L133">
            <v>0.18261239335033846</v>
          </cell>
          <cell r="M133">
            <v>0.16374028236408608</v>
          </cell>
          <cell r="N133">
            <v>0.18683283578894327</v>
          </cell>
          <cell r="O133">
            <v>0.21122060698013093</v>
          </cell>
          <cell r="P133">
            <v>0.20128629652140476</v>
          </cell>
          <cell r="Q133">
            <v>0.22299223290028419</v>
          </cell>
          <cell r="R133">
            <v>0.23216868488851714</v>
          </cell>
          <cell r="S133">
            <v>0.19717921310228778</v>
          </cell>
          <cell r="T133" t="str">
            <v>Core ROE</v>
          </cell>
          <cell r="U133" t="str">
            <v>Core ROE</v>
          </cell>
        </row>
        <row r="134">
          <cell r="A134" t="str">
            <v>Efficiency Ratios</v>
          </cell>
          <cell r="B134">
            <v>5.9603146530496972E-3</v>
          </cell>
          <cell r="C134">
            <v>3.684802115217412E-3</v>
          </cell>
          <cell r="D134">
            <v>7.5540975098964047E-3</v>
          </cell>
          <cell r="E134">
            <v>4.7593819445103267E-3</v>
          </cell>
          <cell r="F134">
            <v>5.2216459168371839E-3</v>
          </cell>
          <cell r="G134">
            <v>3.7666778860349771E-3</v>
          </cell>
          <cell r="H134">
            <v>6.4107584910556474E-3</v>
          </cell>
          <cell r="I134">
            <v>4.1314895545677072E-3</v>
          </cell>
          <cell r="J134">
            <v>9.7548111879301094E-3</v>
          </cell>
          <cell r="K134">
            <v>1.4140542735558394E-2</v>
          </cell>
          <cell r="L134">
            <v>1.1404357037070767E-2</v>
          </cell>
          <cell r="M134">
            <v>1.0174776233767432E-2</v>
          </cell>
          <cell r="N134">
            <v>1.1300314772087323E-2</v>
          </cell>
          <cell r="O134">
            <v>1.258131516281661E-2</v>
          </cell>
          <cell r="P134">
            <v>1.1916226812824884E-2</v>
          </cell>
          <cell r="Q134">
            <v>1.2975879689435163E-2</v>
          </cell>
          <cell r="R134">
            <v>1.3353822500285609E-2</v>
          </cell>
          <cell r="S134" t="str">
            <v>Efficiency Ratios</v>
          </cell>
          <cell r="T134" t="str">
            <v>Efficiency Ratios</v>
          </cell>
          <cell r="U134" t="str">
            <v>Efficiency Ratios</v>
          </cell>
        </row>
        <row r="135">
          <cell r="A135" t="str">
            <v>Operating Cost/Op Income</v>
          </cell>
          <cell r="B135">
            <v>0.63728020020715204</v>
          </cell>
          <cell r="C135">
            <v>0.57880983850629741</v>
          </cell>
          <cell r="D135">
            <v>0.62272334228371184</v>
          </cell>
          <cell r="E135">
            <v>0.65010388180937795</v>
          </cell>
          <cell r="F135">
            <v>0.66445140264553659</v>
          </cell>
          <cell r="G135">
            <v>0.54971182758062931</v>
          </cell>
          <cell r="H135">
            <v>0.47021368793639073</v>
          </cell>
          <cell r="I135">
            <v>0.43170233059676449</v>
          </cell>
          <cell r="J135">
            <v>0.5565182408634225</v>
          </cell>
          <cell r="K135">
            <v>0.51257868694515274</v>
          </cell>
          <cell r="L135">
            <v>0.45079282670807885</v>
          </cell>
          <cell r="M135">
            <v>0.45323001613747599</v>
          </cell>
          <cell r="N135">
            <v>0.43860381749172067</v>
          </cell>
          <cell r="O135">
            <v>0.45544345202437286</v>
          </cell>
          <cell r="P135">
            <v>0.44547164911628589</v>
          </cell>
          <cell r="Q135">
            <v>0.42993378806539034</v>
          </cell>
          <cell r="R135">
            <v>0.41893141390878819</v>
          </cell>
          <cell r="S135" t="str">
            <v>Operating Cost/Op Income</v>
          </cell>
          <cell r="T135" t="str">
            <v>Operating Cost/Op Income</v>
          </cell>
          <cell r="U135" t="str">
            <v>Operating Cost/Op Income</v>
          </cell>
          <cell r="V135">
            <v>0.11824823643580665</v>
          </cell>
          <cell r="W135">
            <v>7.7716931944594433E-2</v>
          </cell>
          <cell r="X135">
            <v>7.0987254873665348E-2</v>
          </cell>
          <cell r="Y135">
            <v>2.4829133145667433E-2</v>
          </cell>
          <cell r="Z135">
            <v>5.7313391538975259E-2</v>
          </cell>
          <cell r="AA135">
            <v>6.4633191616472144E-2</v>
          </cell>
          <cell r="AD135">
            <v>-109.4863473883545</v>
          </cell>
          <cell r="AE135">
            <v>-109.4863473883545</v>
          </cell>
          <cell r="AF135">
            <v>-430.69604763677381</v>
          </cell>
          <cell r="AG135">
            <v>-310.83933177017076</v>
          </cell>
          <cell r="AH135">
            <v>89.807093348289186</v>
          </cell>
          <cell r="AI135">
            <v>84.005960533098943</v>
          </cell>
          <cell r="AJ135">
            <v>-72.34184118749765</v>
          </cell>
          <cell r="AK135">
            <v>-152.34605644000476</v>
          </cell>
        </row>
        <row r="136">
          <cell r="A136" t="str">
            <v>Operating Cost/ Avg Assets</v>
          </cell>
          <cell r="B136">
            <v>3.0711281981000742E-2</v>
          </cell>
          <cell r="C136">
            <v>3.0869314043151734E-2</v>
          </cell>
          <cell r="D136">
            <v>3.2062511481777238E-2</v>
          </cell>
          <cell r="E136">
            <v>3.0558573054912785E-2</v>
          </cell>
          <cell r="F136">
            <v>3.2012509173082876E-2</v>
          </cell>
          <cell r="G136">
            <v>2.6510635137771431E-2</v>
          </cell>
          <cell r="H136">
            <v>2.5957546834943796E-2</v>
          </cell>
          <cell r="I136">
            <v>2.5233560794235981E-2</v>
          </cell>
          <cell r="J136">
            <v>2.872229184065183E-2</v>
          </cell>
          <cell r="K136">
            <v>2.2269289817253651E-2</v>
          </cell>
          <cell r="L136">
            <v>1.9799605129707323E-2</v>
          </cell>
          <cell r="M136">
            <v>1.9633159189681029E-2</v>
          </cell>
          <cell r="N136">
            <v>1.8490883367650909E-2</v>
          </cell>
          <cell r="O136">
            <v>2.0000974585840981E-2</v>
          </cell>
          <cell r="P136">
            <v>1.6571162341155649E-2</v>
          </cell>
          <cell r="Q136">
            <v>1.7672160554612307E-2</v>
          </cell>
          <cell r="R136">
            <v>1.6774789713306423E-2</v>
          </cell>
          <cell r="S136" t="str">
            <v>Operating Cost/ Avg Assets</v>
          </cell>
          <cell r="T136" t="str">
            <v>Operating Cost/ Avg Assets</v>
          </cell>
          <cell r="U136" t="str">
            <v>Operating Cost/ Avg Assets</v>
          </cell>
          <cell r="V136">
            <v>7.4904828461108009E-3</v>
          </cell>
          <cell r="W136">
            <v>4.2428662358688848E-3</v>
          </cell>
          <cell r="X136">
            <v>3.7091996975508715E-3</v>
          </cell>
          <cell r="Y136">
            <v>1.67411052891235E-3</v>
          </cell>
          <cell r="Z136">
            <v>4.4034421396791463E-3</v>
          </cell>
          <cell r="AA136">
            <v>4.9961854805427516E-3</v>
          </cell>
          <cell r="AD136">
            <v>-21.128579606148335</v>
          </cell>
          <cell r="AE136">
            <v>-21.128579606148335</v>
          </cell>
          <cell r="AF136">
            <v>-6.4334162666383063</v>
          </cell>
          <cell r="AG136">
            <v>-13.429829204563079</v>
          </cell>
          <cell r="AH136">
            <v>4.9423974347117747</v>
          </cell>
          <cell r="AI136">
            <v>-2.9533308261914595</v>
          </cell>
          <cell r="AJ136">
            <v>-3.7316522038614504</v>
          </cell>
          <cell r="AK136">
            <v>-6.5965561956021768</v>
          </cell>
        </row>
        <row r="138">
          <cell r="A138" t="str">
            <v>Productivity Ratios</v>
          </cell>
          <cell r="S138" t="str">
            <v>Productivity Ratios</v>
          </cell>
          <cell r="T138" t="str">
            <v>Productivity Ratios</v>
          </cell>
          <cell r="U138" t="str">
            <v>Productivity Ratios</v>
          </cell>
        </row>
        <row r="139">
          <cell r="A139" t="str">
            <v>Deposits per branch</v>
          </cell>
          <cell r="B139">
            <v>0.63728020020715204</v>
          </cell>
          <cell r="C139">
            <v>0.57880983850629741</v>
          </cell>
          <cell r="D139">
            <v>0.62272334228371184</v>
          </cell>
          <cell r="E139">
            <v>0.65010388180937795</v>
          </cell>
          <cell r="F139">
            <v>0.66445140264553659</v>
          </cell>
          <cell r="G139">
            <v>0.54971182758062931</v>
          </cell>
          <cell r="H139">
            <v>0.47021368793639073</v>
          </cell>
          <cell r="I139">
            <v>179.09227093094316</v>
          </cell>
          <cell r="J139">
            <v>210.15866143817476</v>
          </cell>
          <cell r="K139">
            <v>243.80712324302303</v>
          </cell>
          <cell r="L139">
            <v>292.56854789162765</v>
          </cell>
          <cell r="M139">
            <v>339.37951555428805</v>
          </cell>
          <cell r="N139">
            <v>390.28644288743124</v>
          </cell>
          <cell r="O139">
            <v>548.56508743560562</v>
          </cell>
          <cell r="P139" t="str">
            <v>Deposits per branch</v>
          </cell>
          <cell r="Q139" t="e">
            <v>#DIV/0!</v>
          </cell>
          <cell r="R139" t="e">
            <v>#DIV/0!</v>
          </cell>
          <cell r="S139" t="e">
            <v>#DIV/0!</v>
          </cell>
          <cell r="T139" t="e">
            <v>#DIV/0!</v>
          </cell>
          <cell r="U139" t="e">
            <v>#DIV/0!</v>
          </cell>
          <cell r="V139" t="e">
            <v>#DIV/0!</v>
          </cell>
          <cell r="W139" t="e">
            <v>#DIV/0!</v>
          </cell>
          <cell r="X139">
            <v>0.17346583605057186</v>
          </cell>
          <cell r="Y139">
            <v>0.1601098026347445</v>
          </cell>
          <cell r="Z139">
            <v>0.19999999999999996</v>
          </cell>
          <cell r="AA139">
            <v>0.15380950518837744</v>
          </cell>
          <cell r="AB139">
            <v>0.15380950518837744</v>
          </cell>
          <cell r="AC139">
            <v>0.1535474500866385</v>
          </cell>
          <cell r="AD139">
            <v>0.15380950518837744</v>
          </cell>
          <cell r="AE139">
            <v>0.15380950518837744</v>
          </cell>
        </row>
        <row r="140">
          <cell r="A140" t="str">
            <v>Empolyees per branch</v>
          </cell>
          <cell r="B140">
            <v>3.0711281981000742E-2</v>
          </cell>
          <cell r="C140">
            <v>3.0869314043151734E-2</v>
          </cell>
          <cell r="D140">
            <v>3.2062511481777238E-2</v>
          </cell>
          <cell r="E140">
            <v>3.0558573054912785E-2</v>
          </cell>
          <cell r="F140">
            <v>3.2012509173082876E-2</v>
          </cell>
          <cell r="G140">
            <v>2.6510635137771431E-2</v>
          </cell>
          <cell r="H140">
            <v>2.5957546834943796E-2</v>
          </cell>
          <cell r="I140">
            <v>2.5233560794235981E-2</v>
          </cell>
          <cell r="J140">
            <v>2.872229184065183E-2</v>
          </cell>
          <cell r="K140">
            <v>2.2269289817253651E-2</v>
          </cell>
          <cell r="L140">
            <v>2.1620671883326326E-2</v>
          </cell>
          <cell r="M140">
            <v>1.9507813922711493E-2</v>
          </cell>
          <cell r="N140">
            <v>1.8864472296047662E-2</v>
          </cell>
          <cell r="O140">
            <v>1.7521489375591354E-2</v>
          </cell>
          <cell r="P140" t="str">
            <v>Empolyees per branch</v>
          </cell>
          <cell r="Q140" t="e">
            <v>#DIV/0!</v>
          </cell>
          <cell r="R140" t="e">
            <v>#DIV/0!</v>
          </cell>
          <cell r="S140" t="e">
            <v>#DIV/0!</v>
          </cell>
          <cell r="T140" t="e">
            <v>#DIV/0!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 t="e">
            <v>#DIV/0!</v>
          </cell>
          <cell r="AE140" t="e">
            <v>#DIV/0!</v>
          </cell>
        </row>
        <row r="141">
          <cell r="A141" t="str">
            <v>Compensation per employee (Rs)</v>
          </cell>
          <cell r="P141" t="str">
            <v>Compensation per employee (Rs)</v>
          </cell>
          <cell r="Q141" t="e">
            <v>#DIV/0!</v>
          </cell>
          <cell r="R141" t="e">
            <v>#DIV/0!</v>
          </cell>
          <cell r="S141" t="e">
            <v>#DIV/0!</v>
          </cell>
          <cell r="T141" t="e">
            <v>#DIV/0!</v>
          </cell>
          <cell r="U141" t="e">
            <v>#DIV/0!</v>
          </cell>
          <cell r="V141" t="e">
            <v>#DIV/0!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 t="e">
            <v>#DIV/0!</v>
          </cell>
          <cell r="AC141" t="e">
            <v>#DIV/0!</v>
          </cell>
          <cell r="AD141" t="e">
            <v>#DIV/0!</v>
          </cell>
          <cell r="AE141" t="e">
            <v>#DIV/0!</v>
          </cell>
        </row>
        <row r="142">
          <cell r="A142" t="str">
            <v>Personnel exp (%of Op Rev)</v>
          </cell>
          <cell r="I142">
            <v>0.30119902179787839</v>
          </cell>
          <cell r="J142">
            <v>0.41153311373174745</v>
          </cell>
          <cell r="K142">
            <v>0.35859602103029797</v>
          </cell>
          <cell r="L142">
            <v>0.30617342837351719</v>
          </cell>
          <cell r="M142">
            <v>0.30826712948212159</v>
          </cell>
          <cell r="N142">
            <v>0.29831903224401934</v>
          </cell>
          <cell r="O142">
            <v>0.33485027989815402</v>
          </cell>
          <cell r="P142">
            <v>0.30442368029650052</v>
          </cell>
          <cell r="Q142">
            <v>0.2688393637790738</v>
          </cell>
          <cell r="R142">
            <v>0.25982528076644462</v>
          </cell>
          <cell r="S142" t="str">
            <v>Personnel exp (%of Op Rev)</v>
          </cell>
          <cell r="T142" t="str">
            <v>Personnel exp (%of Op Rev)</v>
          </cell>
          <cell r="U142" t="str">
            <v>Personnel exp (%of Op Rev)</v>
          </cell>
        </row>
        <row r="144">
          <cell r="A144" t="str">
            <v>Asset Quality</v>
          </cell>
          <cell r="S144" t="str">
            <v>Asset Quality</v>
          </cell>
          <cell r="T144" t="str">
            <v>Asset Quality</v>
          </cell>
          <cell r="U144" t="str">
            <v>Asset Quality</v>
          </cell>
        </row>
        <row r="145">
          <cell r="A145" t="str">
            <v>Annual LLP / Advances (bps)</v>
          </cell>
          <cell r="C145">
            <v>229.55522719883038</v>
          </cell>
          <cell r="D145">
            <v>140.93469907817069</v>
          </cell>
          <cell r="E145">
            <v>119.63740677655373</v>
          </cell>
          <cell r="F145">
            <v>134.58293223601143</v>
          </cell>
          <cell r="G145">
            <v>212.13981688974107</v>
          </cell>
          <cell r="H145">
            <v>247.75079714424896</v>
          </cell>
          <cell r="I145">
            <v>311.31750659435704</v>
          </cell>
          <cell r="J145">
            <v>52.407399972814858</v>
          </cell>
          <cell r="K145">
            <v>47.255585059725057</v>
          </cell>
          <cell r="L145">
            <v>60</v>
          </cell>
          <cell r="M145">
            <v>80</v>
          </cell>
          <cell r="N145">
            <v>90</v>
          </cell>
          <cell r="O145">
            <v>110</v>
          </cell>
          <cell r="P145">
            <v>95</v>
          </cell>
          <cell r="Q145">
            <v>70</v>
          </cell>
          <cell r="R145">
            <v>60</v>
          </cell>
          <cell r="S145">
            <v>85</v>
          </cell>
        </row>
        <row r="146">
          <cell r="A146" t="str">
            <v>Gross NPL</v>
          </cell>
          <cell r="B146">
            <v>24261</v>
          </cell>
          <cell r="C146">
            <v>24470</v>
          </cell>
          <cell r="D146">
            <v>28321.9</v>
          </cell>
          <cell r="E146">
            <v>31267.7</v>
          </cell>
          <cell r="F146">
            <v>34601</v>
          </cell>
          <cell r="G146">
            <v>41398.6</v>
          </cell>
          <cell r="H146">
            <v>49800.6</v>
          </cell>
          <cell r="I146">
            <v>46701.3</v>
          </cell>
          <cell r="J146">
            <v>37413.4</v>
          </cell>
          <cell r="K146">
            <v>31382.499999999996</v>
          </cell>
          <cell r="L146">
            <v>33521.401815999991</v>
          </cell>
          <cell r="M146">
            <v>42349.587148006845</v>
          </cell>
          <cell r="N146">
            <v>57551.38401982731</v>
          </cell>
          <cell r="O146">
            <v>86574.757268603236</v>
          </cell>
          <cell r="P146" t="str">
            <v>Gross NPL</v>
          </cell>
          <cell r="Q146">
            <v>8.6146490251843844E-3</v>
          </cell>
          <cell r="R146">
            <v>0.15741315897016772</v>
          </cell>
          <cell r="S146">
            <v>0.10401138341707306</v>
          </cell>
          <cell r="T146">
            <v>0.10660521880406937</v>
          </cell>
          <cell r="U146">
            <v>0.19645674980491878</v>
          </cell>
          <cell r="V146">
            <v>0.20295372307276094</v>
          </cell>
          <cell r="W146">
            <v>-6.223418994951857E-2</v>
          </cell>
          <cell r="X146">
            <v>-0.19887883206677337</v>
          </cell>
          <cell r="Y146">
            <v>-0.16119625588692832</v>
          </cell>
          <cell r="Z146">
            <v>6.8155877192702663E-2</v>
          </cell>
          <cell r="AA146">
            <v>8.0436549032103732E-2</v>
          </cell>
          <cell r="AB146">
            <v>8.0436549032103732E-2</v>
          </cell>
          <cell r="AC146">
            <v>0.15271016030500295</v>
          </cell>
          <cell r="AD146">
            <v>8.0436549032103732E-2</v>
          </cell>
          <cell r="AE146">
            <v>-2.10636214564629E-2</v>
          </cell>
          <cell r="AF146">
            <v>-0.16625091134771008</v>
          </cell>
          <cell r="AG146">
            <v>0.16151447371749272</v>
          </cell>
          <cell r="AH146">
            <v>0.2880797492939835</v>
          </cell>
          <cell r="AI146">
            <v>2.9093972676430324E-2</v>
          </cell>
          <cell r="AJ146">
            <v>3.4025888623361977E-2</v>
          </cell>
          <cell r="AK146">
            <v>0.21976951303027659</v>
          </cell>
        </row>
        <row r="147">
          <cell r="A147" t="str">
            <v>Net NPL</v>
          </cell>
          <cell r="B147">
            <v>14417.4</v>
          </cell>
          <cell r="C147">
            <v>15261.8</v>
          </cell>
          <cell r="D147">
            <v>16946.099999999999</v>
          </cell>
          <cell r="E147">
            <v>19169.5</v>
          </cell>
          <cell r="F147">
            <v>18711.099999999999</v>
          </cell>
          <cell r="G147">
            <v>18100.099999999999</v>
          </cell>
          <cell r="H147">
            <v>15269.1</v>
          </cell>
          <cell r="I147">
            <v>4489.6000000000004</v>
          </cell>
          <cell r="J147">
            <v>1194.4000000000001</v>
          </cell>
          <cell r="K147">
            <v>2101.6999999999998</v>
          </cell>
          <cell r="L147">
            <v>4002.9162854725982</v>
          </cell>
          <cell r="M147">
            <v>7462.6243337454944</v>
          </cell>
          <cell r="N147">
            <v>12327.275437096512</v>
          </cell>
          <cell r="O147">
            <v>26861.771966176268</v>
          </cell>
          <cell r="P147" t="str">
            <v>Net NPL</v>
          </cell>
          <cell r="Q147">
            <v>5.8568119078335812E-2</v>
          </cell>
          <cell r="R147">
            <v>0.11036050793484375</v>
          </cell>
          <cell r="S147">
            <v>0.13120422988180191</v>
          </cell>
          <cell r="T147">
            <v>-2.391298677586795E-2</v>
          </cell>
          <cell r="U147">
            <v>-3.2654413690269446E-2</v>
          </cell>
          <cell r="V147">
            <v>-0.1564079756465433</v>
          </cell>
          <cell r="W147">
            <v>-0.70596826270048663</v>
          </cell>
          <cell r="X147">
            <v>-0.73396293656450462</v>
          </cell>
          <cell r="Y147">
            <v>0.75962826523777593</v>
          </cell>
          <cell r="Z147">
            <v>0.90460878596973804</v>
          </cell>
          <cell r="AA147">
            <v>2.4525384212780135</v>
          </cell>
          <cell r="AB147">
            <v>2.4525384212780135</v>
          </cell>
          <cell r="AC147">
            <v>9.5645385353337886E-5</v>
          </cell>
          <cell r="AD147">
            <v>2.4525384212780135</v>
          </cell>
          <cell r="AE147">
            <v>3.8835754251536736E-2</v>
          </cell>
          <cell r="AF147">
            <v>-0.64997346776333242</v>
          </cell>
          <cell r="AG147">
            <v>2.7206367254121653</v>
          </cell>
          <cell r="AH147">
            <v>-7.1301664190590586E-3</v>
          </cell>
          <cell r="AI147">
            <v>-3.4764825711365299E-3</v>
          </cell>
          <cell r="AJ147">
            <v>-6.3354881266234342E-3</v>
          </cell>
          <cell r="AK147">
            <v>-3.9233834515979282E-2</v>
          </cell>
        </row>
        <row r="148">
          <cell r="A148" t="str">
            <v>Reserve Coverage</v>
          </cell>
          <cell r="B148">
            <v>9843.6</v>
          </cell>
          <cell r="C148">
            <v>9208.2000000000007</v>
          </cell>
          <cell r="D148">
            <v>11375.800000000003</v>
          </cell>
          <cell r="E148">
            <v>12098.2</v>
          </cell>
          <cell r="F148">
            <v>15889.900000000001</v>
          </cell>
          <cell r="G148">
            <v>23298.5</v>
          </cell>
          <cell r="H148">
            <v>34531.5</v>
          </cell>
          <cell r="I148">
            <v>42211.700000000004</v>
          </cell>
          <cell r="J148">
            <v>36219</v>
          </cell>
          <cell r="K148">
            <v>29280.799999999996</v>
          </cell>
          <cell r="L148">
            <v>29518.485530527392</v>
          </cell>
          <cell r="M148">
            <v>34886.962814261351</v>
          </cell>
          <cell r="N148">
            <v>45224.108582730798</v>
          </cell>
          <cell r="O148">
            <v>59712.985302426969</v>
          </cell>
          <cell r="P148">
            <v>46809.649959872637</v>
          </cell>
          <cell r="Q148">
            <v>40269.614545259567</v>
          </cell>
          <cell r="R148">
            <v>49580.319084059563</v>
          </cell>
          <cell r="S148" t="str">
            <v>Reserve Coverage</v>
          </cell>
          <cell r="T148" t="str">
            <v>Reserve Coverage</v>
          </cell>
          <cell r="U148" t="str">
            <v>Reserve Coverage</v>
          </cell>
          <cell r="V148">
            <v>147.92191196996404</v>
          </cell>
          <cell r="W148">
            <v>237.97621589053276</v>
          </cell>
          <cell r="X148">
            <v>224.46992897605469</v>
          </cell>
          <cell r="Y148">
            <v>203.52643781423339</v>
          </cell>
          <cell r="Z148">
            <v>141.86743595710249</v>
          </cell>
          <cell r="AA148">
            <v>118.67307837843016</v>
          </cell>
          <cell r="AC148">
            <v>0.30259120067158718</v>
          </cell>
          <cell r="AD148">
            <v>-8.5964293486825438E-3</v>
          </cell>
          <cell r="AE148">
            <v>-8.5964293486825438E-3</v>
          </cell>
          <cell r="AF148">
            <v>-5.2445924720398107E-2</v>
          </cell>
          <cell r="AG148">
            <v>-0.10818907324710969</v>
          </cell>
          <cell r="AH148">
            <v>0.41787865921387324</v>
          </cell>
          <cell r="AI148">
            <v>3.9122038663995884E-2</v>
          </cell>
          <cell r="AJ148">
            <v>4.5943255861322863E-2</v>
          </cell>
          <cell r="AK148">
            <v>0.44051367206664316</v>
          </cell>
        </row>
        <row r="149">
          <cell r="A149" t="str">
            <v>Gross NPL Ratio</v>
          </cell>
          <cell r="B149">
            <v>0.16300000000000001</v>
          </cell>
          <cell r="C149">
            <v>0.14499999999999999</v>
          </cell>
          <cell r="D149">
            <v>0.14099999999999999</v>
          </cell>
          <cell r="E149">
            <v>0.13200000000000001</v>
          </cell>
          <cell r="F149">
            <v>0.11700000000000001</v>
          </cell>
          <cell r="G149">
            <v>0.11280496860019286</v>
          </cell>
          <cell r="H149">
            <v>0.11400904781385705</v>
          </cell>
          <cell r="I149">
            <v>9.35E-2</v>
          </cell>
          <cell r="J149">
            <v>5.96E-2</v>
          </cell>
          <cell r="K149">
            <v>4.0464595994768697E-2</v>
          </cell>
          <cell r="L149">
            <v>3.2572248122182769E-2</v>
          </cell>
          <cell r="M149">
            <v>3.3815155301087738E-2</v>
          </cell>
          <cell r="N149">
            <v>3.9467331002991657E-2</v>
          </cell>
          <cell r="O149">
            <v>5.0001505943837281E-2</v>
          </cell>
          <cell r="P149">
            <v>3.5983231380475732E-2</v>
          </cell>
          <cell r="Q149">
            <v>2.1155565786537787E-2</v>
          </cell>
          <cell r="R149">
            <v>2.1421675735967503E-2</v>
          </cell>
          <cell r="S149" t="str">
            <v>Gross NPL Ratio</v>
          </cell>
          <cell r="T149" t="str">
            <v>Gross NPL Ratio</v>
          </cell>
          <cell r="U149" t="str">
            <v>Gross NPL Ratio</v>
          </cell>
          <cell r="V149">
            <v>157.52466237389999</v>
          </cell>
          <cell r="W149">
            <v>244.26517848514959</v>
          </cell>
          <cell r="X149">
            <v>220.41681938970845</v>
          </cell>
          <cell r="Y149">
            <v>205.05190659217891</v>
          </cell>
          <cell r="Z149">
            <v>141.86743595710249</v>
          </cell>
          <cell r="AA149">
            <v>118.67307837843015</v>
          </cell>
          <cell r="AD149">
            <v>-0.20395561923504402</v>
          </cell>
          <cell r="AE149">
            <v>-0.20395561923504402</v>
          </cell>
          <cell r="AF149">
            <v>-0.35261438061814776</v>
          </cell>
          <cell r="AG149">
            <v>-3.3024907957677208E-2</v>
          </cell>
          <cell r="AH149">
            <v>6.9389395911316099E-2</v>
          </cell>
          <cell r="AI149">
            <v>-0.15739828879665874</v>
          </cell>
          <cell r="AJ149">
            <v>-0.15423753231007442</v>
          </cell>
          <cell r="AK149">
            <v>3.1377656476423654E-2</v>
          </cell>
        </row>
        <row r="150">
          <cell r="A150" t="str">
            <v>Net NPL Ratio</v>
          </cell>
          <cell r="B150">
            <v>0.104</v>
          </cell>
          <cell r="C150">
            <v>9.6000000000000002E-2</v>
          </cell>
          <cell r="D150">
            <v>0.09</v>
          </cell>
          <cell r="E150">
            <v>8.5199999999999998E-2</v>
          </cell>
          <cell r="F150">
            <v>6.6900000000000001E-2</v>
          </cell>
          <cell r="G150">
            <v>5.2663385067306917E-2</v>
          </cell>
          <cell r="H150">
            <v>3.7956285304906121E-2</v>
          </cell>
          <cell r="I150">
            <v>9.7999999999999997E-3</v>
          </cell>
          <cell r="J150">
            <v>2E-3</v>
          </cell>
          <cell r="K150">
            <v>2.8162589224367584E-3</v>
          </cell>
          <cell r="L150">
            <v>4.0044321038098492E-3</v>
          </cell>
          <cell r="M150">
            <v>6.1294763653264028E-3</v>
          </cell>
          <cell r="N150">
            <v>8.7243162140657471E-3</v>
          </cell>
          <cell r="O150">
            <v>1.6068247737496957E-2</v>
          </cell>
          <cell r="P150">
            <v>1.1973676449269825E-2</v>
          </cell>
          <cell r="Q150">
            <v>6.5285188537367598E-3</v>
          </cell>
          <cell r="R150">
            <v>6.1639990285904719E-3</v>
          </cell>
          <cell r="S150" t="str">
            <v>Net NPL Ratio</v>
          </cell>
          <cell r="T150" t="str">
            <v>Net NPL Ratio</v>
          </cell>
          <cell r="U150" t="str">
            <v>Net NPL Ratio</v>
          </cell>
          <cell r="V150">
            <v>378933.88931347645</v>
          </cell>
          <cell r="W150">
            <v>669390.7159834255</v>
          </cell>
          <cell r="X150">
            <v>693000.10199022328</v>
          </cell>
          <cell r="Y150">
            <v>805769.11000000022</v>
          </cell>
          <cell r="Z150">
            <v>855970.07945117215</v>
          </cell>
          <cell r="AA150">
            <v>879778.01506023237</v>
          </cell>
          <cell r="AD150">
            <v>-0.16027948043827744</v>
          </cell>
          <cell r="AE150">
            <v>-0.16027948043827744</v>
          </cell>
          <cell r="AF150">
            <v>-0.72961919375099593</v>
          </cell>
          <cell r="AG150">
            <v>2.084618944633216</v>
          </cell>
          <cell r="AH150">
            <v>-0.17394880379366606</v>
          </cell>
          <cell r="AI150">
            <v>-0.18578086951418005</v>
          </cell>
          <cell r="AJ150">
            <v>-0.18865525086545776</v>
          </cell>
          <cell r="AK150">
            <v>-0.18579138518303318</v>
          </cell>
        </row>
        <row r="151">
          <cell r="A151" t="str">
            <v>Coverage Ratio</v>
          </cell>
          <cell r="B151">
            <v>0.4057376035612712</v>
          </cell>
          <cell r="C151">
            <v>0.37630568042501022</v>
          </cell>
          <cell r="D151">
            <v>0.40166090551834455</v>
          </cell>
          <cell r="E151">
            <v>0.38692324667308436</v>
          </cell>
          <cell r="F151">
            <v>0.45923239212739519</v>
          </cell>
          <cell r="G151">
            <v>0.56278473185083555</v>
          </cell>
          <cell r="H151">
            <v>0.69339526029806875</v>
          </cell>
          <cell r="I151">
            <v>0.90386563114945417</v>
          </cell>
          <cell r="J151">
            <v>0.96807560927368264</v>
          </cell>
          <cell r="K151">
            <v>0.93302955468812232</v>
          </cell>
          <cell r="L151">
            <v>0.88058625031719351</v>
          </cell>
          <cell r="M151">
            <v>0.82378519281275409</v>
          </cell>
          <cell r="N151">
            <v>0.78580401415108314</v>
          </cell>
          <cell r="O151">
            <v>0.68972743541358073</v>
          </cell>
          <cell r="P151">
            <v>0.67532905136865085</v>
          </cell>
          <cell r="Q151">
            <v>0.79204076362956766</v>
          </cell>
          <cell r="R151">
            <v>0.80835589843408717</v>
          </cell>
          <cell r="S151" t="str">
            <v>Coverage Ratio</v>
          </cell>
          <cell r="T151" t="str">
            <v>Coverage Ratio</v>
          </cell>
          <cell r="U151" t="str">
            <v>Coverage Ratio</v>
          </cell>
          <cell r="V151">
            <v>176320.74906599021</v>
          </cell>
          <cell r="W151">
            <v>319025.88654909236</v>
          </cell>
          <cell r="X151">
            <v>275936.06961629959</v>
          </cell>
          <cell r="Y151">
            <v>309457.63736847666</v>
          </cell>
          <cell r="Z151">
            <v>344678.44759880553</v>
          </cell>
          <cell r="AA151">
            <v>352608.26970336132</v>
          </cell>
          <cell r="AD151">
            <v>-1.6659811446846695E-2</v>
          </cell>
          <cell r="AE151">
            <v>-1.6659811446846695E-2</v>
          </cell>
          <cell r="AF151">
            <v>0.20321398610161867</v>
          </cell>
          <cell r="AG151">
            <v>-0.12713411986372203</v>
          </cell>
          <cell r="AH151">
            <v>-5.8077998439158396E-2</v>
          </cell>
          <cell r="AI151">
            <v>9.7445580810127108E-3</v>
          </cell>
          <cell r="AJ151">
            <v>1.1525211669339175E-2</v>
          </cell>
          <cell r="AK151">
            <v>7.1554317228696984E-2</v>
          </cell>
        </row>
        <row r="152">
          <cell r="B152">
            <v>9843.6</v>
          </cell>
          <cell r="C152">
            <v>9208.2000000000007</v>
          </cell>
          <cell r="D152">
            <v>11375.800000000003</v>
          </cell>
          <cell r="E152">
            <v>12098.2</v>
          </cell>
          <cell r="F152">
            <v>15889.900000000001</v>
          </cell>
          <cell r="G152">
            <v>23298.5</v>
          </cell>
          <cell r="H152">
            <v>34531.5</v>
          </cell>
          <cell r="I152">
            <v>42211.700000000004</v>
          </cell>
          <cell r="J152">
            <v>36219</v>
          </cell>
          <cell r="K152">
            <v>29280.799999999996</v>
          </cell>
          <cell r="L152">
            <v>26650.599999999988</v>
          </cell>
          <cell r="M152">
            <v>26421.499999999989</v>
          </cell>
          <cell r="N152">
            <v>25035.799999999992</v>
          </cell>
          <cell r="O152">
            <v>22327.200000000004</v>
          </cell>
          <cell r="P152">
            <v>23407.600000000009</v>
          </cell>
          <cell r="Q152">
            <v>42653.900000000009</v>
          </cell>
          <cell r="R152">
            <v>62292.900000000023</v>
          </cell>
          <cell r="S152">
            <v>89630.700000000041</v>
          </cell>
          <cell r="T152">
            <v>102990.60000000003</v>
          </cell>
          <cell r="U152">
            <v>153085.00927830912</v>
          </cell>
          <cell r="V152">
            <v>202613.14024748624</v>
          </cell>
          <cell r="W152">
            <v>350364.82943433314</v>
          </cell>
          <cell r="X152">
            <v>417064.03237392369</v>
          </cell>
          <cell r="Y152">
            <v>496311.47263152356</v>
          </cell>
          <cell r="Z152">
            <v>511291.63185236661</v>
          </cell>
          <cell r="AA152">
            <v>527169.74535687105</v>
          </cell>
        </row>
        <row r="153">
          <cell r="A153" t="str">
            <v>Specific Coverage only</v>
          </cell>
          <cell r="B153">
            <v>0.16300000000000001</v>
          </cell>
          <cell r="C153">
            <v>0.14499999999999999</v>
          </cell>
          <cell r="D153">
            <v>0.14099999999999999</v>
          </cell>
          <cell r="E153">
            <v>0.13200000000000001</v>
          </cell>
          <cell r="F153">
            <v>0.11700000000000001</v>
          </cell>
          <cell r="G153">
            <v>0.11280496860019286</v>
          </cell>
          <cell r="H153">
            <v>0.11400904781385705</v>
          </cell>
          <cell r="I153">
            <v>48144.3</v>
          </cell>
          <cell r="J153">
            <v>45032.200000000004</v>
          </cell>
          <cell r="K153">
            <v>39409.699999999997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5.2703415625491391E-2</v>
          </cell>
          <cell r="T153">
            <v>6.5744335957659272E-2</v>
          </cell>
          <cell r="U153">
            <v>7.4623200912149634E-2</v>
          </cell>
          <cell r="V153">
            <v>7.817017432377063E-2</v>
          </cell>
          <cell r="W153">
            <v>0.12808566339030089</v>
          </cell>
          <cell r="X153">
            <v>0.11789912812999502</v>
          </cell>
          <cell r="Y153">
            <v>0.15117785669137529</v>
          </cell>
          <cell r="Z153">
            <v>0.15115821176575212</v>
          </cell>
          <cell r="AA153">
            <v>0.14478668524860996</v>
          </cell>
        </row>
        <row r="154">
          <cell r="A154" t="str">
            <v>Net NPLs (specific only)</v>
          </cell>
          <cell r="B154">
            <v>0.104</v>
          </cell>
          <cell r="C154">
            <v>9.6000000000000002E-2</v>
          </cell>
          <cell r="D154">
            <v>0.09</v>
          </cell>
          <cell r="E154">
            <v>8.5199999999999998E-2</v>
          </cell>
          <cell r="F154">
            <v>6.6900000000000001E-2</v>
          </cell>
          <cell r="G154">
            <v>5.2663385067306917E-2</v>
          </cell>
          <cell r="H154">
            <v>3.7956285304906121E-2</v>
          </cell>
          <cell r="I154">
            <v>4489.5999999999985</v>
          </cell>
          <cell r="J154">
            <v>1194.3999999999996</v>
          </cell>
          <cell r="K154">
            <v>2101.6999999999998</v>
          </cell>
          <cell r="L154">
            <v>4002.9162854725982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2.8393549363883067E-2</v>
          </cell>
          <cell r="T154">
            <v>4.0458934024292181E-2</v>
          </cell>
          <cell r="U154">
            <v>4.0369945862278045E-2</v>
          </cell>
          <cell r="V154">
            <v>3.7959766705005143E-2</v>
          </cell>
          <cell r="W154">
            <v>6.5431106477912546E-2</v>
          </cell>
          <cell r="X154">
            <v>5.0529941057056098E-2</v>
          </cell>
          <cell r="Y154">
            <v>6.4021790050807298E-2</v>
          </cell>
          <cell r="Z154">
            <v>6.6908999916194728E-2</v>
          </cell>
          <cell r="AA154">
            <v>6.3542134829593283E-2</v>
          </cell>
        </row>
        <row r="155">
          <cell r="A155" t="str">
            <v>Net NPL Ratio (specific only)</v>
          </cell>
          <cell r="B155">
            <v>0.4057376035612712</v>
          </cell>
          <cell r="C155">
            <v>0.37630568042501022</v>
          </cell>
          <cell r="D155">
            <v>0.40166090551834455</v>
          </cell>
          <cell r="E155">
            <v>0.38692324667308436</v>
          </cell>
          <cell r="F155">
            <v>0.45923239212739519</v>
          </cell>
          <cell r="G155">
            <v>0.56278473185083555</v>
          </cell>
          <cell r="H155">
            <v>0.69339526029806875</v>
          </cell>
          <cell r="I155">
            <v>9.5068854373740169E-3</v>
          </cell>
          <cell r="J155">
            <v>1.9770660536411189E-3</v>
          </cell>
          <cell r="K155">
            <v>2.8162589224367584E-3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0.5907</v>
          </cell>
          <cell r="T155">
            <v>0.58209999999999995</v>
          </cell>
          <cell r="U155">
            <v>0.62489016673538844</v>
          </cell>
          <cell r="V155">
            <v>0.66007493889226132</v>
          </cell>
          <cell r="W155">
            <v>0.64417208850363927</v>
          </cell>
          <cell r="X155">
            <v>0.71124221699764412</v>
          </cell>
          <cell r="Y155">
            <v>0.75437989463023214</v>
          </cell>
          <cell r="Z155">
            <v>0.74505849029310023</v>
          </cell>
          <cell r="AA155">
            <v>0.75019076339907298</v>
          </cell>
        </row>
        <row r="156">
          <cell r="A156" t="str">
            <v>Coverage Ratio (specific only)</v>
          </cell>
          <cell r="I156">
            <v>0.90386563114945417</v>
          </cell>
          <cell r="J156">
            <v>0.96808595942586806</v>
          </cell>
          <cell r="K156">
            <v>0.93302955468812232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8">
          <cell r="A158" t="str">
            <v>Asset Mix</v>
          </cell>
        </row>
        <row r="159">
          <cell r="A159" t="str">
            <v>Cash-Deposit Ratio</v>
          </cell>
          <cell r="B159">
            <v>0.14984353900488212</v>
          </cell>
          <cell r="C159">
            <v>0.15524576442733057</v>
          </cell>
          <cell r="D159">
            <v>0.14320502753263722</v>
          </cell>
          <cell r="E159">
            <v>0.13120387842436904</v>
          </cell>
          <cell r="F159">
            <v>0.10812556241073357</v>
          </cell>
          <cell r="G159">
            <v>9.9781234580531189E-2</v>
          </cell>
          <cell r="H159">
            <v>0.10654025998008271</v>
          </cell>
          <cell r="I159">
            <v>0.1003283849359075</v>
          </cell>
          <cell r="J159">
            <v>0.1074863207876829</v>
          </cell>
          <cell r="K159">
            <v>0.20714132710162855</v>
          </cell>
          <cell r="L159">
            <v>0.12466862564172329</v>
          </cell>
          <cell r="M159">
            <v>0.10178257203310934</v>
          </cell>
          <cell r="N159">
            <v>0.10108701444497087</v>
          </cell>
          <cell r="O159">
            <v>9.8219687367450334E-2</v>
          </cell>
          <cell r="P159">
            <v>0.10058873052926232</v>
          </cell>
          <cell r="Q159">
            <v>9.3801139106538645E-2</v>
          </cell>
          <cell r="R159">
            <v>9.3468420950387113E-2</v>
          </cell>
          <cell r="S159">
            <v>9.4852974511879642E-2</v>
          </cell>
        </row>
        <row r="160">
          <cell r="A160" t="str">
            <v>Invt- Deposit Ratio</v>
          </cell>
          <cell r="B160">
            <v>0.45369046691596554</v>
          </cell>
          <cell r="C160">
            <v>0.45226437388126062</v>
          </cell>
          <cell r="D160">
            <v>0.45548060600739732</v>
          </cell>
          <cell r="E160">
            <v>0.4654081864743741</v>
          </cell>
          <cell r="F160">
            <v>0.44767351022507473</v>
          </cell>
          <cell r="G160">
            <v>0.43988832171928283</v>
          </cell>
          <cell r="H160">
            <v>0.44886530762990762</v>
          </cell>
          <cell r="I160">
            <v>0.47915396913939462</v>
          </cell>
          <cell r="J160">
            <v>0.49117335923024741</v>
          </cell>
          <cell r="K160">
            <v>0.34302824113255348</v>
          </cell>
          <cell r="L160">
            <v>0.31459789109972686</v>
          </cell>
          <cell r="M160">
            <v>0.29574710655720415</v>
          </cell>
          <cell r="N160">
            <v>0.28322890789839084</v>
          </cell>
          <cell r="O160">
            <v>0.27248227462355135</v>
          </cell>
          <cell r="P160">
            <v>0.28270882194121072</v>
          </cell>
          <cell r="Q160">
            <v>0.31103210245563284</v>
          </cell>
          <cell r="R160">
            <v>0.31033429735521501</v>
          </cell>
          <cell r="S160">
            <v>0.30150558153213758</v>
          </cell>
        </row>
        <row r="161">
          <cell r="A161" t="str">
            <v>Credit- Deposit Ratio</v>
          </cell>
          <cell r="B161">
            <v>0.45662232523112078</v>
          </cell>
          <cell r="C161">
            <v>0.45609992971985741</v>
          </cell>
          <cell r="D161">
            <v>0.46710993877439921</v>
          </cell>
          <cell r="E161">
            <v>0.47536223337938471</v>
          </cell>
          <cell r="F161">
            <v>0.49934946971493355</v>
          </cell>
          <cell r="G161">
            <v>0.53598806552607559</v>
          </cell>
          <cell r="H161">
            <v>0.53061948069934772</v>
          </cell>
          <cell r="I161">
            <v>0.53715486480395502</v>
          </cell>
          <cell r="J161">
            <v>0.58558276996918868</v>
          </cell>
          <cell r="K161">
            <v>0.62353196372026054</v>
          </cell>
          <cell r="L161">
            <v>0.6960090792064797</v>
          </cell>
          <cell r="M161">
            <v>0.73078487065732456</v>
          </cell>
          <cell r="N161">
            <v>0.73749520965335658</v>
          </cell>
          <cell r="O161">
            <v>0.73983662943127215</v>
          </cell>
          <cell r="P161">
            <v>0.75548470506127685</v>
          </cell>
          <cell r="Q161">
            <v>0.75183243741003036</v>
          </cell>
          <cell r="R161">
            <v>0.75473689046518044</v>
          </cell>
          <cell r="S161">
            <v>0.76875562488225702</v>
          </cell>
        </row>
        <row r="162">
          <cell r="A162" t="str">
            <v>Incremental Credit-Deposit Ratio</v>
          </cell>
          <cell r="C162">
            <v>0.45241486380039925</v>
          </cell>
          <cell r="D162">
            <v>0.53621996095325519</v>
          </cell>
          <cell r="E162">
            <v>0.52554077308257785</v>
          </cell>
          <cell r="F162">
            <v>0.63105621807762047</v>
          </cell>
          <cell r="G162">
            <v>0.79330484776067134</v>
          </cell>
          <cell r="H162">
            <v>0.50117108439506541</v>
          </cell>
          <cell r="I162">
            <v>0.57809302960370845</v>
          </cell>
          <cell r="J162">
            <v>0.86476111579121551</v>
          </cell>
          <cell r="K162">
            <v>0.86055176592215754</v>
          </cell>
          <cell r="L162">
            <v>1.0583946566375757</v>
          </cell>
          <cell r="M162">
            <v>0.94813356722510467</v>
          </cell>
          <cell r="N162">
            <v>0.78223080296023717</v>
          </cell>
          <cell r="O162">
            <v>0.82954571121768095</v>
          </cell>
          <cell r="P162">
            <v>0.78986048343895776</v>
          </cell>
          <cell r="Q162">
            <v>0.76272463952878089</v>
          </cell>
          <cell r="R162">
            <v>0.7679389498067718</v>
          </cell>
          <cell r="S162">
            <v>0.78736956253073731</v>
          </cell>
        </row>
        <row r="164">
          <cell r="A164" t="str">
            <v>Earnings Quality</v>
          </cell>
        </row>
        <row r="165">
          <cell r="A165" t="str">
            <v>Total Provn/PBT</v>
          </cell>
          <cell r="B165">
            <v>0.68682481345361379</v>
          </cell>
          <cell r="C165">
            <v>6.6417068417273586E-2</v>
          </cell>
          <cell r="D165">
            <v>0.55599977476209261</v>
          </cell>
          <cell r="E165">
            <v>0.54124854361634167</v>
          </cell>
          <cell r="F165">
            <v>0.64539377480676874</v>
          </cell>
          <cell r="G165">
            <v>0.9373293592861015</v>
          </cell>
          <cell r="H165">
            <v>0.95906320818664803</v>
          </cell>
          <cell r="I165">
            <v>0.76451585308300574</v>
          </cell>
          <cell r="J165">
            <v>0.37075900407602419</v>
          </cell>
          <cell r="K165">
            <v>0.4127801539996192</v>
          </cell>
          <cell r="L165">
            <v>0.52850738684338427</v>
          </cell>
          <cell r="M165">
            <v>0.49317132449839435</v>
          </cell>
          <cell r="N165">
            <v>0.46616780831313054</v>
          </cell>
          <cell r="O165">
            <v>0.45079201826678633</v>
          </cell>
          <cell r="P165">
            <v>0.53569318640940755</v>
          </cell>
          <cell r="Q165">
            <v>0.27306338471470881</v>
          </cell>
          <cell r="R165">
            <v>0.24003939314764935</v>
          </cell>
          <cell r="S165">
            <v>0.39666815678571687</v>
          </cell>
        </row>
        <row r="166">
          <cell r="A166" t="str">
            <v>Tax Paid/PBT</v>
          </cell>
          <cell r="B166">
            <v>0.3285443813342242</v>
          </cell>
          <cell r="C166">
            <v>0.34870243101856629</v>
          </cell>
          <cell r="D166">
            <v>0.29023781369071089</v>
          </cell>
          <cell r="E166">
            <v>0.23302138534972006</v>
          </cell>
          <cell r="F166">
            <v>0.19293572870970002</v>
          </cell>
          <cell r="G166">
            <v>0.26073441002776515</v>
          </cell>
          <cell r="H166">
            <v>0.28799625586268424</v>
          </cell>
          <cell r="I166">
            <v>0.37315506654162378</v>
          </cell>
          <cell r="J166">
            <v>0.26001355771110812</v>
          </cell>
          <cell r="K166">
            <v>0.29266237744345219</v>
          </cell>
          <cell r="L166">
            <v>0.33600000000000002</v>
          </cell>
          <cell r="M166">
            <v>0.33600000000000002</v>
          </cell>
          <cell r="N166">
            <v>0.33600000000000002</v>
          </cell>
          <cell r="O166">
            <v>0.315</v>
          </cell>
          <cell r="P166">
            <v>0.34399999999999997</v>
          </cell>
          <cell r="Q166">
            <v>0.3386116773888983</v>
          </cell>
          <cell r="R166">
            <v>0.3386116773888983</v>
          </cell>
          <cell r="S166">
            <v>0.32454604262642439</v>
          </cell>
        </row>
        <row r="167">
          <cell r="A167" t="str">
            <v>Other Income/ PBT</v>
          </cell>
          <cell r="B167">
            <v>0.23262706029564081</v>
          </cell>
          <cell r="C167">
            <v>0.32236958712506786</v>
          </cell>
          <cell r="D167">
            <v>0.24789059300050068</v>
          </cell>
          <cell r="E167">
            <v>0.3104338292072133</v>
          </cell>
          <cell r="F167">
            <v>0.27633643612300396</v>
          </cell>
          <cell r="G167">
            <v>0.29872107162168793</v>
          </cell>
          <cell r="H167">
            <v>0.28584894406136802</v>
          </cell>
          <cell r="I167">
            <v>0.33995240608954258</v>
          </cell>
          <cell r="J167">
            <v>0.31975232293174799</v>
          </cell>
          <cell r="K167">
            <v>0.20874494110542671</v>
          </cell>
          <cell r="L167">
            <v>0.20256159560745987</v>
          </cell>
          <cell r="M167">
            <v>0.18851306052618122</v>
          </cell>
          <cell r="N167">
            <v>0.18835079711355998</v>
          </cell>
          <cell r="O167">
            <v>0.2412243815357244</v>
          </cell>
          <cell r="P167">
            <v>0.19848706663396032</v>
          </cell>
          <cell r="Q167">
            <v>0.25706284103806787</v>
          </cell>
          <cell r="R167">
            <v>0.24933964310103557</v>
          </cell>
          <cell r="S167">
            <v>0.23219244054680413</v>
          </cell>
        </row>
        <row r="168">
          <cell r="A168" t="str">
            <v>Cap Gains/SLR</v>
          </cell>
          <cell r="C168">
            <v>1.5879240939222269E-2</v>
          </cell>
          <cell r="D168">
            <v>4.5567269290322831E-3</v>
          </cell>
          <cell r="E168">
            <v>1.056789853912608E-2</v>
          </cell>
          <cell r="F168">
            <v>9.1578019496695671E-3</v>
          </cell>
          <cell r="G168">
            <v>1.423927250078231E-2</v>
          </cell>
          <cell r="H168">
            <v>1.93517641051448E-2</v>
          </cell>
          <cell r="I168">
            <v>2.9376394678574926E-2</v>
          </cell>
          <cell r="J168">
            <v>1.7999999999999999E-2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2.1058259315919737E-3</v>
          </cell>
        </row>
        <row r="170">
          <cell r="A170" t="str">
            <v>Growth Parameters</v>
          </cell>
        </row>
        <row r="171">
          <cell r="A171" t="str">
            <v>Deposits</v>
          </cell>
          <cell r="C171">
            <v>0.14176015373428896</v>
          </cell>
          <cell r="D171">
            <v>0.15931132283604255</v>
          </cell>
          <cell r="E171">
            <v>0.16445864414943112</v>
          </cell>
          <cell r="F171">
            <v>0.1821260993361864</v>
          </cell>
          <cell r="G171">
            <v>0.142387121014667</v>
          </cell>
          <cell r="H171">
            <v>0.18230482812224147</v>
          </cell>
          <cell r="I171">
            <v>0.15964037803293607</v>
          </cell>
          <cell r="J171">
            <v>0.17346583605057209</v>
          </cell>
          <cell r="K171">
            <v>0.1601098026347445</v>
          </cell>
          <cell r="L171">
            <v>0.19999999999999996</v>
          </cell>
          <cell r="M171">
            <v>0.15999999999999992</v>
          </cell>
          <cell r="N171">
            <v>0.14999999999999991</v>
          </cell>
          <cell r="O171">
            <v>0.17999999999999994</v>
          </cell>
          <cell r="P171">
            <v>0.14000000000000012</v>
          </cell>
          <cell r="Q171">
            <v>0.21999999999999997</v>
          </cell>
          <cell r="R171">
            <v>0.21999999999999997</v>
          </cell>
          <cell r="S171">
            <v>0.17500000000000004</v>
          </cell>
        </row>
        <row r="172">
          <cell r="A172" t="str">
            <v>Advances</v>
          </cell>
          <cell r="C172">
            <v>0.14045393118166127</v>
          </cell>
          <cell r="D172">
            <v>0.18729647988111697</v>
          </cell>
          <cell r="E172">
            <v>0.18503079427763525</v>
          </cell>
          <cell r="F172">
            <v>0.24177732135610386</v>
          </cell>
          <cell r="G172">
            <v>0.226207095852339</v>
          </cell>
          <cell r="H172">
            <v>0.17046257981659285</v>
          </cell>
          <cell r="I172">
            <v>0.17392310900931984</v>
          </cell>
          <cell r="J172">
            <v>0.2792611959113438</v>
          </cell>
          <cell r="K172">
            <v>0.2352917135967425</v>
          </cell>
          <cell r="L172">
            <v>0.33948368911923521</v>
          </cell>
          <cell r="M172">
            <v>0.2179588963537249</v>
          </cell>
          <cell r="N172">
            <v>0.16055972852653033</v>
          </cell>
          <cell r="O172">
            <v>0.20632927833741088</v>
          </cell>
          <cell r="P172">
            <v>0.14730861618230673</v>
          </cell>
          <cell r="Q172">
            <v>0.22390088873773806</v>
          </cell>
          <cell r="R172">
            <v>0.22471306178207717</v>
          </cell>
          <cell r="S172">
            <v>0.17999999999999994</v>
          </cell>
        </row>
        <row r="173">
          <cell r="A173" t="str">
            <v>Fee Income</v>
          </cell>
          <cell r="C173">
            <v>0.12827636187945424</v>
          </cell>
          <cell r="D173">
            <v>0.17160903543517803</v>
          </cell>
          <cell r="E173">
            <v>0.1626157407407407</v>
          </cell>
          <cell r="F173">
            <v>9.8608891566896339E-2</v>
          </cell>
          <cell r="G173">
            <v>3.4911172051985018E-2</v>
          </cell>
          <cell r="H173">
            <v>0.10603930966151309</v>
          </cell>
          <cell r="I173">
            <v>0.14976979646257371</v>
          </cell>
          <cell r="J173">
            <v>0.25255688973203516</v>
          </cell>
          <cell r="K173">
            <v>8.8736175431521014E-2</v>
          </cell>
          <cell r="L173">
            <v>0.21999999999999997</v>
          </cell>
          <cell r="M173">
            <v>0.19999999999999996</v>
          </cell>
          <cell r="N173">
            <v>0.12000000000000011</v>
          </cell>
          <cell r="O173">
            <v>0.14999999999999991</v>
          </cell>
          <cell r="P173">
            <v>0.10000000000000009</v>
          </cell>
          <cell r="Q173">
            <v>0.21999999999999997</v>
          </cell>
          <cell r="R173">
            <v>0.21999999999999997</v>
          </cell>
          <cell r="S173">
            <v>0.17999999999999994</v>
          </cell>
        </row>
        <row r="174">
          <cell r="A174" t="str">
            <v>Capital Gains</v>
          </cell>
          <cell r="C174">
            <v>5.9235482929676113</v>
          </cell>
          <cell r="D174">
            <v>-0.66890040881695967</v>
          </cell>
          <cell r="E174">
            <v>1.735616089613035</v>
          </cell>
          <cell r="F174">
            <v>6.2351682099484051E-3</v>
          </cell>
          <cell r="G174">
            <v>0.75597687861271678</v>
          </cell>
          <cell r="H174">
            <v>0.58586363995470458</v>
          </cell>
          <cell r="I174">
            <v>0.85750182663566932</v>
          </cell>
          <cell r="J174">
            <v>-0.49895314412568137</v>
          </cell>
          <cell r="K174">
            <v>-0.62363755939712884</v>
          </cell>
          <cell r="L174">
            <v>-0.17037194359098118</v>
          </cell>
          <cell r="M174">
            <v>-0.7142857142857143</v>
          </cell>
          <cell r="N174">
            <v>0</v>
          </cell>
          <cell r="O174">
            <v>-0.16666666666666663</v>
          </cell>
          <cell r="P174">
            <v>0</v>
          </cell>
          <cell r="Q174">
            <v>0</v>
          </cell>
          <cell r="R174">
            <v>0</v>
          </cell>
          <cell r="S174">
            <v>0.19999999999999996</v>
          </cell>
        </row>
        <row r="175">
          <cell r="A175" t="str">
            <v>Operating Profit</v>
          </cell>
          <cell r="C175">
            <v>0.37283771292750423</v>
          </cell>
          <cell r="D175">
            <v>-3.282354638579732E-3</v>
          </cell>
          <cell r="E175">
            <v>-1.0651515699827363E-2</v>
          </cell>
          <cell r="F175">
            <v>0.15243367147873554</v>
          </cell>
          <cell r="G175">
            <v>0.55927527031888213</v>
          </cell>
          <cell r="H175">
            <v>0.57233627616525973</v>
          </cell>
          <cell r="I175">
            <v>0.34676192051914145</v>
          </cell>
          <cell r="J175">
            <v>-0.1629981259301736</v>
          </cell>
          <cell r="K175">
            <v>0.10053544164613992</v>
          </cell>
          <cell r="L175">
            <v>0.3196830990972479</v>
          </cell>
          <cell r="M175">
            <v>0.1371207465026647</v>
          </cell>
          <cell r="N175">
            <v>0.14586855719739078</v>
          </cell>
          <cell r="O175">
            <v>0.19604846767780848</v>
          </cell>
          <cell r="P175">
            <v>0.1579975204629509</v>
          </cell>
          <cell r="Q175">
            <v>0.14920071637607935</v>
          </cell>
          <cell r="R175">
            <v>0.22975190407823809</v>
          </cell>
          <cell r="S175">
            <v>0.14196977716044867</v>
          </cell>
        </row>
        <row r="176">
          <cell r="A176" t="str">
            <v>PAT</v>
          </cell>
          <cell r="C176">
            <v>1.1063194559628422</v>
          </cell>
          <cell r="D176">
            <v>-0.25557130482715118</v>
          </cell>
          <cell r="E176">
            <v>7.9335695774052306E-2</v>
          </cell>
          <cell r="F176">
            <v>0.1359092468270684</v>
          </cell>
          <cell r="G176">
            <v>0.21305795819762463</v>
          </cell>
          <cell r="H176">
            <v>0.49755310322557911</v>
          </cell>
          <cell r="I176">
            <v>0.31641115807526621</v>
          </cell>
          <cell r="J176">
            <v>0.2719045781177325</v>
          </cell>
          <cell r="K176">
            <v>2.0689272721160501E-2</v>
          </cell>
          <cell r="L176">
            <v>0.1450330426476929</v>
          </cell>
          <cell r="M176">
            <v>0.16403083306335975</v>
          </cell>
          <cell r="N176">
            <v>0.16697288096921392</v>
          </cell>
          <cell r="O176">
            <v>0.14884457995533928</v>
          </cell>
          <cell r="P176">
            <v>0.17747526403713954</v>
          </cell>
          <cell r="Q176">
            <v>0.30938065075008114</v>
          </cell>
          <cell r="R176">
            <v>0.26250192535519901</v>
          </cell>
          <cell r="S176">
            <v>0.14447245779261997</v>
          </cell>
        </row>
        <row r="177">
          <cell r="A177" t="str">
            <v>Core Operating profit</v>
          </cell>
          <cell r="C177">
            <v>4.0030092552091778E-2</v>
          </cell>
          <cell r="D177">
            <v>0.26239380940365153</v>
          </cell>
          <cell r="E177">
            <v>-0.19346241488213423</v>
          </cell>
          <cell r="F177">
            <v>0.20434531185460525</v>
          </cell>
          <cell r="G177">
            <v>0.50092025297353793</v>
          </cell>
          <cell r="H177">
            <v>0.56764117843734785</v>
          </cell>
          <cell r="I177">
            <v>0.16743295707207251</v>
          </cell>
          <cell r="J177">
            <v>2.4686663963398248E-2</v>
          </cell>
          <cell r="K177">
            <v>0.29835878267771121</v>
          </cell>
          <cell r="L177">
            <v>0.35848845060415635</v>
          </cell>
          <cell r="M177">
            <v>0.17829362027091156</v>
          </cell>
          <cell r="N177">
            <v>0.1475790228436511</v>
          </cell>
          <cell r="O177">
            <v>0.23771711518076688</v>
          </cell>
          <cell r="P177">
            <v>0.16266451430911899</v>
          </cell>
          <cell r="Q177">
            <v>0.1587039901780225</v>
          </cell>
          <cell r="R177">
            <v>0.2516509091304977</v>
          </cell>
          <cell r="S177">
            <v>0.14908371580098656</v>
          </cell>
        </row>
        <row r="179">
          <cell r="A179" t="str">
            <v>Regulatory</v>
          </cell>
        </row>
        <row r="180">
          <cell r="A180" t="str">
            <v>CRR as % of NDTL</v>
          </cell>
          <cell r="C180">
            <v>0.12851094163812735</v>
          </cell>
          <cell r="D180">
            <v>0.1129659299591055</v>
          </cell>
          <cell r="E180">
            <v>0.10562716199751697</v>
          </cell>
          <cell r="F180">
            <v>8.8198236863720789E-2</v>
          </cell>
          <cell r="G180">
            <v>7.3366010886477498E-2</v>
          </cell>
          <cell r="H180">
            <v>7.9900805947118098E-2</v>
          </cell>
          <cell r="I180">
            <v>6.9231801211424471E-2</v>
          </cell>
          <cell r="J180">
            <v>7.9905390236846369E-2</v>
          </cell>
          <cell r="K180">
            <v>0.17177450346462364</v>
          </cell>
          <cell r="L180">
            <v>0.1</v>
          </cell>
          <cell r="M180">
            <v>0.08</v>
          </cell>
          <cell r="N180">
            <v>0.08</v>
          </cell>
          <cell r="O180">
            <v>7.3999999999999996E-2</v>
          </cell>
          <cell r="P180">
            <v>7.3999999999999996E-2</v>
          </cell>
          <cell r="Q180">
            <v>6.5711412801691793E-2</v>
          </cell>
          <cell r="R180">
            <v>6.5711412801691793E-2</v>
          </cell>
          <cell r="S180">
            <v>6.6636166784836123E-2</v>
          </cell>
        </row>
        <row r="181">
          <cell r="A181" t="str">
            <v>SLR as % of NDTL</v>
          </cell>
          <cell r="C181">
            <v>0.34481411096010195</v>
          </cell>
          <cell r="D181">
            <v>0.34144947329020325</v>
          </cell>
          <cell r="E181">
            <v>0.36101602939525973</v>
          </cell>
          <cell r="F181">
            <v>0.34417123044596526</v>
          </cell>
          <cell r="G181">
            <v>0.31299349080744271</v>
          </cell>
          <cell r="H181">
            <v>0.3375921052987701</v>
          </cell>
          <cell r="I181">
            <v>0.36368577398306967</v>
          </cell>
          <cell r="J181">
            <v>0.36667913288691556</v>
          </cell>
          <cell r="K181">
            <v>0.25435146648852708</v>
          </cell>
          <cell r="L181">
            <v>0.2239499642089697</v>
          </cell>
          <cell r="M181">
            <v>0.21159350492901413</v>
          </cell>
          <cell r="N181">
            <v>0.20432260592300822</v>
          </cell>
          <cell r="O181">
            <v>0.22</v>
          </cell>
          <cell r="P181">
            <v>0.22</v>
          </cell>
          <cell r="Q181">
            <v>0.24</v>
          </cell>
          <cell r="R181">
            <v>0.24</v>
          </cell>
          <cell r="S181">
            <v>0.22385607597837576</v>
          </cell>
        </row>
        <row r="183">
          <cell r="A183" t="str">
            <v>Valuation Ratios</v>
          </cell>
        </row>
        <row r="184">
          <cell r="A184" t="str">
            <v>Market Capitalization, US$ Mln</v>
          </cell>
          <cell r="B184">
            <v>3262.326471910113</v>
          </cell>
        </row>
        <row r="185">
          <cell r="A185" t="str">
            <v>PE</v>
          </cell>
          <cell r="C185">
            <v>22.863557760453613</v>
          </cell>
          <cell r="D185">
            <v>30.712891521658669</v>
          </cell>
          <cell r="E185">
            <v>28.455365315823016</v>
          </cell>
          <cell r="F185">
            <v>25.050738336101489</v>
          </cell>
          <cell r="G185">
            <v>20.65089979156657</v>
          </cell>
          <cell r="H185">
            <v>17.23736402618562</v>
          </cell>
          <cell r="I185">
            <v>13.094209905808221</v>
          </cell>
          <cell r="J185">
            <v>10.294962476812604</v>
          </cell>
          <cell r="K185">
            <v>11.987187249056186</v>
          </cell>
          <cell r="L185">
            <v>10.46885705703118</v>
          </cell>
          <cell r="M185">
            <v>8.9936252199441071</v>
          </cell>
          <cell r="N185">
            <v>7.7067988182163818</v>
          </cell>
          <cell r="O185">
            <v>6.4369832575344033</v>
          </cell>
          <cell r="P185">
            <v>6.0944563140827057</v>
          </cell>
          <cell r="Q185">
            <v>7.3312433769295273</v>
          </cell>
          <cell r="R185">
            <v>5.8069165913286964</v>
          </cell>
          <cell r="S185">
            <v>5.2442775075159593</v>
          </cell>
        </row>
        <row r="186">
          <cell r="A186" t="str">
            <v>Price to Book</v>
          </cell>
          <cell r="C186">
            <v>9.1861491611760169</v>
          </cell>
          <cell r="D186">
            <v>7.4559578852758976</v>
          </cell>
          <cell r="E186">
            <v>6.0571370158081121</v>
          </cell>
          <cell r="F186">
            <v>5.0004834383194181</v>
          </cell>
          <cell r="G186">
            <v>3.8171181410330148</v>
          </cell>
          <cell r="H186">
            <v>3.9409998581578578</v>
          </cell>
          <cell r="I186">
            <v>3.1397950866872315</v>
          </cell>
          <cell r="J186">
            <v>2.1982136620753061</v>
          </cell>
          <cell r="K186">
            <v>1.9014099063447212</v>
          </cell>
          <cell r="L186">
            <v>1.6449931475753681</v>
          </cell>
          <cell r="M186">
            <v>1.4194226364737577</v>
          </cell>
          <cell r="N186">
            <v>1.2215346350987382</v>
          </cell>
          <cell r="O186">
            <v>1.0791600902208933</v>
          </cell>
          <cell r="P186">
            <v>0.85783263151732159</v>
          </cell>
          <cell r="Q186">
            <v>1.5290392204067513</v>
          </cell>
          <cell r="R186">
            <v>1.2624682859330265</v>
          </cell>
          <cell r="S186">
            <v>0.96488530909633163</v>
          </cell>
        </row>
        <row r="187">
          <cell r="A187" t="str">
            <v>Price to PPP</v>
          </cell>
          <cell r="C187">
            <v>19.537005299015924</v>
          </cell>
          <cell r="D187">
            <v>15.476157403088903</v>
          </cell>
          <cell r="E187">
            <v>19.188389591078074</v>
          </cell>
          <cell r="F187">
            <v>15.932631116842508</v>
          </cell>
          <cell r="G187">
            <v>10.615241606126432</v>
          </cell>
          <cell r="H187">
            <v>8.4644223616709571</v>
          </cell>
          <cell r="I187">
            <v>7.2504569195131934</v>
          </cell>
          <cell r="J187">
            <v>7.0757795280257305</v>
          </cell>
          <cell r="K187">
            <v>6.4768769185426924</v>
          </cell>
          <cell r="L187">
            <v>4.7677084892861989</v>
          </cell>
          <cell r="M187">
            <v>4.0462821891457024</v>
          </cell>
          <cell r="N187">
            <v>3.5259290285031444</v>
          </cell>
          <cell r="O187">
            <v>3.2743358911778278</v>
          </cell>
          <cell r="P187">
            <v>2.6695011457339359</v>
          </cell>
          <cell r="Q187">
            <v>4.474592815071583</v>
          </cell>
          <cell r="R187">
            <v>3.5749527143954323</v>
          </cell>
          <cell r="S187">
            <v>2.8103111611745986</v>
          </cell>
        </row>
        <row r="188">
          <cell r="A188" t="str">
            <v>Dividend Yield</v>
          </cell>
          <cell r="C188">
            <v>3.6551429695611051E-3</v>
          </cell>
          <cell r="D188">
            <v>3.6551429695611051E-3</v>
          </cell>
          <cell r="E188">
            <v>4.3052331796950595E-3</v>
          </cell>
          <cell r="F188">
            <v>4.5695744969283369E-3</v>
          </cell>
          <cell r="G188">
            <v>5.4822839310236897E-3</v>
          </cell>
          <cell r="H188">
            <v>6.3964829731216564E-3</v>
          </cell>
          <cell r="I188">
            <v>7.3099415204678359E-3</v>
          </cell>
          <cell r="J188">
            <v>1.0095509150294066E-2</v>
          </cell>
          <cell r="K188">
            <v>1.0965005017035663E-2</v>
          </cell>
          <cell r="L188">
            <v>1.1878654970760233E-2</v>
          </cell>
          <cell r="M188">
            <v>1.2792397660818713E-2</v>
          </cell>
          <cell r="N188">
            <v>1.3706140350877192E-2</v>
          </cell>
          <cell r="O188">
            <v>2.4206312261428175E-2</v>
          </cell>
          <cell r="P188">
            <v>3.0007501875468866E-2</v>
          </cell>
          <cell r="Q188">
            <v>2.4720860285937951E-2</v>
          </cell>
          <cell r="R188">
            <v>2.9665032343125543E-2</v>
          </cell>
          <cell r="S188">
            <v>3.4444816533511932E-2</v>
          </cell>
        </row>
        <row r="190">
          <cell r="A190" t="str">
            <v>Deposits Breakdown</v>
          </cell>
        </row>
        <row r="191">
          <cell r="A191" t="str">
            <v>Savings Deposit</v>
          </cell>
          <cell r="B191">
            <v>94346.7</v>
          </cell>
          <cell r="C191">
            <v>115648.3</v>
          </cell>
          <cell r="D191">
            <v>136790.5</v>
          </cell>
          <cell r="E191">
            <v>158754.1</v>
          </cell>
          <cell r="F191">
            <v>185300.6</v>
          </cell>
          <cell r="G191">
            <v>216642.1</v>
          </cell>
          <cell r="H191">
            <v>256479</v>
          </cell>
          <cell r="I191">
            <v>304226</v>
          </cell>
          <cell r="J191">
            <v>353411.25699999998</v>
          </cell>
          <cell r="K191">
            <v>419082</v>
          </cell>
          <cell r="L191">
            <v>502676.65055999998</v>
          </cell>
          <cell r="M191">
            <v>583104.91464959993</v>
          </cell>
          <cell r="N191">
            <v>670570.65184703993</v>
          </cell>
          <cell r="O191">
            <v>745467.03991974192</v>
          </cell>
          <cell r="P191" t="str">
            <v>Savings Deposit</v>
          </cell>
          <cell r="Q191">
            <v>0.22578002198275082</v>
          </cell>
          <cell r="R191">
            <v>0.18281461984309311</v>
          </cell>
          <cell r="S191">
            <v>0.16056378184157527</v>
          </cell>
          <cell r="T191">
            <v>0.16721772855000272</v>
          </cell>
          <cell r="U191">
            <v>0.1691386860053341</v>
          </cell>
          <cell r="V191">
            <v>0.18388346494056318</v>
          </cell>
          <cell r="W191">
            <v>0.18616338959524947</v>
          </cell>
          <cell r="X191">
            <v>0.16167341713068573</v>
          </cell>
          <cell r="Y191">
            <v>0.18581961298420113</v>
          </cell>
          <cell r="Z191">
            <v>0.19947086861282504</v>
          </cell>
          <cell r="AA191">
            <v>0.14747514328938016</v>
          </cell>
          <cell r="AB191">
            <v>0.14747514328938016</v>
          </cell>
          <cell r="AC191">
            <v>0.18581961298420113</v>
          </cell>
          <cell r="AD191">
            <v>0.14747514328938016</v>
          </cell>
          <cell r="AE191">
            <v>0.11</v>
          </cell>
          <cell r="AF191">
            <v>0.06</v>
          </cell>
          <cell r="AG191">
            <v>0.06</v>
          </cell>
          <cell r="AH191">
            <v>0.08</v>
          </cell>
          <cell r="AI191">
            <v>0.08</v>
          </cell>
          <cell r="AJ191">
            <v>0.08</v>
          </cell>
        </row>
        <row r="192">
          <cell r="A192" t="str">
            <v xml:space="preserve">Current Account </v>
          </cell>
          <cell r="B192">
            <v>32703.3</v>
          </cell>
          <cell r="C192">
            <v>37717.9</v>
          </cell>
          <cell r="D192">
            <v>48461.5</v>
          </cell>
          <cell r="E192">
            <v>54370</v>
          </cell>
          <cell r="F192">
            <v>63113.899999999994</v>
          </cell>
          <cell r="G192">
            <v>67584.100000000006</v>
          </cell>
          <cell r="H192">
            <v>98882.9</v>
          </cell>
          <cell r="I192">
            <v>99003.9</v>
          </cell>
          <cell r="J192">
            <v>124665.678</v>
          </cell>
          <cell r="K192">
            <v>167238</v>
          </cell>
          <cell r="L192">
            <v>200685.6</v>
          </cell>
          <cell r="M192">
            <v>232795.29599999997</v>
          </cell>
          <cell r="N192">
            <v>267714.59039999999</v>
          </cell>
          <cell r="O192">
            <v>225899.10300598238</v>
          </cell>
          <cell r="P192" t="str">
            <v xml:space="preserve">Current Account </v>
          </cell>
          <cell r="Q192">
            <v>0.15333620766100053</v>
          </cell>
          <cell r="R192">
            <v>0.28484088456674406</v>
          </cell>
          <cell r="S192">
            <v>0.12192152533454381</v>
          </cell>
          <cell r="T192">
            <v>0.16082214456501731</v>
          </cell>
          <cell r="U192">
            <v>7.0827503925442903E-2</v>
          </cell>
          <cell r="V192">
            <v>0.46310892650786184</v>
          </cell>
          <cell r="W192">
            <v>1.2236696132497116E-3</v>
          </cell>
          <cell r="X192">
            <v>0.2591996678918711</v>
          </cell>
          <cell r="Y192">
            <v>0.34149192209904</v>
          </cell>
          <cell r="Z192">
            <v>0.19999999999999996</v>
          </cell>
          <cell r="AA192">
            <v>-1.5432688742989087E-2</v>
          </cell>
          <cell r="AB192">
            <v>-1.5432688742989087E-2</v>
          </cell>
          <cell r="AC192">
            <v>0.34149192209904</v>
          </cell>
          <cell r="AD192">
            <v>-1.5432688742989087E-2</v>
          </cell>
          <cell r="AE192">
            <v>0.11</v>
          </cell>
          <cell r="AF192">
            <v>0.06</v>
          </cell>
          <cell r="AG192">
            <v>0.06</v>
          </cell>
          <cell r="AH192">
            <v>0.08</v>
          </cell>
          <cell r="AI192">
            <v>0.08</v>
          </cell>
          <cell r="AJ192">
            <v>0.08</v>
          </cell>
        </row>
        <row r="193">
          <cell r="A193" t="str">
            <v>Term Deposit</v>
          </cell>
          <cell r="B193">
            <v>181014</v>
          </cell>
          <cell r="C193">
            <v>198369</v>
          </cell>
          <cell r="D193">
            <v>222518.6</v>
          </cell>
          <cell r="E193">
            <v>261707.9</v>
          </cell>
          <cell r="F193">
            <v>312896.8</v>
          </cell>
          <cell r="G193">
            <v>357008.6</v>
          </cell>
          <cell r="H193">
            <v>402773.1</v>
          </cell>
          <cell r="I193">
            <v>475934</v>
          </cell>
          <cell r="J193">
            <v>553591.93400000001</v>
          </cell>
          <cell r="K193">
            <v>610529.16800000006</v>
          </cell>
          <cell r="L193">
            <v>732856.75104</v>
          </cell>
          <cell r="M193">
            <v>850113.83120639995</v>
          </cell>
          <cell r="N193">
            <v>977630.90588735987</v>
          </cell>
          <cell r="O193">
            <v>1287624.8871340996</v>
          </cell>
          <cell r="P193" t="str">
            <v>Term Deposit</v>
          </cell>
          <cell r="Q193">
            <v>9.5876562033875734E-2</v>
          </cell>
          <cell r="R193">
            <v>0.12174079619295353</v>
          </cell>
          <cell r="S193">
            <v>0.17611696280670475</v>
          </cell>
          <cell r="T193">
            <v>0.19559554755511765</v>
          </cell>
          <cell r="U193">
            <v>0.14097875082135713</v>
          </cell>
          <cell r="V193">
            <v>0.12818878872945927</v>
          </cell>
          <cell r="W193">
            <v>0.18164296473622499</v>
          </cell>
          <cell r="X193">
            <v>0.16316954451667676</v>
          </cell>
          <cell r="Y193">
            <v>0.10285054839689933</v>
          </cell>
          <cell r="Z193">
            <v>0.20036320859284462</v>
          </cell>
          <cell r="AA193">
            <v>0.23344387863873517</v>
          </cell>
          <cell r="AB193">
            <v>0.23344387863873517</v>
          </cell>
          <cell r="AC193">
            <v>0.10285054839689933</v>
          </cell>
          <cell r="AD193">
            <v>0.23344387863873517</v>
          </cell>
          <cell r="AE193">
            <v>0.11</v>
          </cell>
          <cell r="AF193">
            <v>0.06</v>
          </cell>
          <cell r="AG193">
            <v>0.06</v>
          </cell>
          <cell r="AH193">
            <v>0.08</v>
          </cell>
          <cell r="AI193">
            <v>0.08</v>
          </cell>
          <cell r="AJ193">
            <v>0.08</v>
          </cell>
        </row>
        <row r="194">
          <cell r="A194" t="str">
            <v>Total Deposit</v>
          </cell>
          <cell r="B194">
            <v>308064</v>
          </cell>
          <cell r="C194">
            <v>351735.2</v>
          </cell>
          <cell r="D194">
            <v>407770.6</v>
          </cell>
          <cell r="E194">
            <v>474832</v>
          </cell>
          <cell r="F194">
            <v>561311.30000000005</v>
          </cell>
          <cell r="G194">
            <v>641234.80000000005</v>
          </cell>
          <cell r="H194">
            <v>758135</v>
          </cell>
          <cell r="I194">
            <v>879163.95799999998</v>
          </cell>
          <cell r="J194">
            <v>1031668.8689999999</v>
          </cell>
          <cell r="K194">
            <v>1196849.1680000001</v>
          </cell>
          <cell r="L194">
            <v>1436219.0016000001</v>
          </cell>
          <cell r="M194">
            <v>1666014.041856</v>
          </cell>
          <cell r="N194">
            <v>1915916.1481343999</v>
          </cell>
          <cell r="O194">
            <v>2258991.0300598238</v>
          </cell>
          <cell r="P194" t="str">
            <v>Total Deposit</v>
          </cell>
          <cell r="Q194">
            <v>0.14176015373428896</v>
          </cell>
          <cell r="R194">
            <v>0.15931132283604255</v>
          </cell>
          <cell r="S194">
            <v>0.16445864414943112</v>
          </cell>
          <cell r="T194">
            <v>0.1821260993361864</v>
          </cell>
          <cell r="U194">
            <v>0.142387121014667</v>
          </cell>
          <cell r="V194">
            <v>0.18230482812224147</v>
          </cell>
          <cell r="W194">
            <v>0.15964037803293607</v>
          </cell>
          <cell r="X194">
            <v>0.17346583605057209</v>
          </cell>
          <cell r="Y194">
            <v>0.1601098026347445</v>
          </cell>
          <cell r="Z194">
            <v>0.19999999999999996</v>
          </cell>
          <cell r="AA194">
            <v>0.16856555395123918</v>
          </cell>
          <cell r="AB194">
            <v>0.16856555395123918</v>
          </cell>
          <cell r="AC194">
            <v>0.1601098026347445</v>
          </cell>
          <cell r="AD194">
            <v>0.16856555395123918</v>
          </cell>
          <cell r="AE194">
            <v>0.11</v>
          </cell>
          <cell r="AF194">
            <v>0.06</v>
          </cell>
          <cell r="AG194">
            <v>0.06</v>
          </cell>
          <cell r="AH194">
            <v>0.08</v>
          </cell>
          <cell r="AI194">
            <v>0.08</v>
          </cell>
          <cell r="AJ194">
            <v>0.08</v>
          </cell>
        </row>
        <row r="195">
          <cell r="A195" t="str">
            <v>Propn of low cost deposit</v>
          </cell>
          <cell r="B195">
            <v>0.41241430352134623</v>
          </cell>
          <cell r="C195">
            <v>0.4360274433721732</v>
          </cell>
          <cell r="D195">
            <v>0.45430445451437651</v>
          </cell>
          <cell r="E195">
            <v>0.44884106378677091</v>
          </cell>
          <cell r="F195">
            <v>0.44256101738910292</v>
          </cell>
          <cell r="G195">
            <v>0.44324824541649954</v>
          </cell>
          <cell r="H195">
            <v>0.4687316902662455</v>
          </cell>
          <cell r="I195">
            <v>0.45865153630422145</v>
          </cell>
          <cell r="J195">
            <v>0.46340153257062178</v>
          </cell>
          <cell r="K195">
            <v>0.48988629116881333</v>
          </cell>
          <cell r="L195">
            <v>0.48973189310016713</v>
          </cell>
          <cell r="M195">
            <v>0.48973189310016713</v>
          </cell>
          <cell r="N195">
            <v>0.48973189310016713</v>
          </cell>
          <cell r="O195">
            <v>0.43000000000000005</v>
          </cell>
          <cell r="P195">
            <v>0.43000000000000005</v>
          </cell>
          <cell r="Q195">
            <v>0.40839188130060033</v>
          </cell>
          <cell r="R195">
            <v>0.40839188130060039</v>
          </cell>
          <cell r="S195">
            <v>0.38454940359607076</v>
          </cell>
          <cell r="T195">
            <v>1595335.9630060575</v>
          </cell>
          <cell r="U195">
            <v>1768788.6223222676</v>
          </cell>
          <cell r="V195">
            <v>2017403.9767956573</v>
          </cell>
          <cell r="W195">
            <v>2050054.6000000003</v>
          </cell>
          <cell r="X195">
            <v>2255060.0600000005</v>
          </cell>
          <cell r="Y195">
            <v>2647315</v>
          </cell>
          <cell r="Z195">
            <v>2912046.5000000005</v>
          </cell>
          <cell r="AA195">
            <v>3203251.1500000008</v>
          </cell>
        </row>
        <row r="196">
          <cell r="B196">
            <v>32703.3</v>
          </cell>
          <cell r="C196">
            <v>37717.9</v>
          </cell>
          <cell r="D196">
            <v>48461.5</v>
          </cell>
          <cell r="E196">
            <v>54370</v>
          </cell>
          <cell r="F196">
            <v>63113.899999999994</v>
          </cell>
          <cell r="G196">
            <v>67584.100000000006</v>
          </cell>
          <cell r="H196">
            <v>98882.9</v>
          </cell>
          <cell r="I196">
            <v>99003.9</v>
          </cell>
          <cell r="J196">
            <v>124665.678</v>
          </cell>
          <cell r="K196">
            <v>167238</v>
          </cell>
          <cell r="L196">
            <v>164657.068</v>
          </cell>
          <cell r="M196">
            <v>177911.55799999999</v>
          </cell>
          <cell r="N196">
            <v>188139.02799999999</v>
          </cell>
          <cell r="O196">
            <v>237171.88800000001</v>
          </cell>
          <cell r="P196">
            <v>268375.94099999988</v>
          </cell>
          <cell r="Q196">
            <v>284722.41200000001</v>
          </cell>
          <cell r="R196">
            <v>298742.77399999998</v>
          </cell>
          <cell r="S196">
            <v>314992.288</v>
          </cell>
          <cell r="T196">
            <v>335810</v>
          </cell>
          <cell r="U196">
            <v>436637.93132303958</v>
          </cell>
          <cell r="V196">
            <v>521158.47195532249</v>
          </cell>
          <cell r="W196">
            <v>457612.03125</v>
          </cell>
          <cell r="X196">
            <v>514813.53515625</v>
          </cell>
          <cell r="Y196">
            <v>499218.75</v>
          </cell>
          <cell r="Z196">
            <v>561621.09375</v>
          </cell>
          <cell r="AA196">
            <v>631823.73046875</v>
          </cell>
        </row>
        <row r="197">
          <cell r="A197" t="str">
            <v>Deposits Breakdown</v>
          </cell>
          <cell r="B197">
            <v>181014</v>
          </cell>
          <cell r="C197">
            <v>198369</v>
          </cell>
          <cell r="D197">
            <v>222518.6</v>
          </cell>
          <cell r="E197">
            <v>261707.9</v>
          </cell>
          <cell r="F197">
            <v>312896.8</v>
          </cell>
          <cell r="G197">
            <v>357008.6</v>
          </cell>
          <cell r="H197">
            <v>402773.1</v>
          </cell>
          <cell r="I197">
            <v>475934</v>
          </cell>
          <cell r="J197">
            <v>553591.93400000001</v>
          </cell>
          <cell r="K197">
            <v>610529.16800000006</v>
          </cell>
          <cell r="L197">
            <v>753053.46499999997</v>
          </cell>
          <cell r="M197">
            <v>948963.63600000006</v>
          </cell>
          <cell r="N197">
            <v>1283005.8489999999</v>
          </cell>
          <cell r="O197">
            <v>1474798.07</v>
          </cell>
          <cell r="P197">
            <v>1925737.0789999999</v>
          </cell>
          <cell r="Q197">
            <v>2454592.102</v>
          </cell>
          <cell r="R197">
            <v>2382157.287</v>
          </cell>
          <cell r="S197">
            <v>2785246.3659999999</v>
          </cell>
          <cell r="T197">
            <v>3043511.0060205054</v>
          </cell>
          <cell r="U197">
            <v>3267482.3263546941</v>
          </cell>
          <cell r="V197">
            <v>3608501.3672490218</v>
          </cell>
          <cell r="W197">
            <v>4032162.9810000001</v>
          </cell>
          <cell r="X197">
            <v>4554735.5705637513</v>
          </cell>
          <cell r="Y197">
            <v>3782775.0824999991</v>
          </cell>
          <cell r="Z197">
            <v>3802106.6803749972</v>
          </cell>
          <cell r="AA197">
            <v>3804488.107362499</v>
          </cell>
        </row>
        <row r="198">
          <cell r="A198" t="str">
            <v>Savings Deposit</v>
          </cell>
          <cell r="B198">
            <v>308064</v>
          </cell>
          <cell r="C198">
            <v>351735.2</v>
          </cell>
          <cell r="D198">
            <v>407770.6</v>
          </cell>
          <cell r="E198">
            <v>474832</v>
          </cell>
          <cell r="F198">
            <v>561311.30000000005</v>
          </cell>
          <cell r="G198">
            <v>641234.80000000005</v>
          </cell>
          <cell r="H198">
            <v>0.3383025450612358</v>
          </cell>
          <cell r="I198">
            <v>0.34604011826426578</v>
          </cell>
          <cell r="J198">
            <v>0.34256268422886765</v>
          </cell>
          <cell r="K198">
            <v>0.35015439806864618</v>
          </cell>
          <cell r="L198">
            <v>0.35</v>
          </cell>
          <cell r="M198">
            <v>0.35</v>
          </cell>
          <cell r="N198">
            <v>0.35</v>
          </cell>
          <cell r="O198">
            <v>0.33</v>
          </cell>
          <cell r="P198">
            <v>0.33</v>
          </cell>
          <cell r="Q198">
            <v>0.31329214901201463</v>
          </cell>
          <cell r="R198">
            <v>0.31329214901201463</v>
          </cell>
          <cell r="S198">
            <v>0.29877853967591061</v>
          </cell>
          <cell r="T198">
            <v>5013786.4000000004</v>
          </cell>
          <cell r="U198">
            <v>5472908.8800000008</v>
          </cell>
          <cell r="V198">
            <v>6147063.8160000015</v>
          </cell>
          <cell r="W198">
            <v>6539829.6122500002</v>
          </cell>
          <cell r="X198">
            <v>7324609.1657200018</v>
          </cell>
          <cell r="Y198">
            <v>6929308.8324999986</v>
          </cell>
          <cell r="Z198">
            <v>7275774.2741249986</v>
          </cell>
          <cell r="AA198">
            <v>7639562.9878312498</v>
          </cell>
        </row>
        <row r="199">
          <cell r="A199" t="str">
            <v xml:space="preserve">Current Account </v>
          </cell>
          <cell r="B199">
            <v>0.41241430352134623</v>
          </cell>
          <cell r="C199">
            <v>0.4360274433721732</v>
          </cell>
          <cell r="D199">
            <v>0.45430445451437651</v>
          </cell>
          <cell r="E199">
            <v>0.44884106378677091</v>
          </cell>
          <cell r="F199">
            <v>0.44256101738910292</v>
          </cell>
          <cell r="G199">
            <v>0.44324824541649954</v>
          </cell>
          <cell r="H199">
            <v>0.13042914520500964</v>
          </cell>
          <cell r="I199">
            <v>0.11261141803995563</v>
          </cell>
          <cell r="J199">
            <v>0.12083884834175412</v>
          </cell>
          <cell r="K199">
            <v>0.13973189310016715</v>
          </cell>
          <cell r="L199">
            <v>0.13973189310016715</v>
          </cell>
          <cell r="M199">
            <v>0.13973189310016715</v>
          </cell>
          <cell r="N199">
            <v>0.13973189310016715</v>
          </cell>
          <cell r="O199">
            <v>0.1</v>
          </cell>
          <cell r="P199">
            <v>0.1</v>
          </cell>
          <cell r="Q199">
            <v>9.5099732288585745E-2</v>
          </cell>
          <cell r="R199">
            <v>9.5099732288585745E-2</v>
          </cell>
          <cell r="S199">
            <v>8.5770863920160131E-2</v>
          </cell>
          <cell r="T199">
            <v>0.39297154621096242</v>
          </cell>
          <cell r="U199">
            <v>0.40297154621096248</v>
          </cell>
          <cell r="V199">
            <v>0.41297154621096244</v>
          </cell>
          <cell r="W199">
            <v>0.38344525468259849</v>
          </cell>
          <cell r="X199">
            <v>0.37815991713517927</v>
          </cell>
          <cell r="Y199">
            <v>0.45409056315141522</v>
          </cell>
          <cell r="Z199">
            <v>0.47742926908871863</v>
          </cell>
          <cell r="AA199">
            <v>0.50200186667450564</v>
          </cell>
        </row>
        <row r="200">
          <cell r="A200" t="str">
            <v>Term Deposit</v>
          </cell>
          <cell r="H200">
            <v>0.5312683097337545</v>
          </cell>
          <cell r="I200">
            <v>0.54134839772401133</v>
          </cell>
          <cell r="J200">
            <v>0.53659846742937833</v>
          </cell>
          <cell r="K200">
            <v>0.51011370883118667</v>
          </cell>
          <cell r="L200">
            <v>0.51026810689983282</v>
          </cell>
          <cell r="M200">
            <v>0.51026810689983282</v>
          </cell>
          <cell r="N200">
            <v>0.51026810689983282</v>
          </cell>
          <cell r="O200">
            <v>0.57000000000000006</v>
          </cell>
          <cell r="P200">
            <v>0.57000000000000006</v>
          </cell>
          <cell r="Q200">
            <v>0.59160811869939967</v>
          </cell>
          <cell r="R200">
            <v>0.59160811869939967</v>
          </cell>
          <cell r="S200">
            <v>0.6154505964039293</v>
          </cell>
        </row>
        <row r="201">
          <cell r="A201" t="str">
            <v>Total Deposit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</row>
        <row r="202">
          <cell r="A202" t="str">
            <v>Propn of low cost deposit</v>
          </cell>
          <cell r="H202">
            <v>0.46873169026624545</v>
          </cell>
          <cell r="I202">
            <v>0.4586515363042214</v>
          </cell>
          <cell r="J202">
            <v>0.46340153257062178</v>
          </cell>
          <cell r="K202">
            <v>0.48988629116881333</v>
          </cell>
          <cell r="L202">
            <v>0.48973189310016713</v>
          </cell>
          <cell r="M202">
            <v>0.48973189310016713</v>
          </cell>
          <cell r="N202">
            <v>0.48973189310016713</v>
          </cell>
          <cell r="O202">
            <v>0.43000000000000005</v>
          </cell>
          <cell r="P202">
            <v>0.43000000000000005</v>
          </cell>
          <cell r="Q202">
            <v>0.40839188130060039</v>
          </cell>
          <cell r="R202">
            <v>0.40839188130060039</v>
          </cell>
          <cell r="S202">
            <v>0.38454940359607076</v>
          </cell>
        </row>
        <row r="204">
          <cell r="A204" t="str">
            <v>Cost of Deposits</v>
          </cell>
        </row>
        <row r="205">
          <cell r="A205" t="str">
            <v>Savings</v>
          </cell>
          <cell r="H205">
            <v>2.9600000000000001E-2</v>
          </cell>
          <cell r="I205">
            <v>2.9600000000000001E-2</v>
          </cell>
          <cell r="J205">
            <v>2.9600000000000001E-2</v>
          </cell>
          <cell r="K205">
            <v>2.9600000000000001E-2</v>
          </cell>
          <cell r="L205">
            <v>2.5000000000000001E-2</v>
          </cell>
          <cell r="M205">
            <v>3.2000000000000001E-2</v>
          </cell>
          <cell r="N205">
            <v>3.2000000000000001E-2</v>
          </cell>
          <cell r="O205">
            <v>0.03</v>
          </cell>
          <cell r="P205">
            <v>0.03</v>
          </cell>
          <cell r="Q205">
            <v>3.5000000000000003E-2</v>
          </cell>
          <cell r="R205">
            <v>3.5000000000000003E-2</v>
          </cell>
          <cell r="S205">
            <v>0.04</v>
          </cell>
        </row>
        <row r="206">
          <cell r="A206" t="str">
            <v>Current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A207" t="str">
            <v>Time</v>
          </cell>
          <cell r="H207">
            <v>9.1140409725583016E-2</v>
          </cell>
          <cell r="I207">
            <v>7.0480839405986359E-2</v>
          </cell>
          <cell r="J207">
            <v>6.1969389100206974E-2</v>
          </cell>
          <cell r="K207">
            <v>5.9693041792141653E-2</v>
          </cell>
          <cell r="L207">
            <v>6.4000000000000001E-2</v>
          </cell>
          <cell r="M207">
            <v>6.7500000000000004E-2</v>
          </cell>
          <cell r="N207">
            <v>7.0000000000000007E-2</v>
          </cell>
          <cell r="O207">
            <v>7.4592683856805911E-2</v>
          </cell>
          <cell r="P207">
            <v>7.8E-2</v>
          </cell>
          <cell r="Q207">
            <v>7.8E-2</v>
          </cell>
          <cell r="R207">
            <v>7.8E-2</v>
          </cell>
          <cell r="S207">
            <v>8.1076951918678836E-2</v>
          </cell>
        </row>
        <row r="208">
          <cell r="A208" t="str">
            <v>Total, calculated</v>
          </cell>
          <cell r="H208">
            <v>5.8433766757164912E-2</v>
          </cell>
          <cell r="I208">
            <v>4.7962457690637575E-2</v>
          </cell>
          <cell r="J208">
            <v>4.3575322144075765E-2</v>
          </cell>
          <cell r="K208">
            <v>4.1442666591259898E-2</v>
          </cell>
          <cell r="L208">
            <v>4.1407158841589305E-2</v>
          </cell>
          <cell r="M208">
            <v>4.5643097215738719E-2</v>
          </cell>
          <cell r="N208">
            <v>4.6918767482988302E-2</v>
          </cell>
          <cell r="O208">
            <v>5.2417829798379376E-2</v>
          </cell>
          <cell r="P208">
            <v>5.4360000000000006E-2</v>
          </cell>
          <cell r="Q208">
            <v>5.7110658473973688E-2</v>
          </cell>
          <cell r="R208">
            <v>5.7110658473973688E-2</v>
          </cell>
          <cell r="S208">
            <v>6.1850000000000016E-2</v>
          </cell>
        </row>
        <row r="210">
          <cell r="A210" t="str">
            <v>Duration</v>
          </cell>
          <cell r="C210" t="str">
            <v>1-14 days</v>
          </cell>
          <cell r="D210" t="str">
            <v>15-28 days</v>
          </cell>
          <cell r="E210" t="str">
            <v>29 days - 3 mths</v>
          </cell>
          <cell r="F210" t="str">
            <v>3-6</v>
          </cell>
          <cell r="G210" t="str">
            <v>6-12</v>
          </cell>
          <cell r="H210" t="str">
            <v>12-36</v>
          </cell>
          <cell r="I210" t="str">
            <v>36-60</v>
          </cell>
          <cell r="J210" t="str">
            <v>&gt;60</v>
          </cell>
          <cell r="K210" t="str">
            <v>Total</v>
          </cell>
          <cell r="L210" t="str">
            <v>Total</v>
          </cell>
        </row>
        <row r="211">
          <cell r="C211">
            <v>0.46666666666666667</v>
          </cell>
          <cell r="D211">
            <v>0.7</v>
          </cell>
          <cell r="E211">
            <v>1.75</v>
          </cell>
          <cell r="F211">
            <v>4.5</v>
          </cell>
          <cell r="G211">
            <v>9</v>
          </cell>
          <cell r="H211">
            <v>24</v>
          </cell>
          <cell r="I211">
            <v>48</v>
          </cell>
          <cell r="J211">
            <v>60</v>
          </cell>
        </row>
        <row r="212">
          <cell r="A212" t="str">
            <v>Borrowings</v>
          </cell>
          <cell r="C212">
            <v>19.02</v>
          </cell>
          <cell r="D212">
            <v>48.01</v>
          </cell>
          <cell r="E212">
            <v>15.9</v>
          </cell>
          <cell r="F212">
            <v>363.7</v>
          </cell>
          <cell r="G212">
            <v>11.31</v>
          </cell>
          <cell r="H212">
            <v>196.37</v>
          </cell>
          <cell r="I212">
            <v>2.58</v>
          </cell>
          <cell r="J212">
            <v>5.27</v>
          </cell>
          <cell r="K212">
            <v>662.16</v>
          </cell>
          <cell r="L212">
            <v>1305.3</v>
          </cell>
        </row>
        <row r="213">
          <cell r="A213" t="str">
            <v>Deposits</v>
          </cell>
          <cell r="C213">
            <v>5100.75</v>
          </cell>
          <cell r="D213">
            <v>1880.1</v>
          </cell>
          <cell r="E213">
            <v>5035.2</v>
          </cell>
          <cell r="F213">
            <v>5075.1499999999996</v>
          </cell>
          <cell r="G213">
            <v>7596.7</v>
          </cell>
          <cell r="H213">
            <v>47205.45</v>
          </cell>
          <cell r="I213">
            <v>2508.5</v>
          </cell>
          <cell r="J213">
            <v>1411.65</v>
          </cell>
          <cell r="K213">
            <v>75813.499999999985</v>
          </cell>
          <cell r="L213">
            <v>146526.24999999997</v>
          </cell>
        </row>
        <row r="214">
          <cell r="A214" t="str">
            <v>Loans</v>
          </cell>
          <cell r="C214">
            <v>2678.35</v>
          </cell>
          <cell r="D214">
            <v>956.1</v>
          </cell>
          <cell r="E214">
            <v>2526.84</v>
          </cell>
          <cell r="F214">
            <v>4034.43</v>
          </cell>
          <cell r="G214">
            <v>5032.8500000000004</v>
          </cell>
          <cell r="H214">
            <v>13834.07</v>
          </cell>
          <cell r="I214">
            <v>4720.28</v>
          </cell>
          <cell r="J214">
            <v>6445.2</v>
          </cell>
          <cell r="K214">
            <v>40228.119999999995</v>
          </cell>
          <cell r="L214">
            <v>77777.889999999985</v>
          </cell>
        </row>
        <row r="215">
          <cell r="A215" t="str">
            <v>Investments</v>
          </cell>
          <cell r="C215">
            <v>792.99</v>
          </cell>
          <cell r="D215">
            <v>320.88</v>
          </cell>
          <cell r="E215">
            <v>306.69</v>
          </cell>
          <cell r="F215">
            <v>234.25</v>
          </cell>
          <cell r="G215">
            <v>460.35</v>
          </cell>
          <cell r="H215">
            <v>3682.1</v>
          </cell>
          <cell r="I215">
            <v>3683.56</v>
          </cell>
          <cell r="J215">
            <v>24549.23</v>
          </cell>
          <cell r="K215">
            <v>34030.050000000003</v>
          </cell>
          <cell r="L215">
            <v>67267.11</v>
          </cell>
        </row>
        <row r="217">
          <cell r="A217" t="str">
            <v>Avg tenor of borrowings</v>
          </cell>
          <cell r="D217">
            <v>0.87613114655068258</v>
          </cell>
        </row>
        <row r="218">
          <cell r="A218" t="str">
            <v>Avg tenor of deposits</v>
          </cell>
          <cell r="D218">
            <v>1.5847598547752053</v>
          </cell>
        </row>
        <row r="219">
          <cell r="A219" t="str">
            <v>Avg tenor of loans</v>
          </cell>
          <cell r="D219">
            <v>2.1027887160910219</v>
          </cell>
        </row>
        <row r="220">
          <cell r="A220" t="str">
            <v>Avg tenor of investments</v>
          </cell>
          <cell r="D220">
            <v>4.2718708428286174</v>
          </cell>
          <cell r="M220">
            <v>0.12013037552614984</v>
          </cell>
        </row>
        <row r="221">
          <cell r="M221">
            <v>0.24529824832457672</v>
          </cell>
        </row>
        <row r="223">
          <cell r="A223" t="str">
            <v>Unrealized Gains</v>
          </cell>
        </row>
        <row r="224">
          <cell r="A224" t="str">
            <v>Duration</v>
          </cell>
          <cell r="B224">
            <v>4.2718708428286174</v>
          </cell>
          <cell r="K224">
            <v>0.32890000000000003</v>
          </cell>
        </row>
        <row r="225">
          <cell r="A225" t="str">
            <v>Investment Yield</v>
          </cell>
          <cell r="B225">
            <v>9.8000000000000004E-2</v>
          </cell>
          <cell r="K225">
            <v>1070</v>
          </cell>
        </row>
        <row r="226">
          <cell r="A226" t="str">
            <v>Current Benchmark</v>
          </cell>
          <cell r="B226">
            <v>0.06</v>
          </cell>
          <cell r="K226">
            <v>351.923</v>
          </cell>
        </row>
        <row r="227">
          <cell r="A227" t="str">
            <v>Investment portfolio, F2003</v>
          </cell>
          <cell r="B227">
            <v>340300.5</v>
          </cell>
          <cell r="K227">
            <v>260.42302000000001</v>
          </cell>
        </row>
        <row r="228">
          <cell r="A228" t="str">
            <v>Unrealized Gains</v>
          </cell>
          <cell r="B228">
            <v>36000</v>
          </cell>
        </row>
        <row r="229">
          <cell r="A229" t="str">
            <v>Tax Rate</v>
          </cell>
          <cell r="B229">
            <v>0.35875000000000001</v>
          </cell>
        </row>
        <row r="230">
          <cell r="A230" t="str">
            <v>Post tax Unrealized Gains</v>
          </cell>
          <cell r="B230">
            <v>218217.69562499999</v>
          </cell>
        </row>
        <row r="232">
          <cell r="A232" t="str">
            <v>Employee  and Branches</v>
          </cell>
        </row>
        <row r="233">
          <cell r="A233" t="str">
            <v>Branches</v>
          </cell>
          <cell r="B233">
            <v>3765</v>
          </cell>
          <cell r="C233">
            <v>4167</v>
          </cell>
          <cell r="D233">
            <v>4186</v>
          </cell>
          <cell r="E233">
            <v>4236</v>
          </cell>
          <cell r="F233">
            <v>4281</v>
          </cell>
          <cell r="G233">
            <v>4268</v>
          </cell>
          <cell r="H233">
            <v>4909</v>
          </cell>
          <cell r="I233">
            <v>4909</v>
          </cell>
          <cell r="J233">
            <v>4909</v>
          </cell>
          <cell r="K233">
            <v>4909</v>
          </cell>
          <cell r="L233">
            <v>4909</v>
          </cell>
          <cell r="M233">
            <v>4909</v>
          </cell>
          <cell r="N233">
            <v>4909</v>
          </cell>
          <cell r="O233">
            <v>4118</v>
          </cell>
          <cell r="P233" t="str">
            <v>Branches</v>
          </cell>
          <cell r="Q233">
            <v>0.10677290836653386</v>
          </cell>
          <cell r="R233">
            <v>4.55963522918168E-3</v>
          </cell>
          <cell r="S233">
            <v>1.1944577161968395E-2</v>
          </cell>
          <cell r="T233">
            <v>1.0623229461756312E-2</v>
          </cell>
          <cell r="U233">
            <v>-3.0366736743751011E-3</v>
          </cell>
          <cell r="V233">
            <v>0.15018744142455476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1.2788981800295085E-2</v>
          </cell>
          <cell r="AB233">
            <v>1.2788981800295085E-2</v>
          </cell>
          <cell r="AC233">
            <v>5.688844917140834E-3</v>
          </cell>
          <cell r="AD233">
            <v>1.2788981800295085E-2</v>
          </cell>
          <cell r="AE233">
            <v>1.2788981800295085E-2</v>
          </cell>
        </row>
        <row r="234">
          <cell r="A234" t="str">
            <v>Employees</v>
          </cell>
          <cell r="F234">
            <v>58309</v>
          </cell>
          <cell r="G234">
            <v>57859</v>
          </cell>
          <cell r="H234">
            <v>58981</v>
          </cell>
          <cell r="I234">
            <v>58839</v>
          </cell>
          <cell r="J234">
            <v>58839</v>
          </cell>
          <cell r="K234">
            <v>58839</v>
          </cell>
          <cell r="L234">
            <v>58839</v>
          </cell>
          <cell r="M234">
            <v>58839</v>
          </cell>
          <cell r="N234">
            <v>58839</v>
          </cell>
          <cell r="O234">
            <v>57316</v>
          </cell>
          <cell r="P234">
            <v>57316</v>
          </cell>
          <cell r="Q234">
            <v>56928</v>
          </cell>
          <cell r="R234">
            <v>56928</v>
          </cell>
          <cell r="S234">
            <v>57020</v>
          </cell>
          <cell r="U234">
            <v>-7.7175050163782455E-3</v>
          </cell>
          <cell r="V234">
            <v>1.9391970134291947E-2</v>
          </cell>
          <cell r="W234">
            <v>1.9391970134291947E-2</v>
          </cell>
          <cell r="X234">
            <v>1.9391970134291947E-2</v>
          </cell>
          <cell r="Y234">
            <v>-7.7175050163782455E-3</v>
          </cell>
          <cell r="Z234">
            <v>1.9391970134291947E-2</v>
          </cell>
          <cell r="AA234">
            <v>1.9391970134291947E-2</v>
          </cell>
        </row>
        <row r="236">
          <cell r="A236" t="str">
            <v>Avg remuneration per employee</v>
          </cell>
          <cell r="G236">
            <v>206819.43392328356</v>
          </cell>
          <cell r="H236">
            <v>232976.72030126667</v>
          </cell>
          <cell r="I236">
            <v>261251.06094041755</v>
          </cell>
          <cell r="J236">
            <v>278420.77533608663</v>
          </cell>
          <cell r="K236">
            <v>359451.01038426894</v>
          </cell>
          <cell r="L236">
            <v>359451.01038426894</v>
          </cell>
          <cell r="M236">
            <v>404910.62625916244</v>
          </cell>
          <cell r="N236">
            <v>412541.86873585521</v>
          </cell>
          <cell r="O236">
            <v>490065.5415910295</v>
          </cell>
          <cell r="P236">
            <v>573261.83873345726</v>
          </cell>
          <cell r="U236" t="e">
            <v>#DIV/0!</v>
          </cell>
          <cell r="V236">
            <v>0.12647402558739107</v>
          </cell>
          <cell r="W236">
            <v>0.12647402558739107</v>
          </cell>
          <cell r="X236">
            <v>0.12647402558739107</v>
          </cell>
          <cell r="Y236" t="e">
            <v>#DIV/0!</v>
          </cell>
          <cell r="Z236">
            <v>0.12647402558739107</v>
          </cell>
          <cell r="AA236">
            <v>0.12647402558739107</v>
          </cell>
        </row>
        <row r="237">
          <cell r="A237" t="str">
            <v>Capital Infusion</v>
          </cell>
          <cell r="B237">
            <v>3765</v>
          </cell>
          <cell r="C237">
            <v>4167</v>
          </cell>
          <cell r="D237">
            <v>4186</v>
          </cell>
          <cell r="E237">
            <v>4236</v>
          </cell>
          <cell r="F237">
            <v>4281</v>
          </cell>
          <cell r="G237">
            <v>4268</v>
          </cell>
          <cell r="H237">
            <v>4037</v>
          </cell>
          <cell r="I237">
            <v>4022</v>
          </cell>
          <cell r="J237">
            <v>4043</v>
          </cell>
          <cell r="K237">
            <v>4066</v>
          </cell>
          <cell r="L237">
            <v>4118</v>
          </cell>
          <cell r="M237">
            <v>4264</v>
          </cell>
          <cell r="N237">
            <v>4430</v>
          </cell>
          <cell r="O237">
            <v>4951</v>
          </cell>
          <cell r="P237">
            <v>5161</v>
          </cell>
          <cell r="Q237">
            <v>5658</v>
          </cell>
          <cell r="R237">
            <v>5873</v>
          </cell>
          <cell r="S237">
            <v>6200</v>
          </cell>
          <cell r="T237">
            <v>6527</v>
          </cell>
          <cell r="U237">
            <v>6854</v>
          </cell>
          <cell r="V237">
            <v>7181</v>
          </cell>
          <cell r="W237">
            <v>7157</v>
          </cell>
          <cell r="X237">
            <v>7356</v>
          </cell>
          <cell r="Y237">
            <v>6995</v>
          </cell>
          <cell r="Z237">
            <v>7001</v>
          </cell>
          <cell r="AA237">
            <v>7007</v>
          </cell>
        </row>
        <row r="238">
          <cell r="D238">
            <v>65705</v>
          </cell>
          <cell r="E238">
            <v>64733</v>
          </cell>
          <cell r="F238">
            <v>58309</v>
          </cell>
          <cell r="G238">
            <v>57859</v>
          </cell>
          <cell r="H238">
            <v>58981</v>
          </cell>
          <cell r="I238">
            <v>58839</v>
          </cell>
          <cell r="J238">
            <v>58329</v>
          </cell>
          <cell r="K238">
            <v>58047</v>
          </cell>
          <cell r="L238">
            <v>57316</v>
          </cell>
          <cell r="M238">
            <v>59329</v>
          </cell>
          <cell r="N238">
            <v>58205</v>
          </cell>
          <cell r="O238">
            <v>56928</v>
          </cell>
          <cell r="P238">
            <v>57020</v>
          </cell>
          <cell r="Q238">
            <v>62127</v>
          </cell>
          <cell r="R238">
            <v>63292</v>
          </cell>
          <cell r="S238">
            <v>65541</v>
          </cell>
          <cell r="T238">
            <v>67790</v>
          </cell>
          <cell r="U238">
            <v>70039</v>
          </cell>
          <cell r="V238">
            <v>72288</v>
          </cell>
          <cell r="W238">
            <v>76537</v>
          </cell>
          <cell r="X238">
            <v>79286</v>
          </cell>
          <cell r="Y238">
            <v>66723</v>
          </cell>
          <cell r="Z238">
            <v>62636</v>
          </cell>
          <cell r="AA238">
            <v>58549</v>
          </cell>
        </row>
        <row r="240">
          <cell r="A240" t="str">
            <v>Shareholders Equity</v>
          </cell>
          <cell r="B240">
            <v>9370.9</v>
          </cell>
          <cell r="C240">
            <v>12642.699999999999</v>
          </cell>
          <cell r="D240">
            <v>15576.5</v>
          </cell>
          <cell r="E240">
            <v>19173.7</v>
          </cell>
          <cell r="F240">
            <v>23225.300000000003</v>
          </cell>
          <cell r="G240">
            <v>30425.500000000004</v>
          </cell>
          <cell r="H240">
            <v>36836.724999999991</v>
          </cell>
          <cell r="I240">
            <v>46236.624999999993</v>
          </cell>
          <cell r="J240">
            <v>78488.061000000002</v>
          </cell>
          <cell r="K240">
            <v>90739.785999999993</v>
          </cell>
          <cell r="L240">
            <v>104884.04055318116</v>
          </cell>
          <cell r="M240">
            <v>121551.90678698875</v>
          </cell>
          <cell r="N240">
            <v>141243.25503554303</v>
          </cell>
          <cell r="O240">
            <v>156912.03664725888</v>
          </cell>
          <cell r="P240">
            <v>171483.7789684032</v>
          </cell>
          <cell r="Q240">
            <v>250245.60767853443</v>
          </cell>
          <cell r="R240">
            <v>303085.11757363752</v>
          </cell>
          <cell r="S240">
            <v>343166.45481949428</v>
          </cell>
        </row>
        <row r="241">
          <cell r="A241" t="str">
            <v>Share Capital</v>
          </cell>
          <cell r="B241">
            <v>3505.7</v>
          </cell>
          <cell r="C241">
            <v>2122.4</v>
          </cell>
          <cell r="D241">
            <v>2122.4</v>
          </cell>
          <cell r="E241">
            <v>2122.4</v>
          </cell>
          <cell r="F241">
            <v>2122.4</v>
          </cell>
          <cell r="G241">
            <v>2122.4</v>
          </cell>
          <cell r="H241">
            <v>2653.0250000000001</v>
          </cell>
          <cell r="I241">
            <v>2653.0250000000001</v>
          </cell>
          <cell r="J241">
            <v>3153.0250000000001</v>
          </cell>
          <cell r="K241">
            <v>3153.0250000000001</v>
          </cell>
          <cell r="L241">
            <v>3153.0250000000001</v>
          </cell>
          <cell r="M241">
            <v>3153.0250000000001</v>
          </cell>
          <cell r="N241">
            <v>3153.0250000000001</v>
          </cell>
          <cell r="O241">
            <v>3153.0250000000001</v>
          </cell>
          <cell r="P241">
            <v>3153.0250000000001</v>
          </cell>
          <cell r="Q241">
            <v>3153.0250000000001</v>
          </cell>
          <cell r="R241">
            <v>3153.0250000000001</v>
          </cell>
          <cell r="S241">
            <v>3168.1219999999998</v>
          </cell>
        </row>
        <row r="242">
          <cell r="A242" t="str">
            <v>Share Premium Reserve</v>
          </cell>
          <cell r="F242">
            <v>0</v>
          </cell>
          <cell r="G242">
            <v>0</v>
          </cell>
          <cell r="H242">
            <v>1114.3</v>
          </cell>
          <cell r="I242">
            <v>1114.3</v>
          </cell>
          <cell r="J242">
            <v>1114.3</v>
          </cell>
          <cell r="K242">
            <v>1114.3</v>
          </cell>
          <cell r="L242">
            <v>1114.3</v>
          </cell>
          <cell r="M242">
            <v>1114.3</v>
          </cell>
          <cell r="N242">
            <v>1114.3</v>
          </cell>
          <cell r="O242">
            <v>1114.3</v>
          </cell>
          <cell r="P242">
            <v>1114.3</v>
          </cell>
          <cell r="Q242">
            <v>1114.3</v>
          </cell>
          <cell r="R242">
            <v>1114.3</v>
          </cell>
          <cell r="S242">
            <v>1114.3</v>
          </cell>
        </row>
        <row r="243">
          <cell r="A243" t="str">
            <v>Reserves and Surplus</v>
          </cell>
          <cell r="B243">
            <v>5865.2</v>
          </cell>
          <cell r="C243">
            <v>10520.3</v>
          </cell>
          <cell r="D243">
            <v>13454.1</v>
          </cell>
          <cell r="E243">
            <v>17051.3</v>
          </cell>
          <cell r="F243">
            <v>21102.9</v>
          </cell>
          <cell r="G243">
            <v>28303.100000000002</v>
          </cell>
          <cell r="H243">
            <v>33069.399999999994</v>
          </cell>
          <cell r="I243">
            <v>42469.299999999996</v>
          </cell>
          <cell r="J243">
            <v>74220.736000000004</v>
          </cell>
          <cell r="K243">
            <v>86472.460999999996</v>
          </cell>
          <cell r="L243">
            <v>100616.71555318116</v>
          </cell>
          <cell r="M243">
            <v>117284.58178698875</v>
          </cell>
          <cell r="N243">
            <v>136975.93003554302</v>
          </cell>
          <cell r="O243">
            <v>152644.71164725887</v>
          </cell>
          <cell r="P243">
            <v>167216.45396840319</v>
          </cell>
          <cell r="Q243">
            <v>245978.28267853442</v>
          </cell>
          <cell r="R243">
            <v>298817.7925736375</v>
          </cell>
          <cell r="S243">
            <v>338884.03281949426</v>
          </cell>
        </row>
        <row r="244">
          <cell r="A244" t="str">
            <v>Retained Earnings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---Revaluation Reserve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Treasury Stock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 t="str">
            <v>---Others</v>
          </cell>
          <cell r="B247">
            <v>5865.2</v>
          </cell>
          <cell r="C247">
            <v>10520.3</v>
          </cell>
          <cell r="D247">
            <v>13454.1</v>
          </cell>
          <cell r="E247">
            <v>17051.3</v>
          </cell>
          <cell r="F247">
            <v>21102.9</v>
          </cell>
          <cell r="G247">
            <v>28303.100000000002</v>
          </cell>
          <cell r="H247">
            <v>33069.399999999994</v>
          </cell>
          <cell r="I247">
            <v>42469.299999999996</v>
          </cell>
          <cell r="J247">
            <v>74220.736000000004</v>
          </cell>
          <cell r="K247">
            <v>86472.460999999996</v>
          </cell>
          <cell r="L247">
            <v>100616.71555318116</v>
          </cell>
          <cell r="M247">
            <v>117284.58178698875</v>
          </cell>
          <cell r="N247">
            <v>136975.93003554302</v>
          </cell>
          <cell r="O247">
            <v>152644.71164725887</v>
          </cell>
          <cell r="P247">
            <v>167216.45396840319</v>
          </cell>
          <cell r="Q247">
            <v>245978.28267853442</v>
          </cell>
          <cell r="R247">
            <v>298817.7925736375</v>
          </cell>
          <cell r="S247">
            <v>338884.03281949426</v>
          </cell>
        </row>
        <row r="249">
          <cell r="A249" t="str">
            <v>Loans</v>
          </cell>
        </row>
        <row r="250">
          <cell r="A250" t="str">
            <v>Net Loans</v>
          </cell>
          <cell r="B250">
            <v>140668.9</v>
          </cell>
          <cell r="C250">
            <v>160426.4</v>
          </cell>
          <cell r="D250">
            <v>190473.7</v>
          </cell>
          <cell r="E250">
            <v>225717.2</v>
          </cell>
          <cell r="F250">
            <v>280290.5</v>
          </cell>
          <cell r="G250">
            <v>343694.2</v>
          </cell>
          <cell r="H250">
            <v>402281.2</v>
          </cell>
          <cell r="I250">
            <v>472247.19699999999</v>
          </cell>
          <cell r="J250">
            <v>604127.51399999997</v>
          </cell>
          <cell r="K250">
            <v>746273.71200000006</v>
          </cell>
          <cell r="L250">
            <v>999621.46484246571</v>
          </cell>
          <cell r="M250">
            <v>1217497.8560910234</v>
          </cell>
          <cell r="N250">
            <v>1412978.9813466307</v>
          </cell>
          <cell r="O250">
            <v>1671284.3095949376</v>
          </cell>
          <cell r="P250">
            <v>1879472.0528482948</v>
          </cell>
          <cell r="Q250">
            <v>2745023.408657419</v>
          </cell>
          <cell r="R250">
            <v>3361866.0234803017</v>
          </cell>
          <cell r="S250">
            <v>3910468.1337806229</v>
          </cell>
        </row>
        <row r="251">
          <cell r="A251" t="str">
            <v>LLP</v>
          </cell>
          <cell r="B251">
            <v>9843.6</v>
          </cell>
          <cell r="C251">
            <v>9208.2000000000007</v>
          </cell>
          <cell r="D251">
            <v>11375.800000000003</v>
          </cell>
          <cell r="E251">
            <v>12098.2</v>
          </cell>
          <cell r="F251">
            <v>15889.900000000001</v>
          </cell>
          <cell r="G251">
            <v>23298.5</v>
          </cell>
          <cell r="H251">
            <v>34531.5</v>
          </cell>
          <cell r="I251">
            <v>42211.700000000004</v>
          </cell>
          <cell r="J251">
            <v>36219</v>
          </cell>
          <cell r="K251">
            <v>29280.799999999996</v>
          </cell>
          <cell r="L251">
            <v>29518.485530527392</v>
          </cell>
          <cell r="M251">
            <v>34886.962814261351</v>
          </cell>
          <cell r="N251">
            <v>45224.108582730798</v>
          </cell>
          <cell r="O251">
            <v>59181.67974169919</v>
          </cell>
          <cell r="P251">
            <v>46809.649959872637</v>
          </cell>
          <cell r="Q251">
            <v>32895.756965364984</v>
          </cell>
          <cell r="R251">
            <v>34407.095144376639</v>
          </cell>
          <cell r="S251">
            <v>56802.331197570755</v>
          </cell>
        </row>
        <row r="252">
          <cell r="A252" t="str">
            <v>Gross Loans</v>
          </cell>
          <cell r="B252">
            <v>150512.5</v>
          </cell>
          <cell r="C252">
            <v>169634.6</v>
          </cell>
          <cell r="D252">
            <v>201849.5</v>
          </cell>
          <cell r="E252">
            <v>237815.40000000002</v>
          </cell>
          <cell r="F252">
            <v>296180.40000000002</v>
          </cell>
          <cell r="G252">
            <v>366992.7</v>
          </cell>
          <cell r="H252">
            <v>436812.7</v>
          </cell>
          <cell r="I252">
            <v>514458.897</v>
          </cell>
          <cell r="J252">
            <v>640346.51399999997</v>
          </cell>
          <cell r="K252">
            <v>775554.5120000001</v>
          </cell>
          <cell r="L252">
            <v>1029139.9503729931</v>
          </cell>
          <cell r="M252">
            <v>1252384.8189052849</v>
          </cell>
          <cell r="N252">
            <v>1458203.0899293616</v>
          </cell>
          <cell r="O252">
            <v>1730465.9893366368</v>
          </cell>
          <cell r="P252">
            <v>1926281.7028081676</v>
          </cell>
          <cell r="Q252">
            <v>2777919.1656227838</v>
          </cell>
          <cell r="R252">
            <v>3396273.1186246783</v>
          </cell>
          <cell r="S252">
            <v>3967270.4649781934</v>
          </cell>
        </row>
        <row r="255">
          <cell r="A255" t="str">
            <v>Statutory Tax Rate</v>
          </cell>
          <cell r="B255">
            <v>0.4375</v>
          </cell>
          <cell r="C255">
            <v>0.37</v>
          </cell>
          <cell r="D255">
            <v>0.35</v>
          </cell>
          <cell r="E255">
            <v>0.37624999999999997</v>
          </cell>
          <cell r="F255">
            <v>0.38500000000000001</v>
          </cell>
          <cell r="G255">
            <v>0.35699999999999998</v>
          </cell>
          <cell r="H255">
            <v>0.35699999999999998</v>
          </cell>
          <cell r="I255">
            <v>0.35699999999999998</v>
          </cell>
          <cell r="J255">
            <v>0.35699999999999998</v>
          </cell>
          <cell r="K255">
            <v>0.35699999999999998</v>
          </cell>
          <cell r="L255">
            <v>0.35699999999999998</v>
          </cell>
          <cell r="M255">
            <v>0.35699999999999998</v>
          </cell>
          <cell r="N255">
            <v>0.35699999999999998</v>
          </cell>
          <cell r="O255">
            <v>0.35699999999999998</v>
          </cell>
          <cell r="P255">
            <v>0.35699999999999998</v>
          </cell>
          <cell r="Q255">
            <v>0.35699999999999998</v>
          </cell>
          <cell r="R255">
            <v>0.35699999999999998</v>
          </cell>
          <cell r="S255">
            <v>0.35699999999999998</v>
          </cell>
        </row>
        <row r="257">
          <cell r="A257" t="str">
            <v>Share Counts (Mln)</v>
          </cell>
        </row>
        <row r="258">
          <cell r="A258" t="str">
            <v>Average Basic</v>
          </cell>
          <cell r="C258">
            <v>281.40499999999997</v>
          </cell>
          <cell r="D258">
            <v>212.24</v>
          </cell>
          <cell r="E258">
            <v>212.24</v>
          </cell>
          <cell r="F258">
            <v>212.24</v>
          </cell>
          <cell r="G258">
            <v>212.24</v>
          </cell>
          <cell r="H258">
            <v>238.77125000000001</v>
          </cell>
          <cell r="I258">
            <v>265.30250000000001</v>
          </cell>
          <cell r="J258">
            <v>290.30250000000001</v>
          </cell>
          <cell r="K258">
            <v>315.30250000000001</v>
          </cell>
          <cell r="L258">
            <v>315.30250000000001</v>
          </cell>
        </row>
        <row r="259">
          <cell r="A259" t="str">
            <v>Average Diluted</v>
          </cell>
          <cell r="C259">
            <v>281.40499999999997</v>
          </cell>
          <cell r="D259">
            <v>212.24</v>
          </cell>
          <cell r="E259">
            <v>212.24</v>
          </cell>
          <cell r="F259">
            <v>212.24</v>
          </cell>
          <cell r="G259">
            <v>212.24</v>
          </cell>
          <cell r="H259">
            <v>238.77125000000001</v>
          </cell>
          <cell r="I259">
            <v>265.30250000000001</v>
          </cell>
          <cell r="J259">
            <v>290.30250000000001</v>
          </cell>
          <cell r="K259">
            <v>315.30250000000001</v>
          </cell>
          <cell r="L259">
            <v>315.30250000000001</v>
          </cell>
        </row>
        <row r="260">
          <cell r="A260" t="str">
            <v>Weighted Average</v>
          </cell>
          <cell r="B260">
            <v>350.57</v>
          </cell>
          <cell r="C260">
            <v>299.02786301369861</v>
          </cell>
          <cell r="D260">
            <v>212.24</v>
          </cell>
          <cell r="E260">
            <v>212.24</v>
          </cell>
          <cell r="F260">
            <v>212.24</v>
          </cell>
          <cell r="G260">
            <v>216.16517123287676</v>
          </cell>
          <cell r="H260">
            <v>265.30250000000001</v>
          </cell>
          <cell r="I260">
            <v>265.30250000000001</v>
          </cell>
          <cell r="J260">
            <v>315.30250000000001</v>
          </cell>
          <cell r="K260">
            <v>315.30250000000001</v>
          </cell>
          <cell r="L260">
            <v>315.30250000000001</v>
          </cell>
        </row>
        <row r="262">
          <cell r="A262" t="str">
            <v>Net Stock Issuance</v>
          </cell>
          <cell r="C262">
            <v>-138.32999999999998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53.0625</v>
          </cell>
          <cell r="I262">
            <v>0</v>
          </cell>
          <cell r="J262">
            <v>50</v>
          </cell>
          <cell r="K262">
            <v>0</v>
          </cell>
          <cell r="L262">
            <v>0</v>
          </cell>
          <cell r="IV262">
            <v>265.3</v>
          </cell>
        </row>
        <row r="263">
          <cell r="IV263">
            <v>0.8</v>
          </cell>
        </row>
        <row r="264">
          <cell r="A264" t="str">
            <v>Net Charge offs</v>
          </cell>
          <cell r="B264" t="str">
            <v>NA</v>
          </cell>
          <cell r="C264" t="str">
            <v>NA</v>
          </cell>
          <cell r="D264" t="str">
            <v>NA</v>
          </cell>
          <cell r="E264" t="str">
            <v>NA</v>
          </cell>
          <cell r="F264" t="str">
            <v>NA</v>
          </cell>
          <cell r="G264" t="str">
            <v>NA</v>
          </cell>
          <cell r="H264" t="str">
            <v>NA</v>
          </cell>
          <cell r="I264" t="str">
            <v>NA</v>
          </cell>
          <cell r="J264" t="str">
            <v>NA</v>
          </cell>
          <cell r="K264" t="str">
            <v>NA</v>
          </cell>
          <cell r="L264" t="str">
            <v>NA</v>
          </cell>
          <cell r="M264" t="str">
            <v>NA</v>
          </cell>
          <cell r="N264" t="str">
            <v>NA</v>
          </cell>
          <cell r="O264" t="str">
            <v>NA</v>
          </cell>
          <cell r="P264" t="str">
            <v>NA</v>
          </cell>
          <cell r="Q264" t="str">
            <v>NA</v>
          </cell>
          <cell r="R264" t="str">
            <v>NA</v>
          </cell>
          <cell r="S264" t="str">
            <v>NA</v>
          </cell>
          <cell r="IV264">
            <v>212.24</v>
          </cell>
        </row>
        <row r="265">
          <cell r="IV265">
            <v>315.3</v>
          </cell>
        </row>
        <row r="266">
          <cell r="A266" t="str">
            <v>Risk Weighted Assets</v>
          </cell>
          <cell r="C266">
            <v>0</v>
          </cell>
          <cell r="D266">
            <v>204630.09404388716</v>
          </cell>
          <cell r="E266">
            <v>243475.48291233287</v>
          </cell>
          <cell r="F266">
            <v>300103.80116959062</v>
          </cell>
          <cell r="G266">
            <v>364163</v>
          </cell>
          <cell r="H266">
            <v>410899.4</v>
          </cell>
          <cell r="I266">
            <v>491729</v>
          </cell>
          <cell r="J266">
            <v>670440.3720405862</v>
          </cell>
          <cell r="K266">
            <v>848859.70178926433</v>
          </cell>
          <cell r="L266">
            <v>1145960.5974155068</v>
          </cell>
          <cell r="M266">
            <v>1432450.7467693835</v>
          </cell>
          <cell r="N266">
            <v>1790563.4334617294</v>
          </cell>
          <cell r="O266">
            <v>1913392.003726763</v>
          </cell>
          <cell r="P266">
            <v>2498368.8473239434</v>
          </cell>
          <cell r="Q266">
            <v>2762044.1676075892</v>
          </cell>
          <cell r="R266">
            <v>3368282.7085688459</v>
          </cell>
          <cell r="S266">
            <v>4000037.7013728884</v>
          </cell>
          <cell r="IV266">
            <v>0.67313669521091024</v>
          </cell>
        </row>
        <row r="268">
          <cell r="A268" t="str">
            <v>Risk Based Capital</v>
          </cell>
          <cell r="C268">
            <v>0</v>
          </cell>
          <cell r="D268">
            <v>21997.735109717869</v>
          </cell>
          <cell r="E268">
            <v>25102.322288261519</v>
          </cell>
          <cell r="F268">
            <v>30730.62923976608</v>
          </cell>
          <cell r="G268">
            <v>38965.440999999999</v>
          </cell>
          <cell r="H268">
            <v>49390.107880000003</v>
          </cell>
          <cell r="I268">
            <v>64416.499000000003</v>
          </cell>
          <cell r="J268">
            <v>99091.086987598625</v>
          </cell>
          <cell r="K268">
            <v>101438.73436381709</v>
          </cell>
          <cell r="L268">
            <v>120663.74584433425</v>
          </cell>
          <cell r="M268">
            <v>142211.8259009301</v>
          </cell>
          <cell r="N268">
            <v>168671.50392796969</v>
          </cell>
          <cell r="O268">
            <v>221202.00797247805</v>
          </cell>
          <cell r="P268">
            <v>282411.35578958626</v>
          </cell>
          <cell r="Q268">
            <v>383391.63105891389</v>
          </cell>
          <cell r="R268">
            <v>466543.06800207979</v>
          </cell>
          <cell r="S268">
            <v>497071.08333413512</v>
          </cell>
        </row>
        <row r="270">
          <cell r="A270" t="str">
            <v>Average Interest Earning Assets</v>
          </cell>
          <cell r="C270">
            <v>350352.55</v>
          </cell>
          <cell r="D270">
            <v>404354.6</v>
          </cell>
          <cell r="E270">
            <v>471803.9</v>
          </cell>
          <cell r="F270">
            <v>550637.25</v>
          </cell>
          <cell r="G270">
            <v>641007.95000000007</v>
          </cell>
          <cell r="H270">
            <v>756551.35000000009</v>
          </cell>
          <cell r="I270">
            <v>902530.39850000001</v>
          </cell>
          <cell r="J270">
            <v>1101726.6329999999</v>
          </cell>
          <cell r="K270">
            <v>1313244.8855000001</v>
          </cell>
          <cell r="L270">
            <v>1517624.0424765905</v>
          </cell>
          <cell r="M270">
            <v>1755146.1328150847</v>
          </cell>
          <cell r="N270">
            <v>2014541.9728132158</v>
          </cell>
          <cell r="O270">
            <v>2322522.066743569</v>
          </cell>
          <cell r="P270">
            <v>2663595.3660104941</v>
          </cell>
          <cell r="Q270">
            <v>3840323.7906368421</v>
          </cell>
          <cell r="R270">
            <v>4691830.5168572525</v>
          </cell>
          <cell r="S270">
            <v>5482859.7361274194</v>
          </cell>
        </row>
        <row r="272">
          <cell r="A272" t="str">
            <v>Average Interest Bearing Liabilitiess</v>
          </cell>
          <cell r="C272">
            <v>332948</v>
          </cell>
          <cell r="D272">
            <v>382064.45</v>
          </cell>
          <cell r="E272">
            <v>445600.9</v>
          </cell>
          <cell r="F272">
            <v>524749.80000000005</v>
          </cell>
          <cell r="G272">
            <v>606681.9</v>
          </cell>
          <cell r="H272">
            <v>705038.55</v>
          </cell>
          <cell r="I272">
            <v>828405.57899999991</v>
          </cell>
          <cell r="J272">
            <v>975453.16649999993</v>
          </cell>
          <cell r="K272">
            <v>1161286.368</v>
          </cell>
          <cell r="L272">
            <v>1376718.6984999999</v>
          </cell>
          <cell r="M272">
            <v>1609963.6995679999</v>
          </cell>
          <cell r="N272">
            <v>1859013.8315519998</v>
          </cell>
          <cell r="O272">
            <v>2114459.2947045518</v>
          </cell>
          <cell r="P272">
            <v>2410085.9905811045</v>
          </cell>
          <cell r="Q272">
            <v>3436092.0550799994</v>
          </cell>
          <cell r="R272">
            <v>4192032.3071975992</v>
          </cell>
          <cell r="S272">
            <v>4968615.9823167622</v>
          </cell>
        </row>
        <row r="274">
          <cell r="A274" t="str">
            <v>Unrecorded Goodwill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6">
          <cell r="Q276">
            <v>79460</v>
          </cell>
          <cell r="R276">
            <v>7.5879257823317642E-2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A277" t="str">
            <v>Weighted Average Calculation</v>
          </cell>
          <cell r="Q277">
            <v>389420</v>
          </cell>
          <cell r="R277">
            <v>0.37187138914619122</v>
          </cell>
          <cell r="S277">
            <v>0.03</v>
          </cell>
          <cell r="T277">
            <v>1.1156141674385736E-2</v>
          </cell>
          <cell r="U277">
            <v>1.1156141674385736E-2</v>
          </cell>
          <cell r="V277">
            <v>1.1156141674385736E-2</v>
          </cell>
          <cell r="W277">
            <v>0.03</v>
          </cell>
          <cell r="X277">
            <v>1.1156141674385736E-2</v>
          </cell>
          <cell r="Y277">
            <v>1.1156141674385736E-2</v>
          </cell>
        </row>
        <row r="278">
          <cell r="Q278">
            <v>578310</v>
          </cell>
          <cell r="R278">
            <v>0.55224935303049116</v>
          </cell>
          <cell r="S278">
            <v>5.2499999999999998E-2</v>
          </cell>
          <cell r="T278">
            <v>2.8993091034100783E-2</v>
          </cell>
          <cell r="U278">
            <v>2.8993091034100783E-2</v>
          </cell>
          <cell r="V278">
            <v>2.8993091034100783E-2</v>
          </cell>
          <cell r="W278">
            <v>5.2499999999999998E-2</v>
          </cell>
          <cell r="X278">
            <v>2.8993091034100783E-2</v>
          </cell>
          <cell r="Y278">
            <v>2.8993091034100783E-2</v>
          </cell>
        </row>
        <row r="279">
          <cell r="A279" t="str">
            <v>F1998</v>
          </cell>
          <cell r="G279" t="str">
            <v>Commission , Exchange &amp; Brokerage</v>
          </cell>
          <cell r="I279">
            <v>6912.8739999999998</v>
          </cell>
          <cell r="J279">
            <v>7526.2960000000003</v>
          </cell>
          <cell r="K279">
            <v>9182.0811200000007</v>
          </cell>
          <cell r="L279">
            <v>11018.497344000001</v>
          </cell>
        </row>
        <row r="280">
          <cell r="A280" t="str">
            <v>Opening</v>
          </cell>
          <cell r="B280">
            <v>350.57</v>
          </cell>
          <cell r="G280" t="str">
            <v>Profit on sale of Investment</v>
          </cell>
          <cell r="I280">
            <v>5604.6480000000001</v>
          </cell>
          <cell r="J280">
            <v>2109.3790000000004</v>
          </cell>
          <cell r="K280">
            <v>1750</v>
          </cell>
          <cell r="L280">
            <v>500</v>
          </cell>
        </row>
        <row r="281">
          <cell r="A281" t="str">
            <v>Less: Return of capital to GOI</v>
          </cell>
          <cell r="B281">
            <v>138.33000000000001</v>
          </cell>
          <cell r="C281">
            <v>35749</v>
          </cell>
          <cell r="D281">
            <v>229</v>
          </cell>
          <cell r="G281" t="str">
            <v>Forex Income</v>
          </cell>
          <cell r="I281">
            <v>1417.633</v>
          </cell>
          <cell r="J281">
            <v>1221.0440000000001</v>
          </cell>
          <cell r="K281">
            <v>1404.2005999999999</v>
          </cell>
          <cell r="L281">
            <v>1544.62066</v>
          </cell>
        </row>
        <row r="282">
          <cell r="A282" t="str">
            <v>Balance</v>
          </cell>
          <cell r="B282">
            <v>212.23999999999998</v>
          </cell>
          <cell r="D282">
            <v>136</v>
          </cell>
          <cell r="G282" t="str">
            <v>Dividend Income</v>
          </cell>
          <cell r="I282">
            <v>185.524</v>
          </cell>
          <cell r="J282">
            <v>113</v>
          </cell>
          <cell r="K282">
            <v>113</v>
          </cell>
          <cell r="L282">
            <v>113</v>
          </cell>
        </row>
        <row r="283">
          <cell r="G283" t="str">
            <v>Extraordinary ( Branch Transfer)</v>
          </cell>
          <cell r="I283">
            <v>3870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 t="str">
            <v>F2002</v>
          </cell>
          <cell r="G284" t="str">
            <v>Others</v>
          </cell>
          <cell r="I284">
            <v>843.12099999999919</v>
          </cell>
          <cell r="J284">
            <v>1341.9089999999999</v>
          </cell>
          <cell r="K284">
            <v>1543.1953499999997</v>
          </cell>
          <cell r="L284">
            <v>1697.5148849999998</v>
          </cell>
        </row>
        <row r="285">
          <cell r="A285" t="str">
            <v>Opening</v>
          </cell>
          <cell r="B285">
            <v>212.23999999999998</v>
          </cell>
          <cell r="G285" t="str">
            <v>Total Non Interest</v>
          </cell>
          <cell r="I285">
            <v>18833.8</v>
          </cell>
          <cell r="J285">
            <v>12311.628000000001</v>
          </cell>
          <cell r="K285">
            <v>13992.477070000001</v>
          </cell>
          <cell r="L285">
            <v>14873.632889000002</v>
          </cell>
        </row>
        <row r="286">
          <cell r="A286" t="str">
            <v>Add: Public Issue</v>
          </cell>
          <cell r="B286">
            <v>53.06</v>
          </cell>
          <cell r="C286">
            <v>37319</v>
          </cell>
          <cell r="D286">
            <v>338</v>
          </cell>
        </row>
        <row r="287">
          <cell r="A287" t="str">
            <v>Balance</v>
          </cell>
          <cell r="B287">
            <v>265.29999999999995</v>
          </cell>
          <cell r="D287">
            <v>27</v>
          </cell>
          <cell r="G287" t="str">
            <v>Growth</v>
          </cell>
        </row>
        <row r="288">
          <cell r="G288" t="str">
            <v>Commission , Exchange &amp; Brokerage</v>
          </cell>
          <cell r="J288">
            <v>8.8736175431521014E-2</v>
          </cell>
          <cell r="K288">
            <v>0.21999999999999997</v>
          </cell>
          <cell r="L288">
            <v>0.19999999999999996</v>
          </cell>
        </row>
        <row r="289">
          <cell r="G289" t="str">
            <v>Profit on sale of Investment</v>
          </cell>
          <cell r="J289">
            <v>-0.62363755939712884</v>
          </cell>
          <cell r="K289">
            <v>-0.17037194359098118</v>
          </cell>
          <cell r="L289">
            <v>-0.7142857142857143</v>
          </cell>
        </row>
        <row r="290">
          <cell r="G290" t="str">
            <v>Forex Income</v>
          </cell>
          <cell r="J290">
            <v>-0.13867411382212458</v>
          </cell>
          <cell r="K290">
            <v>0.14999999999999991</v>
          </cell>
          <cell r="L290">
            <v>0.10000000000000009</v>
          </cell>
        </row>
        <row r="291">
          <cell r="A291" t="str">
            <v>Duration</v>
          </cell>
          <cell r="B291">
            <v>5.7</v>
          </cell>
          <cell r="G291" t="str">
            <v>Dividend Income</v>
          </cell>
          <cell r="J291">
            <v>-0.39091438304478132</v>
          </cell>
          <cell r="K291">
            <v>0</v>
          </cell>
          <cell r="L291">
            <v>0</v>
          </cell>
        </row>
        <row r="292">
          <cell r="A292" t="str">
            <v>Investment Yield</v>
          </cell>
          <cell r="B292">
            <v>9.6669786597271851E-2</v>
          </cell>
          <cell r="G292" t="str">
            <v>Extraordinary ( Branch Transfer)</v>
          </cell>
          <cell r="J292">
            <v>-1</v>
          </cell>
          <cell r="K292" t="e">
            <v>#DIV/0!</v>
          </cell>
          <cell r="L292" t="e">
            <v>#DIV/0!</v>
          </cell>
        </row>
        <row r="293">
          <cell r="A293" t="str">
            <v>Current Benchmark</v>
          </cell>
          <cell r="B293">
            <v>5.1999999999999998E-2</v>
          </cell>
          <cell r="G293" t="str">
            <v>Others</v>
          </cell>
          <cell r="J293">
            <v>0.59159717288503222</v>
          </cell>
          <cell r="K293">
            <v>0.14999999999999991</v>
          </cell>
          <cell r="L293">
            <v>0.10000000000000009</v>
          </cell>
        </row>
        <row r="294">
          <cell r="A294" t="str">
            <v>Investment portfolio, F2004</v>
          </cell>
          <cell r="B294">
            <v>354119.5</v>
          </cell>
          <cell r="G294" t="str">
            <v>Total Non Interest</v>
          </cell>
          <cell r="J294">
            <v>-0.34630143677855763</v>
          </cell>
          <cell r="K294">
            <v>0.1365253295502431</v>
          </cell>
          <cell r="L294">
            <v>6.2973540323979282E-2</v>
          </cell>
        </row>
        <row r="295">
          <cell r="A295" t="str">
            <v>Unrealized Gains</v>
          </cell>
          <cell r="B295">
            <v>90165.122221115889</v>
          </cell>
        </row>
        <row r="296">
          <cell r="A296" t="str">
            <v>Tax Rate</v>
          </cell>
          <cell r="B296">
            <v>0.35849999999999999</v>
          </cell>
        </row>
        <row r="297">
          <cell r="A297" t="str">
            <v>Post tax Unrealized Gains</v>
          </cell>
          <cell r="B297">
            <v>218.0187744361468</v>
          </cell>
        </row>
        <row r="300">
          <cell r="D300" t="str">
            <v>2Q04</v>
          </cell>
          <cell r="E300" t="str">
            <v>3Q04</v>
          </cell>
          <cell r="F300" t="str">
            <v>4Q04</v>
          </cell>
          <cell r="G300" t="str">
            <v>1Q05</v>
          </cell>
          <cell r="H300" t="str">
            <v>2Q05</v>
          </cell>
          <cell r="I300" t="str">
            <v>3Q05</v>
          </cell>
          <cell r="J300" t="str">
            <v>4Q05</v>
          </cell>
        </row>
        <row r="301">
          <cell r="A301" t="str">
            <v>Loan Growth</v>
          </cell>
          <cell r="D301">
            <v>0.17161677693899557</v>
          </cell>
          <cell r="E301">
            <v>0.17807664263145107</v>
          </cell>
          <cell r="F301">
            <v>0.17393007677216832</v>
          </cell>
          <cell r="G301">
            <v>0.24285654256660227</v>
          </cell>
          <cell r="H301">
            <v>0.29039480558250608</v>
          </cell>
          <cell r="I301">
            <v>0.23360441133524801</v>
          </cell>
          <cell r="J301">
            <v>0.27925886712546322</v>
          </cell>
        </row>
        <row r="302">
          <cell r="A302" t="str">
            <v>NII Growth</v>
          </cell>
          <cell r="D302">
            <v>0.15448473160576737</v>
          </cell>
          <cell r="E302">
            <v>0.19492911668484214</v>
          </cell>
          <cell r="F302">
            <v>6.8802808020514084E-2</v>
          </cell>
          <cell r="G302">
            <v>0.13115388335428957</v>
          </cell>
          <cell r="H302">
            <v>7.2570385530173143E-2</v>
          </cell>
          <cell r="I302">
            <v>0.17443531827515368</v>
          </cell>
          <cell r="J302">
            <v>5.4197024669871752E-2</v>
          </cell>
        </row>
        <row r="304">
          <cell r="F304" t="str">
            <v>F2005</v>
          </cell>
          <cell r="G304" t="str">
            <v>F2006</v>
          </cell>
          <cell r="H304" t="str">
            <v>F2007E</v>
          </cell>
          <cell r="I304" t="str">
            <v>F2006E</v>
          </cell>
        </row>
        <row r="305">
          <cell r="E305" t="str">
            <v>Interest Earning Assets Growth</v>
          </cell>
          <cell r="F305">
            <v>0.24451167591878242</v>
          </cell>
          <cell r="G305">
            <v>0.14978368880677762</v>
          </cell>
          <cell r="H305">
            <v>0.16071307572460003</v>
          </cell>
          <cell r="I305">
            <v>0.15288735334295978</v>
          </cell>
        </row>
        <row r="306">
          <cell r="E306" t="str">
            <v>NIM (as per MS Calculations)</v>
          </cell>
          <cell r="F306">
            <v>3.6367836448590242E-2</v>
          </cell>
          <cell r="G306">
            <v>3.5536144488567289E-2</v>
          </cell>
          <cell r="H306">
            <v>3.6296975954846732E-2</v>
          </cell>
          <cell r="I306">
            <v>3.6479079139375849E-2</v>
          </cell>
        </row>
        <row r="307">
          <cell r="E307" t="str">
            <v>NII Growth</v>
          </cell>
          <cell r="F307">
            <v>0.10539719702616557</v>
          </cell>
          <cell r="G307">
            <v>0.16472852478076061</v>
          </cell>
          <cell r="H307">
            <v>0.18037123306096969</v>
          </cell>
          <cell r="I307">
            <v>0.16231142386677333</v>
          </cell>
        </row>
        <row r="311">
          <cell r="I311" t="str">
            <v>F2004</v>
          </cell>
          <cell r="J311" t="str">
            <v>F2005</v>
          </cell>
          <cell r="K311" t="str">
            <v>F2006</v>
          </cell>
          <cell r="L311" t="str">
            <v>F2007</v>
          </cell>
        </row>
        <row r="312">
          <cell r="H312" t="str">
            <v>Employee Expenses</v>
          </cell>
          <cell r="I312">
            <v>16540.599999999999</v>
          </cell>
          <cell r="J312">
            <v>24239.8</v>
          </cell>
          <cell r="K312">
            <v>21149.738000000001</v>
          </cell>
          <cell r="L312">
            <v>21149.738000000001</v>
          </cell>
        </row>
        <row r="313">
          <cell r="E313" t="str">
            <v>Amount of equity issued, Rs. Mln</v>
          </cell>
          <cell r="F313">
            <v>195000</v>
          </cell>
          <cell r="H313" t="str">
            <v>--Gratuity, Pension</v>
          </cell>
          <cell r="I313">
            <v>0</v>
          </cell>
          <cell r="J313">
            <v>3680</v>
          </cell>
          <cell r="K313">
            <v>0</v>
          </cell>
          <cell r="L313">
            <v>0</v>
          </cell>
        </row>
        <row r="314">
          <cell r="E314" t="str">
            <v>Cost of Funds, F2006</v>
          </cell>
          <cell r="F314">
            <v>3.7100000000000001E-2</v>
          </cell>
          <cell r="H314" t="str">
            <v>--Wage Arrears</v>
          </cell>
          <cell r="I314">
            <v>0</v>
          </cell>
          <cell r="J314">
            <v>3027.5</v>
          </cell>
          <cell r="K314">
            <v>0</v>
          </cell>
          <cell r="L314">
            <v>0</v>
          </cell>
        </row>
        <row r="315">
          <cell r="E315" t="str">
            <v>Positive Impact on NIM</v>
          </cell>
          <cell r="F315">
            <v>602.875</v>
          </cell>
          <cell r="H315" t="str">
            <v>---VRS</v>
          </cell>
          <cell r="I315">
            <v>1150.3</v>
          </cell>
          <cell r="J315">
            <v>1150.3</v>
          </cell>
          <cell r="K315">
            <v>0</v>
          </cell>
          <cell r="L315">
            <v>0</v>
          </cell>
        </row>
        <row r="316">
          <cell r="E316" t="str">
            <v>Avg Interest Earning Assets</v>
          </cell>
          <cell r="F316">
            <v>1221746.0690000001</v>
          </cell>
          <cell r="H316" t="str">
            <v>---Others</v>
          </cell>
          <cell r="I316">
            <v>15390.3</v>
          </cell>
          <cell r="J316">
            <v>16382</v>
          </cell>
          <cell r="K316">
            <v>21149.738000000001</v>
          </cell>
          <cell r="L316">
            <v>21149.738000000001</v>
          </cell>
        </row>
        <row r="317">
          <cell r="E317" t="str">
            <v>Contribution to NIM, bps</v>
          </cell>
          <cell r="F317">
            <v>1.4803608097387704E-3</v>
          </cell>
          <cell r="H317" t="str">
            <v>Non Employee Expenses</v>
          </cell>
          <cell r="I317">
            <v>7166.7000000000007</v>
          </cell>
          <cell r="J317">
            <v>8539.7999999999993</v>
          </cell>
          <cell r="K317">
            <v>9081.7880000000005</v>
          </cell>
          <cell r="L317">
            <v>9989.966800000002</v>
          </cell>
        </row>
        <row r="318">
          <cell r="H318" t="str">
            <v>Total Expenses</v>
          </cell>
          <cell r="I318">
            <v>23707.3</v>
          </cell>
          <cell r="J318">
            <v>32779.599999999999</v>
          </cell>
          <cell r="K318">
            <v>30231.526000000002</v>
          </cell>
          <cell r="L318">
            <v>31139.704800000003</v>
          </cell>
        </row>
        <row r="320">
          <cell r="C320" t="str">
            <v>Yield / Cost</v>
          </cell>
          <cell r="H320" t="str">
            <v>Growth</v>
          </cell>
        </row>
        <row r="321">
          <cell r="B321" t="str">
            <v>Maturity</v>
          </cell>
          <cell r="C321" t="str">
            <v>Portfolio</v>
          </cell>
          <cell r="D321" t="str">
            <v>Incremental</v>
          </cell>
          <cell r="E321" t="str">
            <v>Difference</v>
          </cell>
          <cell r="H321" t="str">
            <v>Employee Expenses</v>
          </cell>
          <cell r="J321">
            <v>0.46547283653555493</v>
          </cell>
          <cell r="K321">
            <v>-0.12747885708627948</v>
          </cell>
          <cell r="L321">
            <v>0</v>
          </cell>
        </row>
        <row r="322">
          <cell r="A322" t="str">
            <v>Deposits</v>
          </cell>
          <cell r="C322">
            <v>4.3575322144075765E-2</v>
          </cell>
          <cell r="D322">
            <v>4.2335763498937182E-2</v>
          </cell>
          <cell r="E322">
            <v>1.2395586451385832E-3</v>
          </cell>
          <cell r="H322" t="str">
            <v>--Gratuity, Pension</v>
          </cell>
          <cell r="J322" t="str">
            <v>NA</v>
          </cell>
          <cell r="K322">
            <v>-1</v>
          </cell>
          <cell r="L322" t="e">
            <v>#DIV/0!</v>
          </cell>
        </row>
        <row r="323">
          <cell r="A323" t="str">
            <v>Loans</v>
          </cell>
          <cell r="C323">
            <v>7.8896742121619776E-2</v>
          </cell>
          <cell r="D323">
            <v>7.4999999999999997E-2</v>
          </cell>
          <cell r="E323">
            <v>3.8967421216197784E-3</v>
          </cell>
          <cell r="H323" t="str">
            <v>--Wage Arrears</v>
          </cell>
          <cell r="J323" t="str">
            <v>NA</v>
          </cell>
          <cell r="K323">
            <v>-1</v>
          </cell>
          <cell r="L323" t="str">
            <v>NA</v>
          </cell>
        </row>
        <row r="324">
          <cell r="A324" t="str">
            <v>Investments</v>
          </cell>
          <cell r="C324">
            <v>8.5649066797078233E-2</v>
          </cell>
          <cell r="D324">
            <v>6.7500000000000004E-2</v>
          </cell>
          <cell r="E324">
            <v>1.8149066797078228E-2</v>
          </cell>
          <cell r="H324" t="str">
            <v>---VRS</v>
          </cell>
          <cell r="J324">
            <v>0</v>
          </cell>
          <cell r="K324">
            <v>-1</v>
          </cell>
          <cell r="L324" t="str">
            <v>NA</v>
          </cell>
        </row>
        <row r="325">
          <cell r="H325" t="str">
            <v>---Others</v>
          </cell>
          <cell r="J325">
            <v>6.4436690642807548E-2</v>
          </cell>
          <cell r="K325">
            <v>0.29103516054205847</v>
          </cell>
          <cell r="L325">
            <v>0</v>
          </cell>
        </row>
        <row r="326">
          <cell r="H326" t="str">
            <v>Non Employee Expenses</v>
          </cell>
          <cell r="J326">
            <v>0.19159445770019645</v>
          </cell>
          <cell r="K326">
            <v>6.346612332841528E-2</v>
          </cell>
          <cell r="L326">
            <v>0.10000000000000009</v>
          </cell>
        </row>
        <row r="327">
          <cell r="H327" t="str">
            <v>Total Expenses</v>
          </cell>
          <cell r="J327">
            <v>0.38267959657995632</v>
          </cell>
          <cell r="K327">
            <v>-7.7733529390230371E-2</v>
          </cell>
          <cell r="L327">
            <v>3.0040785900123046E-2</v>
          </cell>
        </row>
        <row r="328">
          <cell r="B328">
            <v>2002</v>
          </cell>
          <cell r="C328">
            <v>2003</v>
          </cell>
          <cell r="D328" t="str">
            <v>F1H04</v>
          </cell>
          <cell r="E328">
            <v>2004</v>
          </cell>
          <cell r="F328" t="str">
            <v>F1H05</v>
          </cell>
          <cell r="G328" t="str">
            <v>Incremental</v>
          </cell>
        </row>
        <row r="329">
          <cell r="A329" t="str">
            <v>Cost of Deposits</v>
          </cell>
          <cell r="B329">
            <v>6.9400000000000003E-2</v>
          </cell>
          <cell r="C329">
            <v>6.1600000000000002E-2</v>
          </cell>
          <cell r="D329">
            <v>5.28E-2</v>
          </cell>
          <cell r="E329">
            <v>5.0099999999999999E-2</v>
          </cell>
          <cell r="F329">
            <v>4.6199999999999998E-2</v>
          </cell>
          <cell r="G329">
            <v>4.2335763498937182E-2</v>
          </cell>
        </row>
        <row r="330">
          <cell r="A330" t="str">
            <v>Yield on Investments</v>
          </cell>
          <cell r="B330">
            <v>0.10929999999999999</v>
          </cell>
          <cell r="C330">
            <v>0.1038</v>
          </cell>
          <cell r="D330">
            <v>9.4899999999999998E-2</v>
          </cell>
          <cell r="E330">
            <v>9.0899999999999995E-2</v>
          </cell>
          <cell r="F330">
            <v>8.1699999999999995E-2</v>
          </cell>
          <cell r="G330">
            <v>6.7500000000000004E-2</v>
          </cell>
        </row>
        <row r="332">
          <cell r="A332" t="str">
            <v>% Dilution</v>
          </cell>
        </row>
        <row r="333">
          <cell r="A333" t="str">
            <v>Number of Shares</v>
          </cell>
          <cell r="P333">
            <v>1.51</v>
          </cell>
          <cell r="Q333">
            <v>1.51</v>
          </cell>
        </row>
        <row r="334">
          <cell r="A334" t="str">
            <v>Issue Price</v>
          </cell>
          <cell r="P334">
            <v>1219</v>
          </cell>
          <cell r="Q334">
            <v>1219</v>
          </cell>
        </row>
        <row r="335">
          <cell r="A335" t="str">
            <v>Issue Amount (Rs mn)</v>
          </cell>
          <cell r="P335">
            <v>1840.69</v>
          </cell>
          <cell r="Q335">
            <v>1840.69</v>
          </cell>
        </row>
        <row r="336">
          <cell r="A336" t="str">
            <v>Issue Amount (US$ mn)</v>
          </cell>
          <cell r="P336">
            <v>40.904222222222224</v>
          </cell>
          <cell r="Q336">
            <v>40.904222222222224</v>
          </cell>
        </row>
        <row r="352">
          <cell r="B352" t="str">
            <v>Rs. Mln</v>
          </cell>
        </row>
        <row r="353">
          <cell r="B353" t="str">
            <v>Bond Portfolio</v>
          </cell>
          <cell r="C353">
            <v>506310</v>
          </cell>
        </row>
        <row r="354">
          <cell r="B354" t="str">
            <v>Non HTM</v>
          </cell>
          <cell r="C354">
            <v>323840</v>
          </cell>
        </row>
        <row r="355">
          <cell r="B355" t="str">
            <v>Duration of Non HTM (yrs)</v>
          </cell>
          <cell r="C355">
            <v>4.5</v>
          </cell>
        </row>
        <row r="356">
          <cell r="B356" t="str">
            <v xml:space="preserve">Loss if 10 Year Yield in March 2006 is </v>
          </cell>
        </row>
        <row r="357">
          <cell r="B357">
            <v>7.0000000000000007E-2</v>
          </cell>
          <cell r="C357">
            <v>0</v>
          </cell>
          <cell r="D357">
            <v>0</v>
          </cell>
        </row>
        <row r="358">
          <cell r="B358">
            <v>7.2499999999999995E-2</v>
          </cell>
          <cell r="C358">
            <v>3643.1999999999834</v>
          </cell>
          <cell r="D358">
            <v>0.19118072886498311</v>
          </cell>
        </row>
        <row r="359">
          <cell r="B359">
            <v>7.4999999999999997E-2</v>
          </cell>
          <cell r="C359">
            <v>7286.399999999986</v>
          </cell>
          <cell r="D359">
            <v>0.38236145772996721</v>
          </cell>
        </row>
        <row r="360">
          <cell r="B360">
            <v>7.7499999999999999E-2</v>
          </cell>
          <cell r="C360">
            <v>10929.599999999988</v>
          </cell>
          <cell r="D360">
            <v>0.57354218659495126</v>
          </cell>
          <cell r="I360" t="str">
            <v>F2005</v>
          </cell>
          <cell r="J360" t="str">
            <v>F2006</v>
          </cell>
          <cell r="K360" t="str">
            <v>Deviation</v>
          </cell>
        </row>
        <row r="361">
          <cell r="B361">
            <v>0.08</v>
          </cell>
          <cell r="C361">
            <v>14572.799999999992</v>
          </cell>
          <cell r="D361">
            <v>0.76472291545993543</v>
          </cell>
          <cell r="H361" t="str">
            <v>MS</v>
          </cell>
          <cell r="I361">
            <v>14393.162</v>
          </cell>
          <cell r="J361">
            <v>15046</v>
          </cell>
          <cell r="K361">
            <v>-4.3389472284992681E-2</v>
          </cell>
        </row>
        <row r="362">
          <cell r="H362" t="str">
            <v>Consensus</v>
          </cell>
          <cell r="I362">
            <v>16480.646078181155</v>
          </cell>
          <cell r="J362">
            <v>16733</v>
          </cell>
          <cell r="K362">
            <v>-1.5081212085032325E-2</v>
          </cell>
        </row>
        <row r="367">
          <cell r="A367" t="str">
            <v>F2007 Tier 1 Capital</v>
          </cell>
          <cell r="B367">
            <v>99005.090553181159</v>
          </cell>
        </row>
        <row r="368">
          <cell r="A368" t="str">
            <v>RWA (Basel 1)</v>
          </cell>
          <cell r="B368">
            <v>1145960.5974155068</v>
          </cell>
        </row>
        <row r="369">
          <cell r="A369" t="str">
            <v>RWA (Basel 2)</v>
          </cell>
          <cell r="B369">
            <v>1432450.7467693835</v>
          </cell>
        </row>
        <row r="370">
          <cell r="A370" t="str">
            <v>Tier 1 Ratio (Basel 1)</v>
          </cell>
          <cell r="B370">
            <v>8.6394847062340588E-2</v>
          </cell>
        </row>
        <row r="371">
          <cell r="A371" t="str">
            <v>Tier 1 Ratio (Basel 2)</v>
          </cell>
          <cell r="B371">
            <v>6.9115877649872468E-2</v>
          </cell>
        </row>
        <row r="374">
          <cell r="A374" t="str">
            <v>Normalized Earnings Analysis</v>
          </cell>
        </row>
        <row r="375">
          <cell r="A375" t="str">
            <v>PBT</v>
          </cell>
          <cell r="B375">
            <v>19056.314000000009</v>
          </cell>
          <cell r="C375">
            <v>20348.362000000001</v>
          </cell>
          <cell r="D375">
            <v>24820.2501177427</v>
          </cell>
        </row>
        <row r="376">
          <cell r="A376" t="str">
            <v>Less: Net Capital Gains</v>
          </cell>
          <cell r="B376">
            <v>5604.6480000000001</v>
          </cell>
          <cell r="C376">
            <v>2109.3790000000004</v>
          </cell>
          <cell r="D376">
            <v>1750</v>
          </cell>
        </row>
        <row r="377">
          <cell r="A377" t="str">
            <v>Add: Bad Debt Provision</v>
          </cell>
          <cell r="B377">
            <v>2820.5</v>
          </cell>
          <cell r="C377">
            <v>3190.7</v>
          </cell>
          <cell r="D377">
            <v>5237.6855305273966</v>
          </cell>
        </row>
        <row r="378">
          <cell r="A378" t="str">
            <v>Less: LLP @ 1%</v>
          </cell>
          <cell r="B378">
            <v>5381.8735549999992</v>
          </cell>
          <cell r="C378">
            <v>6752.0061300000007</v>
          </cell>
          <cell r="D378">
            <v>8729.4758842123283</v>
          </cell>
        </row>
        <row r="379">
          <cell r="A379" t="str">
            <v>Less: Extraordinary Income (Branch Transfer)</v>
          </cell>
          <cell r="B379">
            <v>3870</v>
          </cell>
          <cell r="C379">
            <v>0</v>
          </cell>
          <cell r="D379">
            <v>0</v>
          </cell>
        </row>
        <row r="380">
          <cell r="A380" t="str">
            <v>Add: Bond Losses</v>
          </cell>
          <cell r="D380">
            <v>4000</v>
          </cell>
        </row>
        <row r="381">
          <cell r="A381" t="str">
            <v>Normalised PBT</v>
          </cell>
          <cell r="B381">
            <v>7020.29244500001</v>
          </cell>
          <cell r="C381">
            <v>14677.676869999999</v>
          </cell>
          <cell r="D381">
            <v>23578.45976405777</v>
          </cell>
        </row>
        <row r="382">
          <cell r="A382" t="str">
            <v>Tax @ 33.6%</v>
          </cell>
          <cell r="B382">
            <v>2358.8182615200035</v>
          </cell>
          <cell r="C382">
            <v>4931.6994283200002</v>
          </cell>
          <cell r="D382">
            <v>7922.362480723411</v>
          </cell>
        </row>
        <row r="383">
          <cell r="A383" t="str">
            <v>Normalised PAT</v>
          </cell>
          <cell r="B383">
            <v>4661.4741834800061</v>
          </cell>
          <cell r="C383">
            <v>9745.9774416799992</v>
          </cell>
          <cell r="D383">
            <v>15656.097283334359</v>
          </cell>
        </row>
        <row r="384">
          <cell r="A384" t="str">
            <v>Reported PAT</v>
          </cell>
          <cell r="B384">
            <v>14101.41400000001</v>
          </cell>
          <cell r="C384">
            <v>14393.162</v>
          </cell>
          <cell r="D384">
            <v>16480.646078181155</v>
          </cell>
        </row>
        <row r="385">
          <cell r="A385" t="str">
            <v>Normalised EPS</v>
          </cell>
          <cell r="B385">
            <v>17.570577397210727</v>
          </cell>
          <cell r="C385">
            <v>30.910172666286073</v>
          </cell>
          <cell r="D385">
            <v>49.654606036582166</v>
          </cell>
        </row>
        <row r="386">
          <cell r="A386" t="str">
            <v>Reported EPS</v>
          </cell>
          <cell r="B386">
            <v>53.152710139464794</v>
          </cell>
          <cell r="C386">
            <v>45.649102442118618</v>
          </cell>
          <cell r="D386">
            <v>52.269730663435311</v>
          </cell>
        </row>
        <row r="387">
          <cell r="A387" t="str">
            <v>Normalised PE</v>
          </cell>
          <cell r="B387">
            <v>31.14297200539729</v>
          </cell>
          <cell r="C387">
            <v>17.702909844849707</v>
          </cell>
          <cell r="D387">
            <v>11.020125697842815</v>
          </cell>
        </row>
        <row r="388">
          <cell r="A388" t="str">
            <v>Reported PE</v>
          </cell>
          <cell r="B388">
            <v>10.294865465264683</v>
          </cell>
          <cell r="C388">
            <v>11.987092203922947</v>
          </cell>
          <cell r="D388">
            <v>10.468774050576609</v>
          </cell>
        </row>
        <row r="392">
          <cell r="D392" t="str">
            <v>HDFC</v>
          </cell>
          <cell r="E392">
            <v>55.62796329471837</v>
          </cell>
          <cell r="F392">
            <v>753.4</v>
          </cell>
          <cell r="H392" t="str">
            <v>HDFC</v>
          </cell>
          <cell r="I392">
            <v>13.543548161353087</v>
          </cell>
        </row>
        <row r="393">
          <cell r="D393" t="str">
            <v>HDBK</v>
          </cell>
          <cell r="E393">
            <v>38.935852632403908</v>
          </cell>
          <cell r="F393">
            <v>538.95000000000005</v>
          </cell>
          <cell r="H393" t="str">
            <v>HDBK</v>
          </cell>
          <cell r="I393">
            <v>13.841998147267109</v>
          </cell>
        </row>
        <row r="394">
          <cell r="D394" t="str">
            <v>ICBK</v>
          </cell>
          <cell r="E394">
            <v>40.753235020678687</v>
          </cell>
          <cell r="F394">
            <v>366.8</v>
          </cell>
          <cell r="H394" t="str">
            <v>ICBK</v>
          </cell>
          <cell r="I394">
            <v>9.0005124700868837</v>
          </cell>
        </row>
        <row r="395">
          <cell r="D395" t="str">
            <v>UTBK</v>
          </cell>
          <cell r="E395">
            <v>23.527062245966889</v>
          </cell>
          <cell r="F395">
            <v>230.05</v>
          </cell>
          <cell r="H395" t="str">
            <v>UTBK</v>
          </cell>
          <cell r="I395">
            <v>9.7781013878788112</v>
          </cell>
        </row>
        <row r="396">
          <cell r="D396" t="str">
            <v>IDBI</v>
          </cell>
          <cell r="E396">
            <v>11.161828530752937</v>
          </cell>
          <cell r="F396">
            <v>84.2</v>
          </cell>
          <cell r="H396" t="str">
            <v>IDBI</v>
          </cell>
          <cell r="I396">
            <v>7.5435668777757305</v>
          </cell>
        </row>
        <row r="397">
          <cell r="D397" t="str">
            <v>SBI</v>
          </cell>
          <cell r="E397">
            <v>64.871202781782131</v>
          </cell>
          <cell r="F397">
            <v>607.54999999999995</v>
          </cell>
          <cell r="H397" t="str">
            <v>SBI</v>
          </cell>
          <cell r="I397">
            <v>9.3654807364018708</v>
          </cell>
        </row>
        <row r="398">
          <cell r="D398" t="str">
            <v>CRBK</v>
          </cell>
          <cell r="E398">
            <v>29.268678072678071</v>
          </cell>
          <cell r="F398">
            <v>324.45</v>
          </cell>
          <cell r="H398" t="str">
            <v>CRBK</v>
          </cell>
          <cell r="I398">
            <v>11.085229035433269</v>
          </cell>
        </row>
        <row r="399">
          <cell r="D399" t="str">
            <v>OBC</v>
          </cell>
          <cell r="E399">
            <v>28.08221693327302</v>
          </cell>
          <cell r="F399">
            <v>289.5</v>
          </cell>
          <cell r="H399" t="str">
            <v>OBC</v>
          </cell>
          <cell r="I399">
            <v>10.309015156740989</v>
          </cell>
        </row>
        <row r="400">
          <cell r="D400" t="str">
            <v>PNB</v>
          </cell>
          <cell r="E400">
            <v>52.269316222298123</v>
          </cell>
          <cell r="F400">
            <v>365.5</v>
          </cell>
          <cell r="H400" t="str">
            <v>PNB</v>
          </cell>
          <cell r="I400">
            <v>6.9926302162735672</v>
          </cell>
        </row>
        <row r="405">
          <cell r="D405">
            <v>285</v>
          </cell>
          <cell r="H405" t="str">
            <v>IDBI</v>
          </cell>
          <cell r="I405">
            <v>7.5435668777757305</v>
          </cell>
        </row>
        <row r="406">
          <cell r="D406">
            <v>0.47916666666666674</v>
          </cell>
          <cell r="H406" t="str">
            <v>ICBK</v>
          </cell>
          <cell r="I406">
            <v>9.0005124700868837</v>
          </cell>
        </row>
        <row r="407">
          <cell r="H407" t="str">
            <v>SBI</v>
          </cell>
          <cell r="I407">
            <v>9.3654807364018708</v>
          </cell>
        </row>
        <row r="408">
          <cell r="H408" t="str">
            <v>UTBK</v>
          </cell>
          <cell r="I408">
            <v>9.7781013878788112</v>
          </cell>
        </row>
        <row r="409">
          <cell r="H409" t="str">
            <v>OBC</v>
          </cell>
          <cell r="I409">
            <v>10.309015156740989</v>
          </cell>
        </row>
        <row r="410">
          <cell r="H410" t="str">
            <v>PNB</v>
          </cell>
          <cell r="I410">
            <v>10.592746571485357</v>
          </cell>
        </row>
        <row r="411">
          <cell r="H411" t="str">
            <v>CRBK</v>
          </cell>
          <cell r="I411">
            <v>11.085229035433269</v>
          </cell>
        </row>
        <row r="412">
          <cell r="H412" t="str">
            <v>HDFC</v>
          </cell>
          <cell r="I412">
            <v>13.543548161353087</v>
          </cell>
        </row>
        <row r="413">
          <cell r="H413" t="str">
            <v>HDBK</v>
          </cell>
          <cell r="I413">
            <v>13.841998147267109</v>
          </cell>
        </row>
        <row r="430">
          <cell r="A430" t="str">
            <v>ROA ANALYSIS</v>
          </cell>
          <cell r="B430" t="str">
            <v>F2001</v>
          </cell>
          <cell r="C430" t="str">
            <v>F2002</v>
          </cell>
          <cell r="D430" t="str">
            <v>F2003</v>
          </cell>
          <cell r="E430" t="str">
            <v>F2004</v>
          </cell>
          <cell r="F430" t="str">
            <v>F2005</v>
          </cell>
          <cell r="G430" t="str">
            <v>F2006</v>
          </cell>
        </row>
        <row r="431">
          <cell r="A431" t="str">
            <v>Net Interest Income</v>
          </cell>
          <cell r="B431">
            <v>3.4865283427201445E-2</v>
          </cell>
          <cell r="C431">
            <v>3.3820174257243672E-2</v>
          </cell>
          <cell r="D431">
            <v>3.9423798067442326E-2</v>
          </cell>
          <cell r="E431">
            <v>3.858063741514936E-2</v>
          </cell>
          <cell r="F431">
            <v>3.5108053734890579E-2</v>
          </cell>
          <cell r="G431">
            <v>3.4376552663370537E-2</v>
          </cell>
        </row>
        <row r="432">
          <cell r="A432" t="str">
            <v>Non Interest Income</v>
          </cell>
          <cell r="B432">
            <v>1.3313573665467706E-2</v>
          </cell>
          <cell r="C432">
            <v>1.4406248765977459E-2</v>
          </cell>
          <cell r="D432">
            <v>1.5779926326168408E-2</v>
          </cell>
          <cell r="E432">
            <v>1.9870658780899254E-2</v>
          </cell>
          <cell r="F432">
            <v>1.650263883843819E-2</v>
          </cell>
          <cell r="G432">
            <v>9.0690497083810769E-3</v>
          </cell>
        </row>
        <row r="433">
          <cell r="A433" t="str">
            <v>---Treasury Gains</v>
          </cell>
          <cell r="B433">
            <v>3.698737528947432E-3</v>
          </cell>
          <cell r="C433">
            <v>5.5951687023004246E-3</v>
          </cell>
          <cell r="D433">
            <v>7.6002366397160325E-3</v>
          </cell>
          <cell r="E433">
            <v>1.1906015534573116E-2</v>
          </cell>
          <cell r="F433">
            <v>4.910930442108068E-3</v>
          </cell>
          <cell r="G433">
            <v>1.5538207461121445E-3</v>
          </cell>
        </row>
        <row r="434">
          <cell r="A434" t="str">
            <v>---Others</v>
          </cell>
          <cell r="B434">
            <v>9.6148361365202741E-3</v>
          </cell>
          <cell r="C434">
            <v>8.8110800636770348E-3</v>
          </cell>
          <cell r="D434">
            <v>8.1796896864523745E-3</v>
          </cell>
          <cell r="E434">
            <v>7.9646432463261387E-3</v>
          </cell>
          <cell r="F434">
            <v>1.1591708396330122E-2</v>
          </cell>
          <cell r="G434">
            <v>7.5152289622689326E-3</v>
          </cell>
        </row>
        <row r="435">
          <cell r="A435" t="str">
            <v>Total income</v>
          </cell>
          <cell r="B435">
            <v>4.8178857092669156E-2</v>
          </cell>
          <cell r="C435">
            <v>4.8226423023221138E-2</v>
          </cell>
          <cell r="D435">
            <v>5.520372439361073E-2</v>
          </cell>
          <cell r="E435">
            <v>5.8451296196048615E-2</v>
          </cell>
          <cell r="F435">
            <v>5.1610692573328766E-2</v>
          </cell>
          <cell r="G435">
            <v>4.3445602371751608E-2</v>
          </cell>
        </row>
        <row r="436">
          <cell r="A436" t="str">
            <v>Operating  Expenses</v>
          </cell>
          <cell r="B436">
            <v>3.2012509173082876E-2</v>
          </cell>
          <cell r="C436">
            <v>2.6510635137771431E-2</v>
          </cell>
          <cell r="D436">
            <v>2.59575468349438E-2</v>
          </cell>
          <cell r="E436">
            <v>2.5233560794235981E-2</v>
          </cell>
          <cell r="F436">
            <v>2.872229184065183E-2</v>
          </cell>
          <cell r="G436">
            <v>2.2269289817253651E-2</v>
          </cell>
        </row>
        <row r="437">
          <cell r="A437" t="str">
            <v>---Employee Expenses</v>
          </cell>
          <cell r="B437">
            <v>2.4956087647336964E-2</v>
          </cell>
          <cell r="C437">
            <v>1.9395445359102769E-2</v>
          </cell>
          <cell r="D437">
            <v>1.862928810885427E-2</v>
          </cell>
          <cell r="E437">
            <v>1.7605473237067893E-2</v>
          </cell>
          <cell r="F437">
            <v>2.1239509016553963E-2</v>
          </cell>
          <cell r="G437">
            <v>1.5579420141774603E-2</v>
          </cell>
        </row>
        <row r="438">
          <cell r="A438" t="str">
            <v>------VRS</v>
          </cell>
          <cell r="B438">
            <v>3.8730271725080073E-3</v>
          </cell>
          <cell r="C438">
            <v>1.6949207484939766E-3</v>
          </cell>
          <cell r="D438">
            <v>1.4517688818773418E-3</v>
          </cell>
          <cell r="E438">
            <v>1.2243555774638887E-3</v>
          </cell>
          <cell r="F438">
            <v>1.0079211553619264E-3</v>
          </cell>
          <cell r="G438">
            <v>0</v>
          </cell>
        </row>
        <row r="439">
          <cell r="A439" t="str">
            <v>------Wage arrears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2.6527699711885876E-3</v>
          </cell>
          <cell r="G439">
            <v>0</v>
          </cell>
        </row>
        <row r="440">
          <cell r="A440" t="str">
            <v>------Pension Expenses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3.2245065215438487E-3</v>
          </cell>
          <cell r="G440">
            <v>0</v>
          </cell>
        </row>
        <row r="441">
          <cell r="A441" t="str">
            <v>------Other employee expenses</v>
          </cell>
          <cell r="B441">
            <v>2.1083060474828958E-2</v>
          </cell>
          <cell r="C441">
            <v>1.7700524610608795E-2</v>
          </cell>
          <cell r="D441">
            <v>1.7177519226976929E-2</v>
          </cell>
          <cell r="E441">
            <v>1.6381117659604004E-2</v>
          </cell>
          <cell r="F441">
            <v>1.4354311368459601E-2</v>
          </cell>
          <cell r="G441">
            <v>1.5579420141774603E-2</v>
          </cell>
        </row>
        <row r="442">
          <cell r="A442" t="str">
            <v>---Other Operating Expenses</v>
          </cell>
          <cell r="B442">
            <v>7.0564215257459114E-3</v>
          </cell>
          <cell r="C442">
            <v>7.1151897786686609E-3</v>
          </cell>
          <cell r="D442">
            <v>7.3282587260895286E-3</v>
          </cell>
          <cell r="E442">
            <v>7.628087557168089E-3</v>
          </cell>
          <cell r="F442">
            <v>7.4827828240978684E-3</v>
          </cell>
          <cell r="G442">
            <v>6.6898696754790479E-3</v>
          </cell>
        </row>
        <row r="443">
          <cell r="A443" t="str">
            <v>Pre provision profit</v>
          </cell>
          <cell r="B443">
            <v>1.6166347919586276E-2</v>
          </cell>
          <cell r="C443">
            <v>2.1715787885449703E-2</v>
          </cell>
          <cell r="D443">
            <v>2.924617755866693E-2</v>
          </cell>
          <cell r="E443">
            <v>3.321773540181263E-2</v>
          </cell>
          <cell r="F443">
            <v>2.2888400732676936E-2</v>
          </cell>
          <cell r="G443">
            <v>2.1176312554497957E-2</v>
          </cell>
        </row>
        <row r="444">
          <cell r="A444" t="str">
            <v>Provisions</v>
          </cell>
          <cell r="B444">
            <v>6.3411327236160501E-3</v>
          </cell>
          <cell r="C444">
            <v>1.0506652081379771E-2</v>
          </cell>
          <cell r="D444">
            <v>1.4317523170972195E-2</v>
          </cell>
          <cell r="E444">
            <v>1.4392324826002967E-2</v>
          </cell>
          <cell r="F444">
            <v>6.1907896539847157E-3</v>
          </cell>
          <cell r="G444">
            <v>6.1872057960633648E-3</v>
          </cell>
        </row>
        <row r="445">
          <cell r="A445" t="str">
            <v>---Loan Loss Provisions</v>
          </cell>
          <cell r="B445">
            <v>5.8239081091634708E-3</v>
          </cell>
          <cell r="C445">
            <v>9.7522406902392725E-3</v>
          </cell>
          <cell r="D445">
            <v>1.1662614868862156E-2</v>
          </cell>
          <cell r="E445">
            <v>1.4489183347735742E-2</v>
          </cell>
          <cell r="F445">
            <v>2.4713914793517461E-3</v>
          </cell>
          <cell r="G445">
            <v>2.3503485407885536E-3</v>
          </cell>
        </row>
        <row r="446">
          <cell r="A446" t="str">
            <v>---Investment Dep. Provision</v>
          </cell>
          <cell r="B446">
            <v>3.434480905491997E-4</v>
          </cell>
          <cell r="C446">
            <v>-5.1880517738392526E-4</v>
          </cell>
          <cell r="D446">
            <v>1.6754091895089726E-3</v>
          </cell>
          <cell r="E446">
            <v>-3.2846747040368262E-4</v>
          </cell>
          <cell r="F446">
            <v>1.395738162545434E-3</v>
          </cell>
          <cell r="G446">
            <v>3.8368572552748108E-3</v>
          </cell>
        </row>
        <row r="447">
          <cell r="A447" t="str">
            <v>---Others</v>
          </cell>
          <cell r="B447">
            <v>1.7377652390337955E-4</v>
          </cell>
          <cell r="C447">
            <v>1.2732165685244237E-3</v>
          </cell>
          <cell r="D447">
            <v>9.794991126010667E-4</v>
          </cell>
          <cell r="E447">
            <v>2.3160894867090757E-4</v>
          </cell>
          <cell r="F447">
            <v>2.3236600120875358E-3</v>
          </cell>
          <cell r="G447">
            <v>0</v>
          </cell>
        </row>
        <row r="448">
          <cell r="A448" t="str">
            <v>Profit Before Tax</v>
          </cell>
          <cell r="B448">
            <v>9.8252151959702261E-3</v>
          </cell>
          <cell r="C448">
            <v>1.1209135804069934E-2</v>
          </cell>
          <cell r="D448">
            <v>1.4928654387694737E-2</v>
          </cell>
          <cell r="E448">
            <v>1.8825410575809668E-2</v>
          </cell>
          <cell r="F448">
            <v>1.669761107869222E-2</v>
          </cell>
          <cell r="G448">
            <v>1.4989106758434593E-2</v>
          </cell>
        </row>
        <row r="449">
          <cell r="A449" t="str">
            <v>Provision for Tax</v>
          </cell>
          <cell r="B449">
            <v>1.8956350535641335E-3</v>
          </cell>
          <cell r="C449">
            <v>2.922607410795273E-3</v>
          </cell>
          <cell r="D449">
            <v>4.2993965687241177E-3</v>
          </cell>
          <cell r="E449">
            <v>7.024797336089645E-3</v>
          </cell>
          <cell r="F449">
            <v>4.3416052618471777E-3</v>
          </cell>
          <cell r="G449">
            <v>4.3867476196771853E-3</v>
          </cell>
        </row>
        <row r="450">
          <cell r="A450" t="str">
            <v>Profit After Tax, ROA</v>
          </cell>
          <cell r="B450">
            <v>7.9295801424060924E-3</v>
          </cell>
          <cell r="C450">
            <v>8.2865283932746607E-3</v>
          </cell>
          <cell r="D450">
            <v>1.062925781897062E-2</v>
          </cell>
          <cell r="E450">
            <v>1.1800613239720023E-2</v>
          </cell>
          <cell r="F450">
            <v>1.2356005816845044E-2</v>
          </cell>
          <cell r="G450">
            <v>1.0602359138757409E-2</v>
          </cell>
        </row>
        <row r="460">
          <cell r="B460" t="str">
            <v>F1Q05</v>
          </cell>
          <cell r="C460" t="str">
            <v>F1Q06</v>
          </cell>
          <cell r="D460" t="str">
            <v>YoY</v>
          </cell>
        </row>
        <row r="461">
          <cell r="A461" t="str">
            <v>Reported NII</v>
          </cell>
          <cell r="B461">
            <v>9356</v>
          </cell>
          <cell r="C461">
            <v>10883.699999999999</v>
          </cell>
          <cell r="D461">
            <v>0.16328559213339022</v>
          </cell>
        </row>
        <row r="462">
          <cell r="A462" t="str">
            <v>Capital Raised</v>
          </cell>
          <cell r="C462">
            <v>19500</v>
          </cell>
        </row>
        <row r="463">
          <cell r="A463" t="str">
            <v>Cost of Funds</v>
          </cell>
          <cell r="C463">
            <v>0.05</v>
          </cell>
        </row>
        <row r="464">
          <cell r="A464" t="str">
            <v>Contribution to Interest Income</v>
          </cell>
          <cell r="C464">
            <v>243.75</v>
          </cell>
        </row>
        <row r="465">
          <cell r="A465" t="str">
            <v>NII - Adjusted</v>
          </cell>
          <cell r="B465">
            <v>9356</v>
          </cell>
          <cell r="C465">
            <v>10639.949999999999</v>
          </cell>
          <cell r="D465">
            <v>0.13723279179136361</v>
          </cell>
          <cell r="F465">
            <v>2000</v>
          </cell>
        </row>
        <row r="466">
          <cell r="F466">
            <v>100</v>
          </cell>
        </row>
        <row r="467">
          <cell r="F467">
            <v>25</v>
          </cell>
        </row>
        <row r="468">
          <cell r="B468" t="str">
            <v>F1Q05</v>
          </cell>
          <cell r="C468" t="str">
            <v>F1Q06</v>
          </cell>
          <cell r="D468" t="str">
            <v>YoY</v>
          </cell>
        </row>
        <row r="469">
          <cell r="A469" t="str">
            <v>Total Employee Expenses</v>
          </cell>
          <cell r="B469">
            <v>6134.6</v>
          </cell>
          <cell r="C469">
            <v>7840</v>
          </cell>
          <cell r="D469">
            <v>0.27799693541551185</v>
          </cell>
        </row>
        <row r="470">
          <cell r="A470" t="str">
            <v>---Wage Arrears</v>
          </cell>
          <cell r="B470">
            <v>290</v>
          </cell>
          <cell r="C470">
            <v>873.3</v>
          </cell>
          <cell r="D470">
            <v>2.0113793103448274</v>
          </cell>
        </row>
        <row r="471">
          <cell r="A471" t="str">
            <v>---VRS</v>
          </cell>
          <cell r="B471">
            <v>287.57499999999999</v>
          </cell>
          <cell r="C471">
            <v>0</v>
          </cell>
          <cell r="D471">
            <v>-1</v>
          </cell>
        </row>
        <row r="472">
          <cell r="A472" t="str">
            <v>---Core Employee</v>
          </cell>
          <cell r="B472">
            <v>5557.0250000000005</v>
          </cell>
          <cell r="C472">
            <v>6966.7</v>
          </cell>
          <cell r="D472">
            <v>0.25367440312037459</v>
          </cell>
        </row>
        <row r="477">
          <cell r="C477">
            <v>8.2899999999999991</v>
          </cell>
          <cell r="D477">
            <v>8.1</v>
          </cell>
        </row>
        <row r="478">
          <cell r="C478">
            <v>4.54</v>
          </cell>
          <cell r="D478">
            <v>4.43</v>
          </cell>
        </row>
        <row r="480">
          <cell r="D480">
            <v>7.5300000000000011</v>
          </cell>
        </row>
        <row r="481">
          <cell r="D481">
            <v>4.0999999999999979</v>
          </cell>
        </row>
        <row r="487">
          <cell r="D487" t="str">
            <v>PBT</v>
          </cell>
          <cell r="E487">
            <v>6742.2999999999993</v>
          </cell>
        </row>
        <row r="488">
          <cell r="D488" t="str">
            <v>Less: Non Provision of Exch. Insurance</v>
          </cell>
          <cell r="E488">
            <v>0</v>
          </cell>
        </row>
        <row r="489">
          <cell r="D489" t="str">
            <v>Less: Capital Gains</v>
          </cell>
          <cell r="E489">
            <v>1340</v>
          </cell>
        </row>
        <row r="490">
          <cell r="D490" t="str">
            <v>Add: Invst Depn</v>
          </cell>
          <cell r="E490">
            <v>1215.9000000000001</v>
          </cell>
        </row>
        <row r="491">
          <cell r="D491" t="str">
            <v>Add: Bad Debt Provision</v>
          </cell>
          <cell r="E491">
            <v>-1121.9000000000001</v>
          </cell>
        </row>
        <row r="492">
          <cell r="D492" t="str">
            <v>Less: LLP @ 1%</v>
          </cell>
          <cell r="E492">
            <v>1596.7049999999999</v>
          </cell>
        </row>
        <row r="493">
          <cell r="D493" t="str">
            <v>Normalised PBT</v>
          </cell>
        </row>
        <row r="494">
          <cell r="D494" t="str">
            <v>Tax @ 33%</v>
          </cell>
        </row>
        <row r="495">
          <cell r="D495" t="str">
            <v>Normalised PAT</v>
          </cell>
        </row>
        <row r="496">
          <cell r="D496" t="str">
            <v>Reported PAT</v>
          </cell>
          <cell r="E496">
            <v>4220.3999999999996</v>
          </cell>
        </row>
        <row r="497">
          <cell r="D497" t="str">
            <v>Normalised EPS (Annualized)</v>
          </cell>
        </row>
        <row r="498">
          <cell r="D498" t="str">
            <v>Reported EPS (Annualised)</v>
          </cell>
        </row>
        <row r="499">
          <cell r="D499" t="str">
            <v>Normalised PE</v>
          </cell>
        </row>
        <row r="500">
          <cell r="D500" t="str">
            <v>Reported PE</v>
          </cell>
        </row>
        <row r="512">
          <cell r="B512" t="str">
            <v>F2005</v>
          </cell>
          <cell r="C512" t="str">
            <v>F2006</v>
          </cell>
          <cell r="D512" t="str">
            <v>F2005</v>
          </cell>
          <cell r="E512" t="str">
            <v>F2006</v>
          </cell>
          <cell r="G512" t="str">
            <v>F2005</v>
          </cell>
          <cell r="H512" t="str">
            <v>F2006</v>
          </cell>
        </row>
        <row r="513">
          <cell r="B513" t="str">
            <v xml:space="preserve">Loans </v>
          </cell>
          <cell r="C513" t="str">
            <v xml:space="preserve">Loans </v>
          </cell>
          <cell r="D513" t="str">
            <v>Bond Book</v>
          </cell>
          <cell r="E513" t="str">
            <v>Bond Book</v>
          </cell>
          <cell r="G513" t="str">
            <v>Total</v>
          </cell>
          <cell r="H513" t="str">
            <v>Total</v>
          </cell>
        </row>
        <row r="514">
          <cell r="B514" t="str">
            <v>As % of Loans</v>
          </cell>
          <cell r="C514" t="str">
            <v>As % of Loans</v>
          </cell>
          <cell r="D514" t="str">
            <v>As % of Bonds</v>
          </cell>
          <cell r="E514" t="str">
            <v>As % of Bonds</v>
          </cell>
          <cell r="G514" t="str">
            <v>As % of Assets</v>
          </cell>
          <cell r="H514" t="str">
            <v>As % of Assets</v>
          </cell>
        </row>
        <row r="515">
          <cell r="A515" t="str">
            <v>Yield on Assets</v>
          </cell>
          <cell r="B515">
            <v>7.8896742121619776E-2</v>
          </cell>
          <cell r="C515">
            <v>7.9109236531454394E-2</v>
          </cell>
          <cell r="D515">
            <v>8.5649066797078233E-2</v>
          </cell>
          <cell r="E515">
            <v>8.7875751366132945E-2</v>
          </cell>
          <cell r="G515">
            <v>7.6787204253779717E-2</v>
          </cell>
          <cell r="H515">
            <v>7.298069085074689E-2</v>
          </cell>
        </row>
        <row r="516">
          <cell r="A516" t="str">
            <v>Cost of earning assets</v>
          </cell>
          <cell r="B516">
            <v>4.0419367805189475E-2</v>
          </cell>
          <cell r="C516">
            <v>3.7444546362179601E-2</v>
          </cell>
          <cell r="D516">
            <v>4.0419367805189475E-2</v>
          </cell>
          <cell r="E516">
            <v>3.7444546362179601E-2</v>
          </cell>
          <cell r="G516">
            <v>4.0419367805189475E-2</v>
          </cell>
          <cell r="H516">
            <v>3.7444546362179601E-2</v>
          </cell>
        </row>
        <row r="517">
          <cell r="A517" t="str">
            <v>Net Interest Income</v>
          </cell>
          <cell r="B517">
            <v>3.84773743164303E-2</v>
          </cell>
          <cell r="C517">
            <v>4.1664690169274793E-2</v>
          </cell>
          <cell r="D517">
            <v>4.5229698991888757E-2</v>
          </cell>
          <cell r="E517">
            <v>5.0431205003953344E-2</v>
          </cell>
          <cell r="G517">
            <v>3.6367836448590242E-2</v>
          </cell>
          <cell r="H517">
            <v>3.5536144488567289E-2</v>
          </cell>
        </row>
        <row r="518">
          <cell r="A518" t="str">
            <v>Non Interest Income</v>
          </cell>
          <cell r="B518">
            <v>1.7390137290209894E-2</v>
          </cell>
          <cell r="C518">
            <v>1.5109952218008427E-2</v>
          </cell>
          <cell r="D518">
            <v>1.0413934743585778E-2</v>
          </cell>
          <cell r="E518">
            <v>3.1240774362270912E-3</v>
          </cell>
          <cell r="G518">
            <v>1.3111649643227674E-2</v>
          </cell>
          <cell r="H518">
            <v>9.0690497083810769E-3</v>
          </cell>
        </row>
        <row r="519">
          <cell r="A519" t="str">
            <v>---Fee &amp; Others</v>
          </cell>
          <cell r="B519">
            <v>1.7390137290209894E-2</v>
          </cell>
          <cell r="C519">
            <v>1.5109952218008427E-2</v>
          </cell>
          <cell r="D519">
            <v>0</v>
          </cell>
          <cell r="E519">
            <v>0</v>
          </cell>
          <cell r="G519">
            <v>8.2007192011196058E-3</v>
          </cell>
          <cell r="H519">
            <v>7.5152289622689317E-3</v>
          </cell>
        </row>
        <row r="520">
          <cell r="A520" t="str">
            <v>---Capital Gains</v>
          </cell>
          <cell r="B520">
            <v>0</v>
          </cell>
          <cell r="C520">
            <v>0</v>
          </cell>
          <cell r="D520">
            <v>1.0413934743585778E-2</v>
          </cell>
          <cell r="E520">
            <v>3.1240774362270912E-3</v>
          </cell>
          <cell r="G520">
            <v>4.910930442108068E-3</v>
          </cell>
          <cell r="H520">
            <v>1.5538207461121445E-3</v>
          </cell>
        </row>
        <row r="521">
          <cell r="A521" t="str">
            <v>Total Revenue</v>
          </cell>
          <cell r="B521">
            <v>5.5867511606640191E-2</v>
          </cell>
          <cell r="C521">
            <v>5.677464238728322E-2</v>
          </cell>
          <cell r="D521">
            <v>5.5643633735474533E-2</v>
          </cell>
          <cell r="E521">
            <v>5.3555282440180436E-2</v>
          </cell>
          <cell r="G521">
            <v>4.9479486091817917E-2</v>
          </cell>
          <cell r="H521">
            <v>4.4605194196948368E-2</v>
          </cell>
        </row>
        <row r="522">
          <cell r="A522" t="str">
            <v>Expenses*</v>
          </cell>
          <cell r="B522">
            <v>4.4077540576852148E-2</v>
          </cell>
          <cell r="C522">
            <v>3.3580604139647016E-2</v>
          </cell>
          <cell r="D522">
            <v>1.7041957886210098E-2</v>
          </cell>
          <cell r="E522">
            <v>1.6478873516894619E-2</v>
          </cell>
          <cell r="G522">
            <v>2.872229184065183E-2</v>
          </cell>
          <cell r="H522">
            <v>2.2269289817253651E-2</v>
          </cell>
        </row>
        <row r="523">
          <cell r="A523" t="str">
            <v>---Employee</v>
          </cell>
          <cell r="B523">
            <v>3.2176759307010513E-2</v>
          </cell>
          <cell r="C523">
            <v>2.3492726746087836E-2</v>
          </cell>
          <cell r="D523">
            <v>1.2440689064052889E-2</v>
          </cell>
          <cell r="E523">
            <v>1.1528490404932248E-2</v>
          </cell>
          <cell r="G523">
            <v>2.1239509016553963E-2</v>
          </cell>
          <cell r="H523">
            <v>1.5579420141774603E-2</v>
          </cell>
        </row>
        <row r="524">
          <cell r="A524" t="str">
            <v>---Others</v>
          </cell>
          <cell r="B524">
            <v>1.1900781269841633E-2</v>
          </cell>
          <cell r="C524">
            <v>1.0087877393559179E-2</v>
          </cell>
          <cell r="D524">
            <v>4.6012688221572081E-3</v>
          </cell>
          <cell r="E524">
            <v>4.9503831119623717E-3</v>
          </cell>
          <cell r="G524">
            <v>7.4827828240978684E-3</v>
          </cell>
          <cell r="H524">
            <v>6.6898696754790479E-3</v>
          </cell>
        </row>
        <row r="525">
          <cell r="A525" t="str">
            <v>Operating Profit</v>
          </cell>
          <cell r="B525">
            <v>1.1789971029788043E-2</v>
          </cell>
          <cell r="C525">
            <v>2.3194038247636203E-2</v>
          </cell>
          <cell r="D525">
            <v>3.8601675849264439E-2</v>
          </cell>
          <cell r="E525">
            <v>3.7076408923285814E-2</v>
          </cell>
          <cell r="G525">
            <v>2.0757194251166088E-2</v>
          </cell>
          <cell r="H525">
            <v>2.2335904379694717E-2</v>
          </cell>
        </row>
        <row r="526">
          <cell r="A526" t="str">
            <v>Provisions</v>
          </cell>
          <cell r="B526">
            <v>5.240739997281486E-3</v>
          </cell>
          <cell r="C526">
            <v>4.7255585059725056E-3</v>
          </cell>
          <cell r="D526">
            <v>9.1484418353089854E-3</v>
          </cell>
          <cell r="E526">
            <v>1.1356821152521245E-2</v>
          </cell>
          <cell r="G526">
            <v>6.1907896539847157E-3</v>
          </cell>
          <cell r="H526">
            <v>6.187205796063364E-3</v>
          </cell>
        </row>
        <row r="527">
          <cell r="A527" t="str">
            <v>---LLP</v>
          </cell>
          <cell r="B527">
            <v>5.240739997281486E-3</v>
          </cell>
          <cell r="C527">
            <v>4.7255585059725056E-3</v>
          </cell>
          <cell r="D527">
            <v>0</v>
          </cell>
          <cell r="E527">
            <v>0</v>
          </cell>
          <cell r="G527">
            <v>2.4713914793517461E-3</v>
          </cell>
          <cell r="H527">
            <v>2.3503485407885536E-3</v>
          </cell>
        </row>
        <row r="528">
          <cell r="A528" t="str">
            <v>---Investment Provision</v>
          </cell>
          <cell r="B528">
            <v>0</v>
          </cell>
          <cell r="C528">
            <v>0</v>
          </cell>
          <cell r="D528">
            <v>9.1484418353089854E-3</v>
          </cell>
          <cell r="E528">
            <v>1.1356821152521245E-2</v>
          </cell>
          <cell r="G528">
            <v>3.71939817463297E-3</v>
          </cell>
          <cell r="H528">
            <v>3.8368572552748108E-3</v>
          </cell>
        </row>
        <row r="529">
          <cell r="A529" t="str">
            <v>PBT, Pre Extraordinary</v>
          </cell>
          <cell r="B529">
            <v>6.5492310325065573E-3</v>
          </cell>
          <cell r="C529">
            <v>1.8468479741663699E-2</v>
          </cell>
          <cell r="D529">
            <v>2.9453234013955453E-2</v>
          </cell>
          <cell r="E529">
            <v>2.5719587770764569E-2</v>
          </cell>
          <cell r="G529">
            <v>1.4566404597181372E-2</v>
          </cell>
          <cell r="H529">
            <v>1.6148698583631355E-2</v>
          </cell>
        </row>
        <row r="530">
          <cell r="A530" t="str">
            <v>Extraordinary</v>
          </cell>
          <cell r="G530">
            <v>2.3830680398485883E-3</v>
          </cell>
          <cell r="H530">
            <v>0</v>
          </cell>
        </row>
        <row r="531">
          <cell r="A531" t="str">
            <v>---Branch Transfer</v>
          </cell>
          <cell r="G531">
            <v>3.3909891952105149E-3</v>
          </cell>
          <cell r="H531">
            <v>0</v>
          </cell>
        </row>
        <row r="532">
          <cell r="A532" t="str">
            <v>---VRS Expenses</v>
          </cell>
          <cell r="G532">
            <v>1.0079211553619264E-3</v>
          </cell>
          <cell r="H532">
            <v>0</v>
          </cell>
        </row>
        <row r="533">
          <cell r="A533" t="str">
            <v>PBT</v>
          </cell>
          <cell r="B533">
            <v>6.5492310325065573E-3</v>
          </cell>
          <cell r="C533">
            <v>1.8468479741663699E-2</v>
          </cell>
          <cell r="D533">
            <v>2.9453234013955453E-2</v>
          </cell>
          <cell r="E533">
            <v>2.5719587770764569E-2</v>
          </cell>
          <cell r="G533">
            <v>1.694947263702996E-2</v>
          </cell>
          <cell r="H533">
            <v>1.6148698583631355E-2</v>
          </cell>
        </row>
        <row r="534">
          <cell r="A534" t="str">
            <v>Tax</v>
          </cell>
          <cell r="B534">
            <v>1.7028888610340241E-3</v>
          </cell>
          <cell r="C534">
            <v>5.4050291889615317E-3</v>
          </cell>
          <cell r="D534">
            <v>7.6582401620663787E-3</v>
          </cell>
          <cell r="E534">
            <v>7.5271557038574972E-3</v>
          </cell>
          <cell r="G534">
            <v>4.4070926816812371E-3</v>
          </cell>
          <cell r="H534">
            <v>4.7261165201032615E-3</v>
          </cell>
        </row>
        <row r="535">
          <cell r="A535" t="str">
            <v>ROA</v>
          </cell>
          <cell r="B535">
            <v>4.8463421714725332E-3</v>
          </cell>
          <cell r="C535">
            <v>1.3063450552702166E-2</v>
          </cell>
          <cell r="D535">
            <v>2.1794993851889075E-2</v>
          </cell>
          <cell r="E535">
            <v>1.8192432066907072E-2</v>
          </cell>
          <cell r="F535" t="e">
            <v>#REF!</v>
          </cell>
          <cell r="G535">
            <v>1.2542379955348723E-2</v>
          </cell>
          <cell r="H535">
            <v>1.1422582063528093E-2</v>
          </cell>
        </row>
        <row r="537">
          <cell r="A537" t="str">
            <v>As % of Assets</v>
          </cell>
          <cell r="B537">
            <v>0.47854989247023705</v>
          </cell>
          <cell r="C537">
            <v>0.51372419542615244</v>
          </cell>
          <cell r="D537">
            <v>0.4013966433067141</v>
          </cell>
          <cell r="E537">
            <v>0.28261888313287642</v>
          </cell>
          <cell r="G537">
            <v>1</v>
          </cell>
          <cell r="H537">
            <v>1</v>
          </cell>
        </row>
        <row r="544">
          <cell r="B544" t="str">
            <v>Maturity (Yrs)</v>
          </cell>
          <cell r="C544" t="str">
            <v>Portfolio</v>
          </cell>
          <cell r="D544" t="str">
            <v>Incremental</v>
          </cell>
          <cell r="E544" t="str">
            <v>Difference</v>
          </cell>
        </row>
        <row r="545">
          <cell r="A545" t="str">
            <v>Deposits</v>
          </cell>
          <cell r="B545">
            <v>2.4501154841446096</v>
          </cell>
          <cell r="C545">
            <v>4.3575322144075765E-2</v>
          </cell>
        </row>
        <row r="546">
          <cell r="A546" t="str">
            <v>Loans</v>
          </cell>
          <cell r="B546">
            <v>2.0188354796793724</v>
          </cell>
          <cell r="C546">
            <v>7.8896742121619776E-2</v>
          </cell>
        </row>
        <row r="547">
          <cell r="A547" t="str">
            <v>Investments</v>
          </cell>
          <cell r="B547">
            <v>4.9592468367937785</v>
          </cell>
          <cell r="C547">
            <v>8.5649066797078233E-2</v>
          </cell>
        </row>
        <row r="569">
          <cell r="B569" t="str">
            <v>F2002</v>
          </cell>
          <cell r="C569" t="str">
            <v>F2003</v>
          </cell>
          <cell r="D569" t="str">
            <v>F2004</v>
          </cell>
          <cell r="E569" t="str">
            <v>F2005</v>
          </cell>
          <cell r="F569" t="str">
            <v>F2006</v>
          </cell>
          <cell r="G569" t="str">
            <v>F2007E</v>
          </cell>
          <cell r="H569" t="str">
            <v>F2007E</v>
          </cell>
        </row>
        <row r="570">
          <cell r="A570" t="str">
            <v>Average Earning Assets Growth</v>
          </cell>
          <cell r="B570">
            <v>0.16412020799537275</v>
          </cell>
          <cell r="C570">
            <v>0.18025267861342442</v>
          </cell>
          <cell r="D570">
            <v>0.19295325888982928</v>
          </cell>
          <cell r="E570">
            <v>0.22070861527884578</v>
          </cell>
          <cell r="F570">
            <v>0.19198796340616386</v>
          </cell>
          <cell r="G570">
            <v>0.15562912845365906</v>
          </cell>
          <cell r="H570">
            <v>0.15650917729985681</v>
          </cell>
        </row>
        <row r="571">
          <cell r="A571" t="str">
            <v>Net Interest Income Growth</v>
          </cell>
          <cell r="B571">
            <v>0.12600874202204659</v>
          </cell>
          <cell r="C571">
            <v>0.36092607034405244</v>
          </cell>
          <cell r="D571">
            <v>0.16038166032807033</v>
          </cell>
          <cell r="E571">
            <v>0.10539719702616557</v>
          </cell>
          <cell r="F571">
            <v>0.16472852478076061</v>
          </cell>
          <cell r="G571">
            <v>0.18037123306096969</v>
          </cell>
          <cell r="H571">
            <v>0.16231142386677333</v>
          </cell>
        </row>
        <row r="596">
          <cell r="A596" t="str">
            <v>YoY</v>
          </cell>
          <cell r="C596" t="str">
            <v>F2006</v>
          </cell>
          <cell r="D596" t="str">
            <v>F2007E</v>
          </cell>
          <cell r="E596" t="str">
            <v>F2008E</v>
          </cell>
        </row>
        <row r="597">
          <cell r="A597" t="str">
            <v>Net Interest Income</v>
          </cell>
          <cell r="C597">
            <v>0.16472852478076061</v>
          </cell>
          <cell r="D597">
            <v>0.18037123306096969</v>
          </cell>
          <cell r="E597">
            <v>0.16231142386677333</v>
          </cell>
        </row>
        <row r="598">
          <cell r="A598" t="str">
            <v>Total Non Interest Income</v>
          </cell>
          <cell r="C598">
            <v>-0.34630143677855763</v>
          </cell>
          <cell r="D598">
            <v>0.1365253295502431</v>
          </cell>
          <cell r="E598">
            <v>6.2973540323979282E-2</v>
          </cell>
        </row>
        <row r="599">
          <cell r="A599" t="str">
            <v>---Treasury Gains</v>
          </cell>
          <cell r="C599">
            <v>-0.62363755939712884</v>
          </cell>
          <cell r="D599">
            <v>-0.17037194359098118</v>
          </cell>
          <cell r="E599">
            <v>-0.7142857142857143</v>
          </cell>
        </row>
        <row r="600">
          <cell r="A600" t="str">
            <v>---Non Int Income (ex cap gains)</v>
          </cell>
          <cell r="C600">
            <v>-0.22880551980958408</v>
          </cell>
          <cell r="D600">
            <v>0.19997826655671713</v>
          </cell>
          <cell r="E600">
            <v>0.17407880830117017</v>
          </cell>
        </row>
        <row r="601">
          <cell r="A601" t="str">
            <v>Total income</v>
          </cell>
          <cell r="C601">
            <v>1.3255074844467085E-3</v>
          </cell>
          <cell r="D601">
            <v>0.17121862251490905</v>
          </cell>
          <cell r="E601">
            <v>0.1421893836720769</v>
          </cell>
        </row>
        <row r="602">
          <cell r="A602" t="str">
            <v>Total Operating Expenses</v>
          </cell>
          <cell r="C602">
            <v>-7.7733529390230371E-2</v>
          </cell>
          <cell r="D602">
            <v>3.0040785900123046E-2</v>
          </cell>
          <cell r="E602">
            <v>0.14836457486263632</v>
          </cell>
        </row>
        <row r="603">
          <cell r="A603" t="str">
            <v>---Employee Exp</v>
          </cell>
          <cell r="C603">
            <v>-0.12747885708627948</v>
          </cell>
          <cell r="D603">
            <v>0</v>
          </cell>
          <cell r="E603">
            <v>0.14999999999999991</v>
          </cell>
        </row>
        <row r="604">
          <cell r="A604" t="str">
            <v>---Other expenses</v>
          </cell>
          <cell r="C604">
            <v>6.346612332841528E-2</v>
          </cell>
          <cell r="D604">
            <v>0.10000000000000009</v>
          </cell>
          <cell r="E604">
            <v>0.14490221969506423</v>
          </cell>
        </row>
        <row r="605">
          <cell r="A605" t="str">
            <v>Operating Profit</v>
          </cell>
          <cell r="C605">
            <v>0.10053544164613992</v>
          </cell>
          <cell r="D605">
            <v>0.3196830990972479</v>
          </cell>
          <cell r="E605">
            <v>0.1371207465026647</v>
          </cell>
        </row>
        <row r="606">
          <cell r="A606" t="str">
            <v>Provision for Invst Depn.</v>
          </cell>
          <cell r="C606">
            <v>2.2699478937786424</v>
          </cell>
          <cell r="D606">
            <v>0.15191890490909454</v>
          </cell>
          <cell r="E606">
            <v>-0.41666666666666663</v>
          </cell>
        </row>
        <row r="607">
          <cell r="A607" t="str">
            <v>Prov for NPAs</v>
          </cell>
          <cell r="C607">
            <v>0.13125332387874478</v>
          </cell>
          <cell r="D607">
            <v>0.64154747564089298</v>
          </cell>
          <cell r="E607">
            <v>0.69320537325977383</v>
          </cell>
        </row>
        <row r="608">
          <cell r="A608" t="str">
            <v>Total provisions</v>
          </cell>
          <cell r="C608">
            <v>0.18882425374718692</v>
          </cell>
          <cell r="D608">
            <v>0.56174078273774275</v>
          </cell>
          <cell r="E608">
            <v>8.6203602805920987E-2</v>
          </cell>
        </row>
        <row r="609">
          <cell r="A609" t="str">
            <v>Profit Before Tax</v>
          </cell>
          <cell r="C609">
            <v>6.7801569600500544E-2</v>
          </cell>
          <cell r="D609">
            <v>0.21976649116733316</v>
          </cell>
          <cell r="E609">
            <v>0.16403083306335997</v>
          </cell>
        </row>
        <row r="610">
          <cell r="A610" t="str">
            <v>Provision for Tax</v>
          </cell>
          <cell r="C610">
            <v>0.20188096631617203</v>
          </cell>
          <cell r="D610">
            <v>0.40039025382212978</v>
          </cell>
          <cell r="E610">
            <v>0.16403083306336019</v>
          </cell>
        </row>
        <row r="611">
          <cell r="A611" t="str">
            <v>Net Profit for the year</v>
          </cell>
          <cell r="C611">
            <v>2.0689272721160501E-2</v>
          </cell>
          <cell r="D611">
            <v>0.1450330426476929</v>
          </cell>
          <cell r="E611">
            <v>0.16403083306335975</v>
          </cell>
        </row>
        <row r="612">
          <cell r="A612" t="str">
            <v>EPS</v>
          </cell>
          <cell r="C612">
            <v>-0.14116946178319023</v>
          </cell>
          <cell r="D612">
            <v>0.1450330426476929</v>
          </cell>
          <cell r="E612">
            <v>0.16403083306335975</v>
          </cell>
        </row>
        <row r="613">
          <cell r="A613" t="str">
            <v>Core Operating Profits</v>
          </cell>
          <cell r="C613">
            <v>0.29835878267771121</v>
          </cell>
          <cell r="D613">
            <v>0.35848845060415635</v>
          </cell>
          <cell r="E613">
            <v>0.17829362027091156</v>
          </cell>
        </row>
        <row r="615">
          <cell r="A615" t="str">
            <v>NIM</v>
          </cell>
          <cell r="C615">
            <v>3.5536144488567289E-2</v>
          </cell>
          <cell r="D615">
            <v>3.6296975954846732E-2</v>
          </cell>
          <cell r="E615">
            <v>3.6479079139375849E-2</v>
          </cell>
        </row>
        <row r="616">
          <cell r="A616" t="str">
            <v>ROE</v>
          </cell>
          <cell r="C616">
            <v>0.17010394276303709</v>
          </cell>
          <cell r="D616">
            <v>0.16849323897363619</v>
          </cell>
          <cell r="E616">
            <v>0.16944288580635933</v>
          </cell>
        </row>
        <row r="618">
          <cell r="A618" t="str">
            <v>Deposits</v>
          </cell>
          <cell r="C618">
            <v>0.1601098026347445</v>
          </cell>
          <cell r="D618">
            <v>0.19999999999999996</v>
          </cell>
          <cell r="E618">
            <v>0.15999999999999992</v>
          </cell>
        </row>
        <row r="619">
          <cell r="A619" t="str">
            <v>Advances</v>
          </cell>
          <cell r="C619">
            <v>0.2352917135967425</v>
          </cell>
          <cell r="D619">
            <v>0.33948368911923521</v>
          </cell>
          <cell r="E619">
            <v>0.2179588963537249</v>
          </cell>
        </row>
        <row r="623">
          <cell r="A623" t="str">
            <v>Fee Income Growth</v>
          </cell>
          <cell r="C623" t="str">
            <v>F2002</v>
          </cell>
          <cell r="D623" t="str">
            <v>F2003</v>
          </cell>
          <cell r="E623" t="str">
            <v>F2004</v>
          </cell>
          <cell r="F623" t="str">
            <v>F2005</v>
          </cell>
          <cell r="G623" t="str">
            <v>F2006</v>
          </cell>
          <cell r="H623" t="str">
            <v>F2007</v>
          </cell>
        </row>
        <row r="624">
          <cell r="C624">
            <v>4339.8999999999996</v>
          </cell>
          <cell r="D624">
            <v>4800.1000000000004</v>
          </cell>
          <cell r="E624">
            <v>5519.01</v>
          </cell>
          <cell r="F624">
            <v>6912.8739999999998</v>
          </cell>
          <cell r="G624">
            <v>7526.2960000000003</v>
          </cell>
          <cell r="H624">
            <v>9700</v>
          </cell>
        </row>
        <row r="625">
          <cell r="D625">
            <v>0.10603930966151309</v>
          </cell>
          <cell r="E625">
            <v>0.14976979646257371</v>
          </cell>
          <cell r="F625">
            <v>0.25255688973203516</v>
          </cell>
          <cell r="G625">
            <v>8.8736175431521014E-2</v>
          </cell>
          <cell r="H625">
            <v>0.28881457758238582</v>
          </cell>
        </row>
      </sheetData>
      <sheetData sheetId="14"/>
      <sheetData sheetId="15" refreshError="1">
        <row r="1">
          <cell r="Q1">
            <v>2296</v>
          </cell>
        </row>
        <row r="2">
          <cell r="A2" t="str">
            <v>Rs. Mln</v>
          </cell>
          <cell r="B2" t="str">
            <v>1Q03</v>
          </cell>
          <cell r="C2" t="str">
            <v>2Q03</v>
          </cell>
          <cell r="D2" t="str">
            <v>3Q03</v>
          </cell>
          <cell r="E2" t="str">
            <v>4Q03</v>
          </cell>
          <cell r="F2" t="str">
            <v>1Q04</v>
          </cell>
          <cell r="G2" t="str">
            <v>2Q04</v>
          </cell>
          <cell r="H2" t="str">
            <v>3Q04</v>
          </cell>
          <cell r="I2" t="str">
            <v>4Q04</v>
          </cell>
          <cell r="J2" t="str">
            <v>1Q05</v>
          </cell>
          <cell r="K2" t="str">
            <v>2Q05</v>
          </cell>
          <cell r="L2" t="str">
            <v>3Q05</v>
          </cell>
          <cell r="M2" t="str">
            <v>4Q05</v>
          </cell>
          <cell r="N2" t="str">
            <v>1Q06</v>
          </cell>
          <cell r="O2" t="str">
            <v>2Q06</v>
          </cell>
          <cell r="P2" t="str">
            <v>3Q06</v>
          </cell>
          <cell r="Q2" t="str">
            <v>4Q06</v>
          </cell>
          <cell r="R2" t="str">
            <v>1Q07</v>
          </cell>
          <cell r="S2" t="str">
            <v>2Q07</v>
          </cell>
          <cell r="T2" t="str">
            <v>3Q07</v>
          </cell>
          <cell r="U2" t="str">
            <v>YoY</v>
          </cell>
          <cell r="V2" t="str">
            <v>QoQ</v>
          </cell>
          <cell r="W2" t="str">
            <v>2Q08</v>
          </cell>
          <cell r="X2" t="str">
            <v>F9M06</v>
          </cell>
          <cell r="Y2" t="str">
            <v>F9M07</v>
          </cell>
          <cell r="Z2" t="str">
            <v>YoY</v>
          </cell>
          <cell r="AA2" t="str">
            <v>QoQ</v>
          </cell>
          <cell r="AB2" t="str">
            <v>FQ03E</v>
          </cell>
          <cell r="AC2" t="str">
            <v>YoY</v>
          </cell>
          <cell r="AD2" t="str">
            <v>F9M07</v>
          </cell>
          <cell r="AE2" t="str">
            <v>F2006</v>
          </cell>
          <cell r="AF2" t="str">
            <v>F2007</v>
          </cell>
          <cell r="AG2" t="str">
            <v>F2006</v>
          </cell>
          <cell r="AH2" t="str">
            <v>F4Q07E</v>
          </cell>
          <cell r="AI2" t="str">
            <v>YoY</v>
          </cell>
          <cell r="AJ2" t="str">
            <v>F2008</v>
          </cell>
          <cell r="AK2" t="str">
            <v>F4Q07E</v>
          </cell>
          <cell r="AL2" t="str">
            <v>F4Q07E</v>
          </cell>
          <cell r="AM2" t="str">
            <v>YoY</v>
          </cell>
          <cell r="AN2" t="str">
            <v>Est/Act</v>
          </cell>
          <cell r="AO2" t="str">
            <v>Est/Act</v>
          </cell>
          <cell r="AP2" t="str">
            <v>2Q08E</v>
          </cell>
          <cell r="AQ2" t="str">
            <v>4Q07E</v>
          </cell>
          <cell r="AR2" t="str">
            <v>4Q08E</v>
          </cell>
          <cell r="AS2" t="str">
            <v>YoY</v>
          </cell>
          <cell r="AT2" t="str">
            <v>R9M07</v>
          </cell>
          <cell r="AU2" t="str">
            <v>R9M07</v>
          </cell>
          <cell r="AV2" t="str">
            <v>R9M08</v>
          </cell>
          <cell r="AW2" t="str">
            <v>YoY</v>
          </cell>
          <cell r="AX2" t="str">
            <v>F1H07</v>
          </cell>
          <cell r="AY2" t="str">
            <v>F1H07</v>
          </cell>
          <cell r="AZ2" t="str">
            <v>F1H08</v>
          </cell>
          <cell r="BA2" t="str">
            <v>F2H07</v>
          </cell>
          <cell r="BB2" t="str">
            <v>F2H07</v>
          </cell>
          <cell r="BC2" t="str">
            <v>F2H08</v>
          </cell>
          <cell r="BD2" t="str">
            <v>YoY</v>
          </cell>
          <cell r="BE2" t="str">
            <v>F2H07</v>
          </cell>
          <cell r="BF2" t="str">
            <v>F2H08</v>
          </cell>
          <cell r="BG2" t="str">
            <v>YoY</v>
          </cell>
          <cell r="BH2" t="str">
            <v>F1H07</v>
          </cell>
          <cell r="BI2" t="str">
            <v>F9M10</v>
          </cell>
          <cell r="BJ2" t="str">
            <v>F9M11E</v>
          </cell>
          <cell r="BK2" t="str">
            <v>YoY</v>
          </cell>
          <cell r="BL2" t="str">
            <v>F2H08</v>
          </cell>
          <cell r="BM2" t="str">
            <v>F1H07</v>
          </cell>
          <cell r="BN2" t="str">
            <v>F1H08</v>
          </cell>
          <cell r="BO2" t="str">
            <v>F2H07</v>
          </cell>
          <cell r="BP2" t="str">
            <v>F2H07</v>
          </cell>
          <cell r="BQ2" t="str">
            <v>F2H08</v>
          </cell>
          <cell r="BR2" t="str">
            <v>YoY</v>
          </cell>
          <cell r="BS2" t="str">
            <v>YoY</v>
          </cell>
          <cell r="BT2" t="str">
            <v>YoY</v>
          </cell>
        </row>
        <row r="3">
          <cell r="Z3">
            <v>0.48317095240099323</v>
          </cell>
          <cell r="AA3">
            <v>0.42407400389893096</v>
          </cell>
          <cell r="AB3">
            <v>0.37994753756145799</v>
          </cell>
          <cell r="AC3">
            <v>0.42502081749393572</v>
          </cell>
          <cell r="AD3">
            <v>0.44584864952665448</v>
          </cell>
          <cell r="AE3">
            <v>0.41875906888553588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E3">
            <v>0</v>
          </cell>
          <cell r="BF3">
            <v>0</v>
          </cell>
        </row>
        <row r="4">
          <cell r="A4" t="str">
            <v>Interest on loans/bills</v>
          </cell>
          <cell r="B4">
            <v>9232.2999999999993</v>
          </cell>
          <cell r="C4">
            <v>8934.6</v>
          </cell>
          <cell r="D4">
            <v>9385.2999999999993</v>
          </cell>
          <cell r="E4">
            <v>9563.7000000000007</v>
          </cell>
          <cell r="F4">
            <v>9678.2000000000007</v>
          </cell>
          <cell r="G4">
            <v>9641.7000000000007</v>
          </cell>
          <cell r="H4">
            <v>9487.1</v>
          </cell>
          <cell r="I4">
            <v>9953.1</v>
          </cell>
          <cell r="J4">
            <v>10134.9</v>
          </cell>
          <cell r="K4">
            <v>10597.5</v>
          </cell>
          <cell r="L4">
            <v>10930.5</v>
          </cell>
          <cell r="M4">
            <v>10798.3</v>
          </cell>
          <cell r="N4">
            <v>12127.4</v>
          </cell>
          <cell r="O4">
            <v>12727.6</v>
          </cell>
          <cell r="P4">
            <v>13919.3</v>
          </cell>
          <cell r="Q4">
            <v>14640.3</v>
          </cell>
          <cell r="R4">
            <v>16956.3</v>
          </cell>
          <cell r="S4">
            <v>18350.900000000001</v>
          </cell>
          <cell r="T4">
            <v>19460.099999999999</v>
          </cell>
          <cell r="U4">
            <v>0.39806599469800918</v>
          </cell>
          <cell r="V4">
            <v>6.0443901933964872E-2</v>
          </cell>
          <cell r="W4">
            <v>25126.3</v>
          </cell>
          <cell r="X4">
            <v>38774.300000000003</v>
          </cell>
          <cell r="Y4">
            <v>54767.299999999996</v>
          </cell>
          <cell r="Z4">
            <v>0.41246392584779068</v>
          </cell>
          <cell r="AA4">
            <v>6.6790074419371681E-2</v>
          </cell>
          <cell r="AB4">
            <v>38774.300000000003</v>
          </cell>
          <cell r="AC4">
            <v>38774.300000000003</v>
          </cell>
          <cell r="AD4">
            <v>54767.299999999996</v>
          </cell>
          <cell r="AE4">
            <v>53414.605000000003</v>
          </cell>
          <cell r="AF4">
            <v>78224.166930400956</v>
          </cell>
          <cell r="AG4">
            <v>53414.605000000003</v>
          </cell>
          <cell r="AH4">
            <v>23456.86693040096</v>
          </cell>
          <cell r="AI4">
            <v>0.60221217669043403</v>
          </cell>
          <cell r="AJ4">
            <v>108488.28443410819</v>
          </cell>
          <cell r="AK4">
            <v>21671.948000000011</v>
          </cell>
          <cell r="AL4">
            <v>21671.948000000011</v>
          </cell>
          <cell r="AM4">
            <v>0.48029398304679627</v>
          </cell>
          <cell r="AN4">
            <v>4.616659286926561E-3</v>
          </cell>
          <cell r="AO4">
            <v>4.616659286926561E-3</v>
          </cell>
          <cell r="AP4">
            <v>0.48029398304679627</v>
          </cell>
          <cell r="AQ4">
            <v>21671.948000000011</v>
          </cell>
          <cell r="AR4">
            <v>32566.684434108189</v>
          </cell>
          <cell r="AS4">
            <v>0.50271145141674256</v>
          </cell>
          <cell r="AT4">
            <v>59482.948000000004</v>
          </cell>
          <cell r="AU4">
            <v>59482.948000000004</v>
          </cell>
          <cell r="AV4">
            <v>84379.584434108197</v>
          </cell>
          <cell r="AW4">
            <v>0.4185508161785827</v>
          </cell>
          <cell r="AX4">
            <v>35307.199999999997</v>
          </cell>
          <cell r="AY4">
            <v>35307.199999999997</v>
          </cell>
          <cell r="AZ4">
            <v>49235</v>
          </cell>
          <cell r="BA4">
            <v>0.39447478134771385</v>
          </cell>
          <cell r="BB4">
            <v>41132.04800000001</v>
          </cell>
          <cell r="BC4">
            <v>59253.284434108195</v>
          </cell>
          <cell r="BD4">
            <v>0.44056246443425762</v>
          </cell>
          <cell r="BE4">
            <v>41132.04800000001</v>
          </cell>
          <cell r="BF4">
            <v>55155.623999999996</v>
          </cell>
          <cell r="BG4">
            <v>0.34094037816935319</v>
          </cell>
          <cell r="BH4">
            <v>35307.199999999997</v>
          </cell>
          <cell r="BI4">
            <v>126754.978</v>
          </cell>
          <cell r="BJ4">
            <v>162793.05358555692</v>
          </cell>
          <cell r="BK4">
            <v>0.28431290158526878</v>
          </cell>
          <cell r="BL4">
            <v>55155.623999999996</v>
          </cell>
          <cell r="BM4">
            <v>35307.199999999997</v>
          </cell>
          <cell r="BN4">
            <v>49235</v>
          </cell>
          <cell r="BO4">
            <v>0.39447478134771385</v>
          </cell>
          <cell r="BP4">
            <v>41132.04800000001</v>
          </cell>
          <cell r="BQ4">
            <v>55155.623999999996</v>
          </cell>
          <cell r="BR4">
            <v>0.34094037816935319</v>
          </cell>
          <cell r="BS4">
            <v>0.34094037816935319</v>
          </cell>
          <cell r="BT4">
            <v>0.34094037816935319</v>
          </cell>
        </row>
        <row r="5">
          <cell r="A5" t="str">
            <v>Interest on investments</v>
          </cell>
          <cell r="B5">
            <v>7706.6</v>
          </cell>
          <cell r="C5">
            <v>8278.7999999999993</v>
          </cell>
          <cell r="D5">
            <v>8397.5</v>
          </cell>
          <cell r="E5">
            <v>8600.4</v>
          </cell>
          <cell r="F5">
            <v>8769.2000000000007</v>
          </cell>
          <cell r="G5">
            <v>9041.7000000000007</v>
          </cell>
          <cell r="H5">
            <v>9298.2000000000007</v>
          </cell>
          <cell r="I5">
            <v>9700.6</v>
          </cell>
          <cell r="J5">
            <v>9805.9</v>
          </cell>
          <cell r="K5">
            <v>9900.5</v>
          </cell>
          <cell r="L5">
            <v>9812.5</v>
          </cell>
          <cell r="M5">
            <v>10221.6</v>
          </cell>
          <cell r="N5">
            <v>10373.5</v>
          </cell>
          <cell r="O5">
            <v>10256.6</v>
          </cell>
          <cell r="P5">
            <v>10033</v>
          </cell>
          <cell r="Q5">
            <v>9640.2999999999993</v>
          </cell>
          <cell r="R5">
            <v>8940</v>
          </cell>
          <cell r="S5">
            <v>8737.7000000000007</v>
          </cell>
          <cell r="T5">
            <v>9297.1</v>
          </cell>
          <cell r="U5">
            <v>-7.3347951759194618E-2</v>
          </cell>
          <cell r="V5">
            <v>6.4021424402302518E-2</v>
          </cell>
          <cell r="W5">
            <v>8982.7999999999993</v>
          </cell>
          <cell r="X5">
            <v>30663.1</v>
          </cell>
          <cell r="Y5">
            <v>26974.800000000003</v>
          </cell>
          <cell r="Z5">
            <v>-0.12028464180073106</v>
          </cell>
          <cell r="AA5">
            <v>6.0534924412854796E-2</v>
          </cell>
          <cell r="AB5">
            <v>30663.1</v>
          </cell>
          <cell r="AC5">
            <v>30663.1</v>
          </cell>
          <cell r="AD5">
            <v>26207.599999999999</v>
          </cell>
          <cell r="AE5">
            <v>40303.392999999996</v>
          </cell>
          <cell r="AF5">
            <v>35142.169762974147</v>
          </cell>
          <cell r="AG5">
            <v>40303.392999999996</v>
          </cell>
          <cell r="AH5">
            <v>8167.3697629741437</v>
          </cell>
          <cell r="AI5">
            <v>-0.15278883821311118</v>
          </cell>
          <cell r="AJ5">
            <v>37599.520415043604</v>
          </cell>
          <cell r="AK5">
            <v>9688.239999999998</v>
          </cell>
          <cell r="AL5">
            <v>9688.239999999998</v>
          </cell>
          <cell r="AM5">
            <v>4.9728742881445243E-3</v>
          </cell>
          <cell r="AN5">
            <v>-7.9192918424811798E-2</v>
          </cell>
          <cell r="AO5">
            <v>-0.1588668323658371</v>
          </cell>
          <cell r="AP5">
            <v>-0.30761490824974291</v>
          </cell>
          <cell r="AQ5">
            <v>9688.239999999998</v>
          </cell>
          <cell r="AR5">
            <v>11244.520415043607</v>
          </cell>
          <cell r="AS5">
            <v>0.16063603038772878</v>
          </cell>
          <cell r="AT5">
            <v>26955.839999999997</v>
          </cell>
          <cell r="AU5">
            <v>26955.839999999997</v>
          </cell>
          <cell r="AV5">
            <v>29428.620415043602</v>
          </cell>
          <cell r="AW5">
            <v>9.1734496682114308E-2</v>
          </cell>
          <cell r="AX5">
            <v>17677.7</v>
          </cell>
          <cell r="AY5">
            <v>17677.7</v>
          </cell>
          <cell r="AZ5">
            <v>17153.699999999997</v>
          </cell>
          <cell r="BA5">
            <v>-2.9641865174768411E-2</v>
          </cell>
          <cell r="BB5">
            <v>18218.139999999996</v>
          </cell>
          <cell r="BC5">
            <v>20445.820415043607</v>
          </cell>
          <cell r="BD5">
            <v>0.12227814777159529</v>
          </cell>
          <cell r="BE5">
            <v>15204.7</v>
          </cell>
          <cell r="BF5">
            <v>18959.489000000001</v>
          </cell>
          <cell r="BG5">
            <v>0.24694923280301495</v>
          </cell>
          <cell r="BH5">
            <v>17677.7</v>
          </cell>
          <cell r="BI5">
            <v>35052.315000000002</v>
          </cell>
          <cell r="BJ5">
            <v>47103.524001209997</v>
          </cell>
          <cell r="BK5">
            <v>0.34380636489230443</v>
          </cell>
          <cell r="BL5">
            <v>18959.489000000001</v>
          </cell>
          <cell r="BM5">
            <v>17677.7</v>
          </cell>
          <cell r="BN5">
            <v>17153.699999999997</v>
          </cell>
          <cell r="BO5">
            <v>-2.9641865174768411E-2</v>
          </cell>
          <cell r="BP5">
            <v>15204.7</v>
          </cell>
          <cell r="BQ5">
            <v>18959.489000000001</v>
          </cell>
          <cell r="BR5">
            <v>0.24694923280301495</v>
          </cell>
          <cell r="BS5">
            <v>0.24694923280301495</v>
          </cell>
          <cell r="BT5">
            <v>0.24694923280301495</v>
          </cell>
        </row>
        <row r="6">
          <cell r="A6" t="str">
            <v>Interest on others</v>
          </cell>
          <cell r="B6">
            <v>657.4</v>
          </cell>
          <cell r="C6">
            <v>2066.7999999999997</v>
          </cell>
          <cell r="D6">
            <v>531.70000000000005</v>
          </cell>
          <cell r="E6">
            <v>1495</v>
          </cell>
          <cell r="F6">
            <v>467.3</v>
          </cell>
          <cell r="G6">
            <v>570.79999999999995</v>
          </cell>
          <cell r="H6">
            <v>560.60000000000036</v>
          </cell>
          <cell r="I6">
            <v>628.4</v>
          </cell>
          <cell r="J6">
            <v>506.4</v>
          </cell>
          <cell r="K6">
            <v>486</v>
          </cell>
          <cell r="L6">
            <v>577.79999999999995</v>
          </cell>
          <cell r="M6">
            <v>826.60000000000036</v>
          </cell>
          <cell r="N6">
            <v>398.89999999999964</v>
          </cell>
          <cell r="O6">
            <v>720.89999999999782</v>
          </cell>
          <cell r="P6">
            <v>595.20000000000073</v>
          </cell>
          <cell r="Q6">
            <v>408.5</v>
          </cell>
          <cell r="R6">
            <v>508.70000000000073</v>
          </cell>
          <cell r="S6">
            <v>554.39999999999782</v>
          </cell>
          <cell r="T6">
            <v>725.69999999999993</v>
          </cell>
          <cell r="U6">
            <v>0.21925403225806295</v>
          </cell>
          <cell r="V6">
            <v>0.30898268398268902</v>
          </cell>
          <cell r="W6">
            <v>521.5</v>
          </cell>
          <cell r="X6">
            <v>1714.9999999999982</v>
          </cell>
          <cell r="Y6">
            <v>1788.7999999999984</v>
          </cell>
          <cell r="Z6">
            <v>4.3032069970845743E-2</v>
          </cell>
          <cell r="AA6">
            <v>0.20532319391635445</v>
          </cell>
          <cell r="AB6">
            <v>1714.9999999999982</v>
          </cell>
          <cell r="AC6">
            <v>1714.9999999999982</v>
          </cell>
          <cell r="AD6">
            <v>1788.7999999999984</v>
          </cell>
          <cell r="AE6">
            <v>2123.5210000000006</v>
          </cell>
          <cell r="AF6">
            <v>3202.262805375</v>
          </cell>
          <cell r="AG6">
            <v>2123.5210000000006</v>
          </cell>
          <cell r="AH6">
            <v>1413.4628053750016</v>
          </cell>
          <cell r="AI6">
            <v>2.4601292665238716</v>
          </cell>
          <cell r="AJ6">
            <v>2431.0682858775003</v>
          </cell>
          <cell r="AK6">
            <v>1250.9589999999926</v>
          </cell>
          <cell r="AL6">
            <v>1250.9589999999926</v>
          </cell>
          <cell r="AM6">
            <v>2.0623231334149144</v>
          </cell>
          <cell r="AN6">
            <v>3.2774855137196468E-5</v>
          </cell>
          <cell r="AO6">
            <v>3.2774855137196468E-5</v>
          </cell>
          <cell r="AP6">
            <v>2.0623059975520066</v>
          </cell>
          <cell r="AQ6">
            <v>1250.9589999999926</v>
          </cell>
          <cell r="AR6">
            <v>855.26828587750015</v>
          </cell>
          <cell r="AS6">
            <v>-0.31630989834398626</v>
          </cell>
          <cell r="AT6">
            <v>2531.0589999999902</v>
          </cell>
          <cell r="AU6">
            <v>2531.0589999999902</v>
          </cell>
          <cell r="AV6">
            <v>1850.1682858775002</v>
          </cell>
          <cell r="AW6">
            <v>-0.2690141613144903</v>
          </cell>
          <cell r="AX6">
            <v>1063.0999999999985</v>
          </cell>
          <cell r="AY6">
            <v>1063.0999999999985</v>
          </cell>
          <cell r="AZ6">
            <v>1102.4000000000001</v>
          </cell>
          <cell r="BA6">
            <v>3.6967359608693018E-2</v>
          </cell>
          <cell r="BB6">
            <v>1976.6589999999924</v>
          </cell>
          <cell r="BC6">
            <v>1328.6682858775002</v>
          </cell>
          <cell r="BD6">
            <v>-0.32782119430943557</v>
          </cell>
          <cell r="BE6">
            <v>1976.6519999999946</v>
          </cell>
          <cell r="BF6">
            <v>1043.963000000012</v>
          </cell>
          <cell r="BG6">
            <v>-0.47185291088162462</v>
          </cell>
          <cell r="BH6">
            <v>1063.0999999999985</v>
          </cell>
          <cell r="BI6">
            <v>1395.4179999999999</v>
          </cell>
          <cell r="BJ6">
            <v>1861.7716669681795</v>
          </cell>
          <cell r="BK6">
            <v>0.33420356263727391</v>
          </cell>
          <cell r="BL6">
            <v>1043.963000000012</v>
          </cell>
          <cell r="BM6">
            <v>1063.0999999999985</v>
          </cell>
          <cell r="BN6">
            <v>1102.4000000000001</v>
          </cell>
          <cell r="BO6">
            <v>3.6967359608693018E-2</v>
          </cell>
          <cell r="BP6">
            <v>1976.6519999999946</v>
          </cell>
          <cell r="BQ6">
            <v>1043.963000000012</v>
          </cell>
          <cell r="BR6">
            <v>-0.47185291088162462</v>
          </cell>
          <cell r="BS6">
            <v>-0.47185291088162462</v>
          </cell>
          <cell r="BT6">
            <v>-0.47185291088162462</v>
          </cell>
        </row>
        <row r="7">
          <cell r="A7" t="str">
            <v>Total Interest Income</v>
          </cell>
          <cell r="B7">
            <v>17596.300000000003</v>
          </cell>
          <cell r="C7">
            <v>19280.2</v>
          </cell>
          <cell r="D7">
            <v>18314.5</v>
          </cell>
          <cell r="E7">
            <v>19659.099999999999</v>
          </cell>
          <cell r="F7">
            <v>18914.7</v>
          </cell>
          <cell r="G7">
            <v>19254.2</v>
          </cell>
          <cell r="H7">
            <v>19345.900000000001</v>
          </cell>
          <cell r="I7">
            <v>20282.100000000002</v>
          </cell>
          <cell r="J7">
            <v>20447.2</v>
          </cell>
          <cell r="K7">
            <v>20984</v>
          </cell>
          <cell r="L7">
            <v>21320.799999999999</v>
          </cell>
          <cell r="M7">
            <v>21846.5</v>
          </cell>
          <cell r="N7">
            <v>22899.800000000003</v>
          </cell>
          <cell r="O7">
            <v>23705.1</v>
          </cell>
          <cell r="P7">
            <v>24547.5</v>
          </cell>
          <cell r="Q7">
            <v>24689.1</v>
          </cell>
          <cell r="R7">
            <v>26405</v>
          </cell>
          <cell r="S7">
            <v>27643</v>
          </cell>
          <cell r="T7">
            <v>29482.899999999998</v>
          </cell>
          <cell r="U7">
            <v>0.20105509726041348</v>
          </cell>
          <cell r="V7">
            <v>6.6559345946532567E-2</v>
          </cell>
          <cell r="W7">
            <v>34630.6</v>
          </cell>
          <cell r="X7">
            <v>71152.399999999994</v>
          </cell>
          <cell r="Y7">
            <v>83530.899999999994</v>
          </cell>
          <cell r="Z7">
            <v>0.17397164396422338</v>
          </cell>
          <cell r="AA7">
            <v>6.7010805444249755E-2</v>
          </cell>
          <cell r="AB7">
            <v>71152.399999999994</v>
          </cell>
          <cell r="AC7">
            <v>71152.399999999994</v>
          </cell>
          <cell r="AD7">
            <v>82003.100000000006</v>
          </cell>
          <cell r="AE7">
            <v>95841.519</v>
          </cell>
          <cell r="AF7">
            <v>116568.5994987501</v>
          </cell>
          <cell r="AG7">
            <v>95841.519</v>
          </cell>
          <cell r="AH7">
            <v>33037.699498750109</v>
          </cell>
          <cell r="AI7">
            <v>0.33814920344403454</v>
          </cell>
          <cell r="AJ7">
            <v>148518.87313502931</v>
          </cell>
          <cell r="AK7">
            <v>33371.746999999988</v>
          </cell>
          <cell r="AL7">
            <v>33371.746999999988</v>
          </cell>
          <cell r="AM7">
            <v>0.35167936457789017</v>
          </cell>
          <cell r="AN7">
            <v>-4.2783106320444908E-2</v>
          </cell>
          <cell r="AO7">
            <v>-6.5913450680301189E-2</v>
          </cell>
          <cell r="AP7">
            <v>0.2296235990781359</v>
          </cell>
          <cell r="AQ7">
            <v>33371.746999999988</v>
          </cell>
          <cell r="AR7">
            <v>44666.4731350293</v>
          </cell>
          <cell r="AS7">
            <v>0.33845174887096308</v>
          </cell>
          <cell r="AT7">
            <v>88969.846999999994</v>
          </cell>
          <cell r="AU7">
            <v>88969.846999999994</v>
          </cell>
          <cell r="AV7">
            <v>115658.37313502931</v>
          </cell>
          <cell r="AW7">
            <v>0.29997271024900507</v>
          </cell>
          <cell r="AX7">
            <v>53287.4</v>
          </cell>
          <cell r="AY7">
            <v>53287.4</v>
          </cell>
          <cell r="AZ7">
            <v>67491.100000000006</v>
          </cell>
          <cell r="BA7">
            <v>0.2665489402748118</v>
          </cell>
          <cell r="BB7">
            <v>62087.446999999993</v>
          </cell>
          <cell r="BC7">
            <v>81027.773135029303</v>
          </cell>
          <cell r="BD7">
            <v>0.30505886536177451</v>
          </cell>
          <cell r="BE7">
            <v>59074.000000000007</v>
          </cell>
          <cell r="BF7">
            <v>75159.076000000001</v>
          </cell>
          <cell r="BG7">
            <v>0.27228689440362919</v>
          </cell>
          <cell r="BH7">
            <v>53287.4</v>
          </cell>
          <cell r="BI7">
            <v>163202.71100000001</v>
          </cell>
          <cell r="BJ7">
            <v>211758.3492537351</v>
          </cell>
          <cell r="BK7">
            <v>0.29751735100610599</v>
          </cell>
          <cell r="BL7">
            <v>75159.076000000001</v>
          </cell>
          <cell r="BM7">
            <v>53287.4</v>
          </cell>
          <cell r="BN7">
            <v>67491.100000000006</v>
          </cell>
          <cell r="BO7">
            <v>0.2665489402748118</v>
          </cell>
          <cell r="BP7">
            <v>59074.000000000007</v>
          </cell>
          <cell r="BQ7">
            <v>75159.076000000001</v>
          </cell>
          <cell r="BR7">
            <v>0.27228689440362919</v>
          </cell>
          <cell r="BS7">
            <v>0.27228689440362919</v>
          </cell>
          <cell r="BT7">
            <v>0.27228689440362919</v>
          </cell>
        </row>
        <row r="8">
          <cell r="A8" t="str">
            <v>Interest Expense</v>
          </cell>
          <cell r="B8">
            <v>11040.6</v>
          </cell>
          <cell r="C8">
            <v>11450.3</v>
          </cell>
          <cell r="D8">
            <v>10978.5</v>
          </cell>
          <cell r="E8">
            <v>10143.5</v>
          </cell>
          <cell r="F8">
            <v>10643.5</v>
          </cell>
          <cell r="G8">
            <v>10214.700000000001</v>
          </cell>
          <cell r="H8">
            <v>10579.9</v>
          </cell>
          <cell r="I8">
            <v>10111.799999999999</v>
          </cell>
          <cell r="J8">
            <v>11091.2</v>
          </cell>
          <cell r="K8">
            <v>11288.5</v>
          </cell>
          <cell r="L8">
            <v>11025.7</v>
          </cell>
          <cell r="M8">
            <v>11125</v>
          </cell>
          <cell r="N8">
            <v>12016.1</v>
          </cell>
          <cell r="O8">
            <v>11797.1</v>
          </cell>
          <cell r="P8">
            <v>12473.5</v>
          </cell>
          <cell r="Q8">
            <v>12887.2</v>
          </cell>
          <cell r="R8">
            <v>13476</v>
          </cell>
          <cell r="S8">
            <v>14015.1</v>
          </cell>
          <cell r="T8">
            <v>15024.3</v>
          </cell>
          <cell r="U8">
            <v>0.20449753477372012</v>
          </cell>
          <cell r="V8">
            <v>7.2008048462015806E-2</v>
          </cell>
          <cell r="W8">
            <v>21716.1</v>
          </cell>
          <cell r="X8">
            <v>36286.699999999997</v>
          </cell>
          <cell r="Y8">
            <v>42515.399999999994</v>
          </cell>
          <cell r="Z8">
            <v>0.17165242361526389</v>
          </cell>
          <cell r="AA8">
            <v>6.8172878244632029E-2</v>
          </cell>
          <cell r="AB8">
            <v>36286.699999999997</v>
          </cell>
          <cell r="AC8">
            <v>36286.699999999997</v>
          </cell>
          <cell r="AD8">
            <v>42515.399999999994</v>
          </cell>
          <cell r="AE8">
            <v>49173.858999999997</v>
          </cell>
          <cell r="AF8">
            <v>61483.436120480008</v>
          </cell>
          <cell r="AG8">
            <v>49173.858999999997</v>
          </cell>
          <cell r="AH8">
            <v>18968.036120480014</v>
          </cell>
          <cell r="AI8">
            <v>0.47185083807809391</v>
          </cell>
          <cell r="AJ8">
            <v>90218.752294390797</v>
          </cell>
          <cell r="AK8">
            <v>17713.667000000009</v>
          </cell>
          <cell r="AL8">
            <v>17713.667000000009</v>
          </cell>
          <cell r="AM8">
            <v>0.37451634179651183</v>
          </cell>
          <cell r="AN8">
            <v>1.8629682940751735E-6</v>
          </cell>
          <cell r="AO8">
            <v>1.8629682940751735E-6</v>
          </cell>
          <cell r="AP8">
            <v>0.37451634179651183</v>
          </cell>
          <cell r="AQ8">
            <v>17713.667000000009</v>
          </cell>
          <cell r="AR8">
            <v>26535.252294390797</v>
          </cell>
          <cell r="AS8">
            <v>0.498010112439778</v>
          </cell>
          <cell r="AT8">
            <v>46753.067000000003</v>
          </cell>
          <cell r="AU8">
            <v>46753.067000000003</v>
          </cell>
          <cell r="AV8">
            <v>70368.652294390806</v>
          </cell>
          <cell r="AW8">
            <v>0.50511307192725563</v>
          </cell>
          <cell r="AX8">
            <v>27491.1</v>
          </cell>
          <cell r="AY8">
            <v>27491.1</v>
          </cell>
          <cell r="AZ8">
            <v>41566.199999999997</v>
          </cell>
          <cell r="BA8">
            <v>0.51198751595971048</v>
          </cell>
          <cell r="BB8">
            <v>32737.967000000004</v>
          </cell>
          <cell r="BC8">
            <v>48652.5522943908</v>
          </cell>
          <cell r="BD8">
            <v>0.48612014589637753</v>
          </cell>
          <cell r="BE8">
            <v>32737.967000000004</v>
          </cell>
          <cell r="BF8">
            <v>45742.419000000009</v>
          </cell>
          <cell r="BG8">
            <v>0.39722845343450941</v>
          </cell>
          <cell r="BH8">
            <v>27491.1</v>
          </cell>
          <cell r="BI8">
            <v>95984.133000000002</v>
          </cell>
          <cell r="BJ8">
            <v>129132.50378900001</v>
          </cell>
          <cell r="BK8">
            <v>0.34535260936304968</v>
          </cell>
          <cell r="BL8">
            <v>45742.419000000009</v>
          </cell>
          <cell r="BM8">
            <v>27491.1</v>
          </cell>
          <cell r="BN8">
            <v>41566.199999999997</v>
          </cell>
          <cell r="BO8">
            <v>0.51198751595971048</v>
          </cell>
          <cell r="BP8">
            <v>32737.967000000004</v>
          </cell>
          <cell r="BQ8">
            <v>45742.419000000009</v>
          </cell>
          <cell r="BR8">
            <v>0.39722845343450941</v>
          </cell>
          <cell r="BS8">
            <v>0.39722845343450941</v>
          </cell>
          <cell r="BT8">
            <v>0.39722845343450941</v>
          </cell>
        </row>
        <row r="9">
          <cell r="A9" t="str">
            <v>Net interest Income</v>
          </cell>
          <cell r="B9">
            <v>6555.7000000000025</v>
          </cell>
          <cell r="C9">
            <v>7829.9000000000015</v>
          </cell>
          <cell r="D9">
            <v>7336</v>
          </cell>
          <cell r="E9">
            <v>9515.5999999999985</v>
          </cell>
          <cell r="F9">
            <v>8271.2000000000007</v>
          </cell>
          <cell r="G9">
            <v>9039.5</v>
          </cell>
          <cell r="H9">
            <v>8766.0000000000018</v>
          </cell>
          <cell r="I9">
            <v>10170.300000000003</v>
          </cell>
          <cell r="J9">
            <v>9356</v>
          </cell>
          <cell r="K9">
            <v>9695.5</v>
          </cell>
          <cell r="L9">
            <v>10295.099999999999</v>
          </cell>
          <cell r="M9">
            <v>10721.5</v>
          </cell>
          <cell r="N9">
            <v>10883.700000000003</v>
          </cell>
          <cell r="O9">
            <v>11907.999999999998</v>
          </cell>
          <cell r="P9">
            <v>12074</v>
          </cell>
          <cell r="Q9">
            <v>11801.899999999998</v>
          </cell>
          <cell r="R9">
            <v>12929</v>
          </cell>
          <cell r="S9">
            <v>13627.9</v>
          </cell>
          <cell r="T9">
            <v>14458.599999999999</v>
          </cell>
          <cell r="U9">
            <v>0.19749875766108982</v>
          </cell>
          <cell r="V9">
            <v>6.0955833253839575E-2</v>
          </cell>
          <cell r="W9">
            <v>22791.7</v>
          </cell>
          <cell r="X9">
            <v>34865.699999999997</v>
          </cell>
          <cell r="Y9">
            <v>41015.5</v>
          </cell>
          <cell r="Z9">
            <v>0.17638538735777587</v>
          </cell>
          <cell r="AA9">
            <v>6.5206402695871857E-2</v>
          </cell>
          <cell r="AB9">
            <v>14247.32</v>
          </cell>
          <cell r="AC9">
            <v>0.17999999999999994</v>
          </cell>
          <cell r="AD9">
            <v>39487.700000000004</v>
          </cell>
          <cell r="AE9">
            <v>46667.66</v>
          </cell>
          <cell r="AF9">
            <v>55085.163378270096</v>
          </cell>
          <cell r="AG9">
            <v>46667.66</v>
          </cell>
          <cell r="AH9">
            <v>14069.663378270096</v>
          </cell>
          <cell r="AI9">
            <v>0.19215239734874023</v>
          </cell>
          <cell r="AJ9">
            <v>58300.120840638512</v>
          </cell>
          <cell r="AK9">
            <v>15658.079999999987</v>
          </cell>
          <cell r="AL9">
            <v>15658.079999999987</v>
          </cell>
          <cell r="AM9">
            <v>0.32674230420525419</v>
          </cell>
          <cell r="AN9">
            <v>-9.1184870686571329E-2</v>
          </cell>
          <cell r="AO9">
            <v>-0.14048210253108884</v>
          </cell>
          <cell r="AP9">
            <v>-0.14048210253108884</v>
          </cell>
          <cell r="AQ9">
            <v>15658.079999999987</v>
          </cell>
          <cell r="AR9">
            <v>18131.220840638503</v>
          </cell>
          <cell r="AS9">
            <v>0.15794662184881658</v>
          </cell>
          <cell r="AT9">
            <v>42216.779999999992</v>
          </cell>
          <cell r="AU9">
            <v>42216.779999999992</v>
          </cell>
          <cell r="AV9">
            <v>45289.720840638511</v>
          </cell>
          <cell r="AW9">
            <v>7.2789559995777076E-2</v>
          </cell>
          <cell r="AX9">
            <v>25796.300000000003</v>
          </cell>
          <cell r="AY9">
            <v>25796.300000000003</v>
          </cell>
          <cell r="AZ9">
            <v>25924.9</v>
          </cell>
          <cell r="BA9">
            <v>4.9852110573995745E-3</v>
          </cell>
          <cell r="BB9">
            <v>29349.479999999989</v>
          </cell>
          <cell r="BC9">
            <v>32375.220840638511</v>
          </cell>
          <cell r="BD9">
            <v>0.10309350764097092</v>
          </cell>
          <cell r="BE9">
            <v>26336.033000000003</v>
          </cell>
          <cell r="BF9">
            <v>29416.656999999999</v>
          </cell>
          <cell r="BG9">
            <v>0.11697372949069429</v>
          </cell>
          <cell r="BH9">
            <v>25796.300000000003</v>
          </cell>
          <cell r="BI9">
            <v>67218.578000000009</v>
          </cell>
          <cell r="BJ9">
            <v>82625.845464735088</v>
          </cell>
          <cell r="BK9">
            <v>0.22921144604896404</v>
          </cell>
          <cell r="BL9">
            <v>29416.656999999999</v>
          </cell>
          <cell r="BM9">
            <v>25796.300000000003</v>
          </cell>
          <cell r="BN9">
            <v>25924.9</v>
          </cell>
          <cell r="BO9">
            <v>4.9852110573995745E-3</v>
          </cell>
          <cell r="BP9">
            <v>26336.033000000003</v>
          </cell>
          <cell r="BQ9">
            <v>29416.656999999999</v>
          </cell>
          <cell r="BR9">
            <v>0.11697372949069429</v>
          </cell>
          <cell r="BS9">
            <v>0.11697372949069429</v>
          </cell>
          <cell r="BT9">
            <v>0.11697372949069429</v>
          </cell>
        </row>
        <row r="10">
          <cell r="S10">
            <v>1535</v>
          </cell>
          <cell r="T10">
            <v>1040</v>
          </cell>
          <cell r="U10">
            <v>2995.8</v>
          </cell>
          <cell r="V10">
            <v>2347.1</v>
          </cell>
          <cell r="W10">
            <v>2022.2000000000003</v>
          </cell>
          <cell r="X10">
            <v>1380</v>
          </cell>
          <cell r="Y10">
            <v>3254.9</v>
          </cell>
          <cell r="Z10">
            <v>8.6487749515989032E-2</v>
          </cell>
          <cell r="AA10">
            <v>1.3586231884057973</v>
          </cell>
          <cell r="AB10">
            <v>0.14899867424353053</v>
          </cell>
          <cell r="AC10">
            <v>-3.0914682186697684E-2</v>
          </cell>
          <cell r="AD10">
            <v>-2.3456226757512133E-2</v>
          </cell>
          <cell r="AE10">
            <v>2223.8999999999996</v>
          </cell>
          <cell r="AF10">
            <v>2995.8</v>
          </cell>
          <cell r="AH10">
            <v>0</v>
          </cell>
          <cell r="AI10">
            <v>0</v>
          </cell>
          <cell r="AL10">
            <v>0</v>
          </cell>
          <cell r="AN10" t="e">
            <v>#DIV/0!</v>
          </cell>
          <cell r="AO10" t="e">
            <v>#DIV/0!</v>
          </cell>
          <cell r="AQ10" t="e">
            <v>#DIV/0!</v>
          </cell>
          <cell r="AR10" t="e">
            <v>#DIV/0!</v>
          </cell>
          <cell r="AU10" t="e">
            <v>#DIV/0!</v>
          </cell>
          <cell r="AX10">
            <v>1535</v>
          </cell>
          <cell r="AY10">
            <v>1535</v>
          </cell>
          <cell r="AZ10">
            <v>4369.3</v>
          </cell>
          <cell r="BA10">
            <v>1.8464495114006514</v>
          </cell>
          <cell r="BB10">
            <v>-1535</v>
          </cell>
          <cell r="BC10">
            <v>-4369.3</v>
          </cell>
          <cell r="BD10">
            <v>1.8464495114006514</v>
          </cell>
          <cell r="BE10">
            <v>0</v>
          </cell>
          <cell r="BF10">
            <v>0</v>
          </cell>
          <cell r="BG10" t="e">
            <v>#DIV/0!</v>
          </cell>
          <cell r="BH10">
            <v>0</v>
          </cell>
          <cell r="BI10">
            <v>0</v>
          </cell>
          <cell r="BJ10" t="e">
            <v>#DIV/0!</v>
          </cell>
        </row>
        <row r="11">
          <cell r="A11" t="str">
            <v>CEB Income</v>
          </cell>
          <cell r="B11">
            <v>1046</v>
          </cell>
          <cell r="C11">
            <v>0</v>
          </cell>
          <cell r="D11">
            <v>0</v>
          </cell>
          <cell r="E11">
            <v>0</v>
          </cell>
          <cell r="F11">
            <v>1102.9000000000001</v>
          </cell>
          <cell r="G11">
            <v>0</v>
          </cell>
          <cell r="H11">
            <v>0</v>
          </cell>
          <cell r="I11">
            <v>0</v>
          </cell>
          <cell r="J11">
            <v>1310</v>
          </cell>
          <cell r="K11">
            <v>1310</v>
          </cell>
          <cell r="L11">
            <v>0</v>
          </cell>
          <cell r="M11">
            <v>0</v>
          </cell>
          <cell r="N11">
            <v>1600</v>
          </cell>
          <cell r="O11">
            <v>1846</v>
          </cell>
          <cell r="P11">
            <v>1784</v>
          </cell>
          <cell r="Q11">
            <v>0</v>
          </cell>
          <cell r="R11">
            <v>2435</v>
          </cell>
          <cell r="S11">
            <v>2170</v>
          </cell>
          <cell r="T11">
            <v>2130</v>
          </cell>
          <cell r="U11">
            <v>0.19394618834080712</v>
          </cell>
          <cell r="V11">
            <v>-1.8433179723502335E-2</v>
          </cell>
          <cell r="W11">
            <v>2656.1</v>
          </cell>
          <cell r="X11">
            <v>5230</v>
          </cell>
          <cell r="Y11">
            <v>6735</v>
          </cell>
          <cell r="Z11">
            <v>0.28776290630975154</v>
          </cell>
          <cell r="AA11">
            <v>0.55514705882352966</v>
          </cell>
          <cell r="AB11">
            <v>5230</v>
          </cell>
          <cell r="AC11">
            <v>-1</v>
          </cell>
          <cell r="AD11">
            <v>7564.4</v>
          </cell>
          <cell r="AE11">
            <v>7526.2960000000003</v>
          </cell>
          <cell r="AF11">
            <v>9182.0811200000007</v>
          </cell>
          <cell r="AG11">
            <v>7526.2960000000003</v>
          </cell>
          <cell r="AH11">
            <v>2447.0811200000007</v>
          </cell>
          <cell r="AI11">
            <v>6.5664496214773882E-2</v>
          </cell>
          <cell r="AJ11">
            <v>2296.2960000000003</v>
          </cell>
          <cell r="AK11">
            <v>2135.7360000000008</v>
          </cell>
          <cell r="AL11">
            <v>2135.7360000000008</v>
          </cell>
          <cell r="AM11">
            <v>-6.9921299344683607E-2</v>
          </cell>
          <cell r="AN11">
            <v>2296.2960000000003</v>
          </cell>
          <cell r="AO11">
            <v>0.38593908610427463</v>
          </cell>
          <cell r="AP11">
            <v>-6.9921299344683607E-2</v>
          </cell>
          <cell r="AQ11">
            <v>2135.7360000000008</v>
          </cell>
          <cell r="AR11">
            <v>2397.7577600000004</v>
          </cell>
          <cell r="AS11">
            <v>0.12268452655197071</v>
          </cell>
          <cell r="AT11">
            <v>7268.1360000000004</v>
          </cell>
          <cell r="AU11">
            <v>7268.1360000000004</v>
          </cell>
          <cell r="AV11" t="e">
            <v>#REF!</v>
          </cell>
          <cell r="AW11" t="e">
            <v>#REF!</v>
          </cell>
          <cell r="AX11">
            <v>4606.5</v>
          </cell>
          <cell r="AY11">
            <v>4606.5</v>
          </cell>
          <cell r="AZ11">
            <v>5400</v>
          </cell>
          <cell r="BA11">
            <v>0.17225659394334092</v>
          </cell>
          <cell r="BB11">
            <v>5093.6360000000004</v>
          </cell>
          <cell r="BC11">
            <v>5852.1577600000001</v>
          </cell>
          <cell r="BD11">
            <v>0.14891558014746242</v>
          </cell>
          <cell r="BE11">
            <v>5093.6360000000004</v>
          </cell>
          <cell r="BF11">
            <v>5662.2999999999993</v>
          </cell>
          <cell r="BG11">
            <v>0.11164205687253648</v>
          </cell>
          <cell r="BH11">
            <v>5511.5</v>
          </cell>
          <cell r="BI11">
            <v>18130.429999999997</v>
          </cell>
          <cell r="BJ11">
            <v>16978.564399999996</v>
          </cell>
          <cell r="BK11">
            <v>-6.3532172154769695E-2</v>
          </cell>
          <cell r="BL11">
            <v>4509.9999999999991</v>
          </cell>
          <cell r="BM11">
            <v>5511.5</v>
          </cell>
          <cell r="BN11">
            <v>6552.3</v>
          </cell>
          <cell r="BO11">
            <v>0.18884151319967346</v>
          </cell>
          <cell r="BP11">
            <v>7917.3280000000013</v>
          </cell>
          <cell r="BQ11">
            <v>8929.3299999999981</v>
          </cell>
          <cell r="BR11">
            <v>0.12782115380340398</v>
          </cell>
          <cell r="BS11">
            <v>0.12782115380340398</v>
          </cell>
          <cell r="BT11">
            <v>0.12782115380340398</v>
          </cell>
        </row>
        <row r="12">
          <cell r="A12" t="str">
            <v>FX Income</v>
          </cell>
          <cell r="B12">
            <v>230.7</v>
          </cell>
          <cell r="C12">
            <v>0</v>
          </cell>
          <cell r="D12">
            <v>0</v>
          </cell>
          <cell r="E12">
            <v>0</v>
          </cell>
          <cell r="F12">
            <v>237.6</v>
          </cell>
          <cell r="G12">
            <v>1.2134054572818291</v>
          </cell>
          <cell r="H12">
            <v>0</v>
          </cell>
          <cell r="I12">
            <v>0</v>
          </cell>
          <cell r="J12">
            <v>330</v>
          </cell>
          <cell r="K12">
            <v>330</v>
          </cell>
          <cell r="L12">
            <v>0</v>
          </cell>
          <cell r="M12">
            <v>6579.1660000000002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U12" t="e">
            <v>#DIV/0!</v>
          </cell>
          <cell r="V12" t="e">
            <v>#DIV/0!</v>
          </cell>
          <cell r="W12">
            <v>-9.4560805325539787E-2</v>
          </cell>
          <cell r="X12">
            <v>0</v>
          </cell>
          <cell r="Y12">
            <v>0</v>
          </cell>
          <cell r="Z12" t="e">
            <v>#DIV/0!</v>
          </cell>
          <cell r="AA12" t="e">
            <v>#DIV/0!</v>
          </cell>
          <cell r="AB12">
            <v>0</v>
          </cell>
          <cell r="AC12" t="e">
            <v>#DIV/0!</v>
          </cell>
          <cell r="AD12">
            <v>0</v>
          </cell>
          <cell r="AE12" t="e">
            <v>#DIV/0!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 t="e">
            <v>#DIV/0!</v>
          </cell>
          <cell r="AO12" t="e">
            <v>#DIV/0!</v>
          </cell>
          <cell r="AP12">
            <v>0</v>
          </cell>
          <cell r="AQ12">
            <v>0</v>
          </cell>
          <cell r="AR12">
            <v>0</v>
          </cell>
          <cell r="AS12" t="e">
            <v>#DIV/0!</v>
          </cell>
          <cell r="AT12">
            <v>0</v>
          </cell>
          <cell r="AU12">
            <v>0</v>
          </cell>
          <cell r="AV12">
            <v>0</v>
          </cell>
          <cell r="AW12" t="e">
            <v>#DIV/0!</v>
          </cell>
          <cell r="AX12">
            <v>0</v>
          </cell>
          <cell r="AY12">
            <v>0</v>
          </cell>
          <cell r="AZ12">
            <v>0</v>
          </cell>
          <cell r="BA12" t="e">
            <v>#DIV/0!</v>
          </cell>
          <cell r="BB12">
            <v>0</v>
          </cell>
          <cell r="BC12">
            <v>0</v>
          </cell>
          <cell r="BD12" t="e">
            <v>#DIV/0!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>
            <v>0</v>
          </cell>
          <cell r="BJ12">
            <v>-0.45313656309551287</v>
          </cell>
          <cell r="BK12" t="e">
            <v>#DIV/0!</v>
          </cell>
          <cell r="BL12">
            <v>0</v>
          </cell>
          <cell r="BM12">
            <v>0</v>
          </cell>
          <cell r="BN12">
            <v>0</v>
          </cell>
          <cell r="BO12" t="e">
            <v>#DIV/0!</v>
          </cell>
          <cell r="BP12">
            <v>0</v>
          </cell>
          <cell r="BQ12">
            <v>0</v>
          </cell>
          <cell r="BR12" t="e">
            <v>#DIV/0!</v>
          </cell>
          <cell r="BS12" t="e">
            <v>#DIV/0!</v>
          </cell>
          <cell r="BT12" t="e">
            <v>#DIV/0!</v>
          </cell>
        </row>
        <row r="13">
          <cell r="A13" t="str">
            <v>Capital Gains</v>
          </cell>
          <cell r="B13">
            <v>1718</v>
          </cell>
          <cell r="C13">
            <v>1752</v>
          </cell>
          <cell r="D13">
            <v>1560</v>
          </cell>
          <cell r="E13">
            <v>959</v>
          </cell>
          <cell r="F13">
            <v>1396.9</v>
          </cell>
          <cell r="G13">
            <v>5563.1</v>
          </cell>
          <cell r="H13">
            <v>2640</v>
          </cell>
          <cell r="I13">
            <v>1910.6759999999995</v>
          </cell>
          <cell r="J13">
            <v>3000</v>
          </cell>
          <cell r="K13">
            <v>2560</v>
          </cell>
          <cell r="L13">
            <v>1130</v>
          </cell>
          <cell r="M13">
            <v>1436</v>
          </cell>
          <cell r="N13">
            <v>414.09999999999991</v>
          </cell>
          <cell r="O13">
            <v>1300</v>
          </cell>
          <cell r="P13">
            <v>820</v>
          </cell>
          <cell r="Q13" t="str">
            <v>NA</v>
          </cell>
          <cell r="R13">
            <v>500</v>
          </cell>
          <cell r="S13">
            <v>630</v>
          </cell>
          <cell r="T13" t="e">
            <v>#VALUE!</v>
          </cell>
          <cell r="U13">
            <v>-1</v>
          </cell>
          <cell r="V13">
            <v>-1</v>
          </cell>
          <cell r="W13">
            <v>1890</v>
          </cell>
          <cell r="X13">
            <v>2534.1</v>
          </cell>
          <cell r="Y13">
            <v>1130</v>
          </cell>
          <cell r="Z13">
            <v>-0.55408231719348089</v>
          </cell>
          <cell r="AA13">
            <v>-1</v>
          </cell>
          <cell r="AB13">
            <v>1000</v>
          </cell>
          <cell r="AC13">
            <v>0.21951219512195119</v>
          </cell>
          <cell r="AD13">
            <v>2168</v>
          </cell>
          <cell r="AE13">
            <v>2109.3790000000004</v>
          </cell>
          <cell r="AF13">
            <v>1750</v>
          </cell>
          <cell r="AG13">
            <v>4580.0330000000004</v>
          </cell>
          <cell r="AH13">
            <v>620</v>
          </cell>
          <cell r="AI13">
            <v>-138.90799999999999</v>
          </cell>
          <cell r="AJ13">
            <v>5800</v>
          </cell>
          <cell r="AK13">
            <v>-2306.9079999999999</v>
          </cell>
          <cell r="AL13">
            <v>-2306.9079999999999</v>
          </cell>
          <cell r="AM13">
            <v>4419.33</v>
          </cell>
          <cell r="AN13">
            <v>-1</v>
          </cell>
          <cell r="AO13">
            <v>-1</v>
          </cell>
          <cell r="AP13">
            <v>800</v>
          </cell>
          <cell r="AQ13">
            <v>-2306.9079999999999</v>
          </cell>
          <cell r="AR13">
            <v>-0.57671957671957674</v>
          </cell>
          <cell r="AS13">
            <v>-1</v>
          </cell>
          <cell r="AT13">
            <v>-636.90800000000002</v>
          </cell>
          <cell r="AU13">
            <v>-636.90800000000002</v>
          </cell>
          <cell r="AV13">
            <v>4473</v>
          </cell>
          <cell r="AW13">
            <v>-8.0229923317025378</v>
          </cell>
          <cell r="AX13">
            <v>1128</v>
          </cell>
          <cell r="AY13">
            <v>1128</v>
          </cell>
          <cell r="AZ13">
            <v>3217</v>
          </cell>
          <cell r="BA13">
            <v>1.851950354609929</v>
          </cell>
          <cell r="BB13">
            <v>-1266.9079999999999</v>
          </cell>
          <cell r="BC13">
            <v>2583</v>
          </cell>
          <cell r="BD13">
            <v>-3.0388220770568979</v>
          </cell>
          <cell r="BE13">
            <v>2600.692</v>
          </cell>
          <cell r="BF13">
            <v>1202.33</v>
          </cell>
          <cell r="BG13">
            <v>-0.53768843061769722</v>
          </cell>
          <cell r="BH13">
            <v>1128</v>
          </cell>
          <cell r="BI13">
            <v>4448.7930000000006</v>
          </cell>
          <cell r="BJ13">
            <v>3290</v>
          </cell>
          <cell r="BK13">
            <v>-0.26047357114615144</v>
          </cell>
          <cell r="BL13">
            <v>1202.33</v>
          </cell>
          <cell r="BM13">
            <v>1128</v>
          </cell>
          <cell r="BN13">
            <v>3217</v>
          </cell>
          <cell r="BO13">
            <v>1.851950354609929</v>
          </cell>
          <cell r="BP13">
            <v>2600.692</v>
          </cell>
          <cell r="BQ13">
            <v>1202.33</v>
          </cell>
          <cell r="BR13">
            <v>-0.53768843061769722</v>
          </cell>
          <cell r="BS13">
            <v>-0.53768843061769722</v>
          </cell>
          <cell r="BT13">
            <v>-0.53768843061769722</v>
          </cell>
        </row>
        <row r="14">
          <cell r="A14" t="str">
            <v>Inter-branch transfer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X14">
            <v>0</v>
          </cell>
          <cell r="Y14">
            <v>0</v>
          </cell>
          <cell r="Z14" t="e">
            <v>#DIV/0!</v>
          </cell>
          <cell r="AA14" t="e">
            <v>#DIV/0!</v>
          </cell>
          <cell r="AB14">
            <v>0</v>
          </cell>
          <cell r="AC14" t="e">
            <v>#DIV/0!</v>
          </cell>
          <cell r="AD14">
            <v>0</v>
          </cell>
          <cell r="AE14" t="e">
            <v>#DIV/0!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>
            <v>0</v>
          </cell>
          <cell r="AL14">
            <v>0</v>
          </cell>
          <cell r="AM14">
            <v>0</v>
          </cell>
          <cell r="AN14" t="e">
            <v>#DIV/0!</v>
          </cell>
          <cell r="AO14" t="e">
            <v>#DIV/0!</v>
          </cell>
          <cell r="AP14">
            <v>0</v>
          </cell>
          <cell r="AQ14">
            <v>0</v>
          </cell>
          <cell r="AR14">
            <v>0</v>
          </cell>
          <cell r="AS14" t="e">
            <v>#DIV/0!</v>
          </cell>
          <cell r="AT14">
            <v>0</v>
          </cell>
          <cell r="AU14">
            <v>0</v>
          </cell>
          <cell r="AV14">
            <v>0</v>
          </cell>
          <cell r="AW14" t="e">
            <v>#DIV/0!</v>
          </cell>
          <cell r="AX14">
            <v>0</v>
          </cell>
          <cell r="AY14">
            <v>0</v>
          </cell>
          <cell r="AZ14">
            <v>0</v>
          </cell>
          <cell r="BA14" t="e">
            <v>#DIV/0!</v>
          </cell>
          <cell r="BB14">
            <v>0</v>
          </cell>
          <cell r="BC14">
            <v>0</v>
          </cell>
          <cell r="BD14" t="e">
            <v>#DIV/0!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>
            <v>0</v>
          </cell>
          <cell r="BJ14">
            <v>0</v>
          </cell>
          <cell r="BK14" t="e">
            <v>#DIV/0!</v>
          </cell>
          <cell r="BL14">
            <v>0</v>
          </cell>
          <cell r="BM14">
            <v>0</v>
          </cell>
          <cell r="BN14">
            <v>0</v>
          </cell>
          <cell r="BO14" t="e">
            <v>#DIV/0!</v>
          </cell>
          <cell r="BP14">
            <v>0</v>
          </cell>
          <cell r="BQ14">
            <v>0</v>
          </cell>
          <cell r="BR14" t="e">
            <v>#DIV/0!</v>
          </cell>
          <cell r="BS14" t="e">
            <v>#DIV/0!</v>
          </cell>
          <cell r="BT14" t="e">
            <v>#DIV/0!</v>
          </cell>
        </row>
        <row r="15">
          <cell r="A15" t="str">
            <v>Other Non-Int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88.299999999999727</v>
          </cell>
          <cell r="G15">
            <v>0</v>
          </cell>
          <cell r="H15">
            <v>0</v>
          </cell>
          <cell r="I15">
            <v>0</v>
          </cell>
          <cell r="J15">
            <v>-141.5</v>
          </cell>
          <cell r="K15">
            <v>3874.8</v>
          </cell>
          <cell r="L15">
            <v>0</v>
          </cell>
          <cell r="M15">
            <v>593.20900000000108</v>
          </cell>
          <cell r="N15">
            <v>0</v>
          </cell>
          <cell r="O15">
            <v>-22.699999999999818</v>
          </cell>
          <cell r="P15">
            <v>0</v>
          </cell>
          <cell r="Q15">
            <v>0</v>
          </cell>
          <cell r="R15">
            <v>-122</v>
          </cell>
          <cell r="S15">
            <v>40.199999999999818</v>
          </cell>
          <cell r="T15" t="e">
            <v>#DIV/0!</v>
          </cell>
          <cell r="U15" t="e">
            <v>#DIV/0!</v>
          </cell>
          <cell r="V15">
            <v>-1</v>
          </cell>
          <cell r="X15">
            <v>-22.699999999999818</v>
          </cell>
          <cell r="Y15">
            <v>-81.800000000000182</v>
          </cell>
          <cell r="Z15">
            <v>2.6035242290749268</v>
          </cell>
          <cell r="AA15" t="e">
            <v>#DIV/0!</v>
          </cell>
          <cell r="AB15">
            <v>2031.5</v>
          </cell>
          <cell r="AC15" t="e">
            <v>#DIV/0!</v>
          </cell>
          <cell r="AD15">
            <v>0</v>
          </cell>
          <cell r="AE15">
            <v>-7526.2960000000003</v>
          </cell>
          <cell r="AF15">
            <v>-9182.0811200000007</v>
          </cell>
          <cell r="AG15">
            <v>-7526.2960000000003</v>
          </cell>
          <cell r="AH15">
            <v>-9100.2811199999996</v>
          </cell>
          <cell r="AI15">
            <v>-9700.1360000000004</v>
          </cell>
          <cell r="AJ15">
            <v>-11252.15776</v>
          </cell>
          <cell r="AK15">
            <v>-9700.1360000000004</v>
          </cell>
          <cell r="AL15">
            <v>-9700.1360000000004</v>
          </cell>
          <cell r="AM15">
            <v>-11062.3</v>
          </cell>
          <cell r="AN15">
            <v>-1</v>
          </cell>
          <cell r="AO15">
            <v>-1</v>
          </cell>
          <cell r="AP15">
            <v>0</v>
          </cell>
          <cell r="AQ15">
            <v>-9700.1360000000004</v>
          </cell>
          <cell r="AR15">
            <v>-11252.15776</v>
          </cell>
          <cell r="AS15">
            <v>0.15999999999999992</v>
          </cell>
          <cell r="AT15">
            <v>-9700.1360000000004</v>
          </cell>
          <cell r="AU15">
            <v>-9700.1360000000004</v>
          </cell>
          <cell r="AV15">
            <v>-13996.05776</v>
          </cell>
          <cell r="AW15">
            <v>0.44287232261485809</v>
          </cell>
          <cell r="AX15">
            <v>0</v>
          </cell>
          <cell r="AY15">
            <v>0</v>
          </cell>
          <cell r="AZ15">
            <v>0</v>
          </cell>
          <cell r="BA15" t="e">
            <v>#DIV/0!</v>
          </cell>
          <cell r="BB15">
            <v>-9700.1360000000004</v>
          </cell>
          <cell r="BC15">
            <v>-11252.15776</v>
          </cell>
          <cell r="BD15">
            <v>0.15999999999999992</v>
          </cell>
          <cell r="BE15">
            <v>-9700.1360000000004</v>
          </cell>
          <cell r="BF15">
            <v>-11062.3</v>
          </cell>
          <cell r="BG15">
            <v>0.14042730947277438</v>
          </cell>
          <cell r="BH15">
            <v>0</v>
          </cell>
          <cell r="BI15">
            <v>2764.489999999998</v>
          </cell>
          <cell r="BJ15">
            <v>8037.5146999999997</v>
          </cell>
          <cell r="BK15">
            <v>1.907413193753642</v>
          </cell>
          <cell r="BL15">
            <v>-11062.3</v>
          </cell>
          <cell r="BM15">
            <v>0</v>
          </cell>
          <cell r="BN15">
            <v>0</v>
          </cell>
          <cell r="BO15" t="e">
            <v>#DIV/0!</v>
          </cell>
          <cell r="BP15">
            <v>146.47999999999956</v>
          </cell>
          <cell r="BQ15">
            <v>74.639999999999418</v>
          </cell>
          <cell r="BR15">
            <v>-0.49044238121245465</v>
          </cell>
          <cell r="BS15">
            <v>-0.49044238121245465</v>
          </cell>
          <cell r="BT15">
            <v>-0.49044238121245465</v>
          </cell>
        </row>
        <row r="16">
          <cell r="A16" t="str">
            <v>Total Non-II ex Cap Gains</v>
          </cell>
          <cell r="B16">
            <v>1277.0999999999999</v>
          </cell>
          <cell r="C16">
            <v>1464</v>
          </cell>
          <cell r="D16">
            <v>1209.3000000000002</v>
          </cell>
          <cell r="E16">
            <v>2563.6999999999998</v>
          </cell>
          <cell r="F16">
            <v>1428.7999999999997</v>
          </cell>
          <cell r="G16">
            <v>2101.5</v>
          </cell>
          <cell r="H16">
            <v>1637.3999999999996</v>
          </cell>
          <cell r="I16">
            <v>1990.4240000000004</v>
          </cell>
          <cell r="J16">
            <v>1498.5</v>
          </cell>
          <cell r="K16">
            <v>5514.8</v>
          </cell>
          <cell r="L16">
            <v>1350</v>
          </cell>
          <cell r="M16">
            <v>2337.5</v>
          </cell>
          <cell r="N16">
            <v>2114</v>
          </cell>
          <cell r="O16">
            <v>1823.3000000000002</v>
          </cell>
          <cell r="P16">
            <v>1625.1999999999998</v>
          </cell>
          <cell r="Q16" t="str">
            <v>NA</v>
          </cell>
          <cell r="R16">
            <v>2313</v>
          </cell>
          <cell r="S16">
            <v>2210.1999999999998</v>
          </cell>
          <cell r="T16" t="e">
            <v>#VALUE!</v>
          </cell>
          <cell r="U16">
            <v>-1</v>
          </cell>
          <cell r="V16">
            <v>-1</v>
          </cell>
          <cell r="X16">
            <v>5562.5</v>
          </cell>
          <cell r="Y16">
            <v>4523.2</v>
          </cell>
          <cell r="Z16">
            <v>-0.18684044943820233</v>
          </cell>
          <cell r="AA16" t="e">
            <v>#DIV/0!</v>
          </cell>
          <cell r="AB16">
            <v>5562.5</v>
          </cell>
          <cell r="AC16">
            <v>-1</v>
          </cell>
          <cell r="AD16">
            <v>5511.5</v>
          </cell>
          <cell r="AE16">
            <v>-9.1685393258427172E-3</v>
          </cell>
          <cell r="AF16">
            <v>5511.5</v>
          </cell>
          <cell r="AG16">
            <v>5511.5</v>
          </cell>
          <cell r="AH16">
            <v>-4523.2</v>
          </cell>
          <cell r="AI16" t="e">
            <v>#VALUE!</v>
          </cell>
          <cell r="AJ16">
            <v>9.4811214471947736E-2</v>
          </cell>
          <cell r="AK16">
            <v>-5511.5</v>
          </cell>
          <cell r="AL16">
            <v>-5511.5</v>
          </cell>
          <cell r="AM16" t="e">
            <v>#VALUE!</v>
          </cell>
          <cell r="AN16">
            <v>-1</v>
          </cell>
          <cell r="AO16">
            <v>-1</v>
          </cell>
          <cell r="AP16" t="e">
            <v>#VALUE!</v>
          </cell>
          <cell r="AQ16">
            <v>-5511.5</v>
          </cell>
          <cell r="AR16">
            <v>0</v>
          </cell>
          <cell r="AS16">
            <v>-1</v>
          </cell>
          <cell r="AT16">
            <v>-2432</v>
          </cell>
          <cell r="AU16">
            <v>-2432</v>
          </cell>
          <cell r="AV16">
            <v>0</v>
          </cell>
          <cell r="AW16">
            <v>-1</v>
          </cell>
          <cell r="AX16">
            <v>5511.5</v>
          </cell>
          <cell r="AY16">
            <v>5511.5</v>
          </cell>
          <cell r="AZ16">
            <v>0</v>
          </cell>
          <cell r="BA16">
            <v>-1</v>
          </cell>
          <cell r="BB16">
            <v>-5511.5</v>
          </cell>
          <cell r="BC16">
            <v>0</v>
          </cell>
          <cell r="BD16">
            <v>-1</v>
          </cell>
          <cell r="BE16">
            <v>-5511.5</v>
          </cell>
          <cell r="BF16">
            <v>0</v>
          </cell>
          <cell r="BG16">
            <v>-1</v>
          </cell>
          <cell r="BH16">
            <v>5511.5</v>
          </cell>
          <cell r="BI16">
            <v>20894.919999999995</v>
          </cell>
          <cell r="BJ16">
            <v>25016.079099999995</v>
          </cell>
          <cell r="BK16">
            <v>0.19723258571939972</v>
          </cell>
          <cell r="BL16">
            <v>0</v>
          </cell>
          <cell r="BM16">
            <v>5511.5</v>
          </cell>
          <cell r="BN16">
            <v>0</v>
          </cell>
          <cell r="BO16">
            <v>-1</v>
          </cell>
          <cell r="BP16">
            <v>8063.8080000000009</v>
          </cell>
          <cell r="BQ16">
            <v>15556.269999999999</v>
          </cell>
          <cell r="BR16">
            <v>0.92914687452875833</v>
          </cell>
          <cell r="BS16">
            <v>0.92914687452875833</v>
          </cell>
          <cell r="BT16">
            <v>0.92914687452875833</v>
          </cell>
        </row>
        <row r="17">
          <cell r="A17" t="str">
            <v>Non-Interest income</v>
          </cell>
          <cell r="B17">
            <v>2995.1</v>
          </cell>
          <cell r="C17">
            <v>3216</v>
          </cell>
          <cell r="D17">
            <v>2769.3</v>
          </cell>
          <cell r="E17">
            <v>3522.7</v>
          </cell>
          <cell r="F17">
            <v>2825.7</v>
          </cell>
          <cell r="G17">
            <v>7664.6</v>
          </cell>
          <cell r="H17">
            <v>4277.3999999999996</v>
          </cell>
          <cell r="I17">
            <v>3901.1</v>
          </cell>
          <cell r="J17">
            <v>4498.5</v>
          </cell>
          <cell r="K17">
            <v>8074.8</v>
          </cell>
          <cell r="L17">
            <v>2480</v>
          </cell>
          <cell r="M17">
            <v>3773.5</v>
          </cell>
          <cell r="N17">
            <v>2528.1</v>
          </cell>
          <cell r="O17">
            <v>3123.3</v>
          </cell>
          <cell r="P17">
            <v>2445.1999999999998</v>
          </cell>
          <cell r="Q17">
            <v>4215</v>
          </cell>
          <cell r="R17">
            <v>2813</v>
          </cell>
          <cell r="S17">
            <v>2840.2</v>
          </cell>
          <cell r="T17">
            <v>3230.7</v>
          </cell>
          <cell r="U17">
            <v>0.32124161622771141</v>
          </cell>
          <cell r="V17">
            <v>0.13749031758326868</v>
          </cell>
          <cell r="W17">
            <v>4678.3</v>
          </cell>
          <cell r="X17">
            <v>8096.5999999999995</v>
          </cell>
          <cell r="Y17">
            <v>8883.9</v>
          </cell>
          <cell r="Z17">
            <v>9.7238346960452526E-2</v>
          </cell>
          <cell r="AA17">
            <v>0.11122372993546259</v>
          </cell>
          <cell r="AB17">
            <v>3031.5</v>
          </cell>
          <cell r="AC17">
            <v>0.23977588745296918</v>
          </cell>
          <cell r="AD17">
            <v>10637.4</v>
          </cell>
          <cell r="AE17">
            <v>12311.628000000001</v>
          </cell>
          <cell r="AF17">
            <v>13992.477070000001</v>
          </cell>
          <cell r="AG17">
            <v>15205.66</v>
          </cell>
          <cell r="AH17">
            <v>5108.5770700000012</v>
          </cell>
          <cell r="AI17">
            <v>0.21199930486358265</v>
          </cell>
          <cell r="AJ17">
            <v>21524.431510000002</v>
          </cell>
          <cell r="AK17">
            <v>2798.9950000000008</v>
          </cell>
          <cell r="AL17">
            <v>2798.9950000000008</v>
          </cell>
          <cell r="AM17">
            <v>-0.33594424673784085</v>
          </cell>
          <cell r="AN17">
            <v>0.85205761353628651</v>
          </cell>
          <cell r="AO17">
            <v>1.1278351694090194</v>
          </cell>
          <cell r="AP17">
            <v>1.1278351694090194</v>
          </cell>
          <cell r="AQ17">
            <v>2798.9950000000008</v>
          </cell>
          <cell r="AR17">
            <v>6920.7315100000033</v>
          </cell>
          <cell r="AS17">
            <v>1.4725773036393424</v>
          </cell>
          <cell r="AT17">
            <v>10506.395</v>
          </cell>
          <cell r="AU17">
            <v>10506.395</v>
          </cell>
          <cell r="AV17">
            <v>16433.431510000002</v>
          </cell>
          <cell r="AW17">
            <v>0.56413608188155884</v>
          </cell>
          <cell r="AX17">
            <v>6639.5</v>
          </cell>
          <cell r="AY17">
            <v>6639.5</v>
          </cell>
          <cell r="AZ17">
            <v>9769.2999999999993</v>
          </cell>
          <cell r="BA17">
            <v>0.47139091799081245</v>
          </cell>
          <cell r="BB17">
            <v>6796.8950000000004</v>
          </cell>
          <cell r="BC17">
            <v>11755.131510000003</v>
          </cell>
          <cell r="BD17">
            <v>0.72948552390466559</v>
          </cell>
          <cell r="BE17">
            <v>10664.5</v>
          </cell>
          <cell r="BF17">
            <v>10206.299999999999</v>
          </cell>
          <cell r="BG17">
            <v>-4.2964977261006232E-2</v>
          </cell>
          <cell r="BH17">
            <v>6639.5</v>
          </cell>
          <cell r="BI17">
            <v>25343.712999999996</v>
          </cell>
          <cell r="BJ17">
            <v>28306.079099999995</v>
          </cell>
          <cell r="BK17">
            <v>0.11688761232420841</v>
          </cell>
          <cell r="BL17">
            <v>10206.299999999999</v>
          </cell>
          <cell r="BM17">
            <v>6639.5</v>
          </cell>
          <cell r="BN17">
            <v>9769.2999999999993</v>
          </cell>
          <cell r="BO17">
            <v>0.47139091799081245</v>
          </cell>
          <cell r="BP17">
            <v>10664.5</v>
          </cell>
          <cell r="BQ17">
            <v>10206.299999999999</v>
          </cell>
          <cell r="BR17">
            <v>-4.2964977261006232E-2</v>
          </cell>
          <cell r="BS17">
            <v>-4.2964977261006232E-2</v>
          </cell>
          <cell r="BT17">
            <v>-4.2964977261006232E-2</v>
          </cell>
        </row>
        <row r="18">
          <cell r="A18" t="str">
            <v>Total Income</v>
          </cell>
          <cell r="B18">
            <v>9550.8000000000029</v>
          </cell>
          <cell r="C18">
            <v>11045.900000000001</v>
          </cell>
          <cell r="D18">
            <v>10105.299999999999</v>
          </cell>
          <cell r="E18">
            <v>13038.3</v>
          </cell>
          <cell r="F18">
            <v>11096.900000000001</v>
          </cell>
          <cell r="G18">
            <v>16704.099999999999</v>
          </cell>
          <cell r="H18">
            <v>13043.400000000001</v>
          </cell>
          <cell r="I18">
            <v>14071.400000000003</v>
          </cell>
          <cell r="J18">
            <v>13854.5</v>
          </cell>
          <cell r="K18">
            <v>17770.3</v>
          </cell>
          <cell r="L18">
            <v>12775.099999999999</v>
          </cell>
          <cell r="M18">
            <v>14495</v>
          </cell>
          <cell r="N18">
            <v>13411.800000000003</v>
          </cell>
          <cell r="O18">
            <v>15031.3</v>
          </cell>
          <cell r="P18">
            <v>14519.2</v>
          </cell>
          <cell r="Q18">
            <v>16016.899999999998</v>
          </cell>
          <cell r="R18">
            <v>15742</v>
          </cell>
          <cell r="S18">
            <v>16468.099999999999</v>
          </cell>
          <cell r="T18">
            <v>17689.3</v>
          </cell>
          <cell r="U18">
            <v>0.21833847594908806</v>
          </cell>
          <cell r="V18">
            <v>7.4155488489868304E-2</v>
          </cell>
          <cell r="W18">
            <v>17592.8</v>
          </cell>
          <cell r="X18">
            <v>42962.3</v>
          </cell>
          <cell r="Y18">
            <v>49899.399999999994</v>
          </cell>
          <cell r="Z18">
            <v>0.16146947439964787</v>
          </cell>
          <cell r="AA18">
            <v>7.6867032874874175E-2</v>
          </cell>
          <cell r="AB18">
            <v>17278.82</v>
          </cell>
          <cell r="AC18">
            <v>0.19006694583723616</v>
          </cell>
          <cell r="AD18">
            <v>50125.100000000006</v>
          </cell>
          <cell r="AE18">
            <v>58979.288</v>
          </cell>
          <cell r="AF18">
            <v>69077.640448270104</v>
          </cell>
          <cell r="AG18">
            <v>61873.320000000007</v>
          </cell>
          <cell r="AH18">
            <v>19178.240448270109</v>
          </cell>
          <cell r="AI18">
            <v>0.19737530035588113</v>
          </cell>
          <cell r="AJ18">
            <v>79824.552350638522</v>
          </cell>
          <cell r="AK18">
            <v>18457.074999999983</v>
          </cell>
          <cell r="AL18">
            <v>18457.074999999983</v>
          </cell>
          <cell r="AM18">
            <v>0.1523500177937045</v>
          </cell>
          <cell r="AN18">
            <v>-4.9300254452926962E-2</v>
          </cell>
          <cell r="AO18">
            <v>-4.9300254452926962E-2</v>
          </cell>
          <cell r="AP18">
            <v>5.1856808297090273E-2</v>
          </cell>
          <cell r="AQ18">
            <v>18457.074999999983</v>
          </cell>
          <cell r="AR18">
            <v>25051.952350638523</v>
          </cell>
          <cell r="AS18">
            <v>0.35730891003252396</v>
          </cell>
          <cell r="AT18">
            <v>52723.174999999988</v>
          </cell>
          <cell r="AU18">
            <v>52723.174999999988</v>
          </cell>
          <cell r="AV18">
            <v>61723.15235063852</v>
          </cell>
          <cell r="AW18">
            <v>0.17070249184800668</v>
          </cell>
          <cell r="AX18">
            <v>32435.800000000003</v>
          </cell>
          <cell r="AY18">
            <v>32435.800000000003</v>
          </cell>
          <cell r="AZ18">
            <v>35694.199999999997</v>
          </cell>
          <cell r="BA18">
            <v>0.10045690255828421</v>
          </cell>
          <cell r="BB18">
            <v>36146.374999999985</v>
          </cell>
          <cell r="BC18">
            <v>44130.352350638525</v>
          </cell>
          <cell r="BD18">
            <v>0.22087906050436712</v>
          </cell>
          <cell r="BE18">
            <v>37000.53300000001</v>
          </cell>
          <cell r="BF18">
            <v>39622.957000000009</v>
          </cell>
          <cell r="BG18">
            <v>7.0875303336846551E-2</v>
          </cell>
          <cell r="BH18">
            <v>32435.800000000003</v>
          </cell>
          <cell r="BI18">
            <v>92562.290999999997</v>
          </cell>
          <cell r="BJ18">
            <v>110931.92456473509</v>
          </cell>
          <cell r="BK18">
            <v>0.19845698897767239</v>
          </cell>
          <cell r="BL18">
            <v>39622.957000000009</v>
          </cell>
          <cell r="BM18">
            <v>32435.800000000003</v>
          </cell>
          <cell r="BN18">
            <v>35694.199999999997</v>
          </cell>
          <cell r="BO18">
            <v>0.10045690255828421</v>
          </cell>
          <cell r="BP18">
            <v>37000.53300000001</v>
          </cell>
          <cell r="BQ18">
            <v>39622.957000000009</v>
          </cell>
          <cell r="BR18">
            <v>7.0875303336846551E-2</v>
          </cell>
          <cell r="BS18">
            <v>7.0875303336846551E-2</v>
          </cell>
          <cell r="BT18">
            <v>7.0875303336846551E-2</v>
          </cell>
        </row>
        <row r="19">
          <cell r="A19" t="str">
            <v>Expenditure</v>
          </cell>
          <cell r="B19">
            <v>4338.1000000000004</v>
          </cell>
          <cell r="C19">
            <v>5381.9</v>
          </cell>
          <cell r="D19">
            <v>4597.2</v>
          </cell>
          <cell r="E19">
            <v>6250.1</v>
          </cell>
          <cell r="F19">
            <v>5149.5</v>
          </cell>
          <cell r="G19">
            <v>5554</v>
          </cell>
          <cell r="H19">
            <v>5644.6</v>
          </cell>
          <cell r="I19">
            <v>7079.1</v>
          </cell>
          <cell r="J19">
            <v>5844.6</v>
          </cell>
          <cell r="K19">
            <v>7352.9</v>
          </cell>
          <cell r="L19">
            <v>8397.6</v>
          </cell>
          <cell r="M19">
            <v>9224.5</v>
          </cell>
          <cell r="N19">
            <v>7840</v>
          </cell>
          <cell r="O19">
            <v>8195</v>
          </cell>
          <cell r="P19">
            <v>9035.6</v>
          </cell>
          <cell r="Q19">
            <v>6034.2000000000007</v>
          </cell>
          <cell r="R19">
            <v>7393.7999999999993</v>
          </cell>
          <cell r="S19">
            <v>7580.1</v>
          </cell>
          <cell r="T19">
            <v>8122.7</v>
          </cell>
          <cell r="U19">
            <v>-0.10103368896365494</v>
          </cell>
          <cell r="V19">
            <v>7.15821691006715E-2</v>
          </cell>
          <cell r="W19">
            <v>9043</v>
          </cell>
          <cell r="X19">
            <v>25070.6</v>
          </cell>
          <cell r="Y19">
            <v>23096.6</v>
          </cell>
          <cell r="Z19">
            <v>-7.8737644890828351E-2</v>
          </cell>
          <cell r="AA19">
            <v>-9.6869578500583864E-2</v>
          </cell>
          <cell r="AB19">
            <v>9598.4750000000004</v>
          </cell>
          <cell r="AC19">
            <v>6.229525432732741E-2</v>
          </cell>
          <cell r="AD19">
            <v>22671.599999999999</v>
          </cell>
          <cell r="AE19">
            <v>30231.526000000002</v>
          </cell>
          <cell r="AF19">
            <v>31139.704800000003</v>
          </cell>
          <cell r="AG19">
            <v>30231.526000000002</v>
          </cell>
          <cell r="AH19">
            <v>8043.1048000000046</v>
          </cell>
          <cell r="AI19">
            <v>0.33291982367173834</v>
          </cell>
          <cell r="AJ19">
            <v>40360.47507</v>
          </cell>
          <cell r="AK19">
            <v>10590.71</v>
          </cell>
          <cell r="AL19">
            <v>10590.71</v>
          </cell>
          <cell r="AM19">
            <v>0.75511418249312223</v>
          </cell>
          <cell r="AN19">
            <v>9.4422464980148391E-7</v>
          </cell>
          <cell r="AO19">
            <v>9.4422464980148391E-7</v>
          </cell>
          <cell r="AP19">
            <v>-9.4422375818137283E-7</v>
          </cell>
          <cell r="AQ19">
            <v>10590.71</v>
          </cell>
          <cell r="AR19">
            <v>13382.77507</v>
          </cell>
          <cell r="AS19">
            <v>0.26363341740072199</v>
          </cell>
          <cell r="AT19">
            <v>26293.51</v>
          </cell>
          <cell r="AU19">
            <v>26293.51</v>
          </cell>
          <cell r="AV19">
            <v>31590.675070000001</v>
          </cell>
          <cell r="AW19">
            <v>0.20146283512547414</v>
          </cell>
          <cell r="AX19">
            <v>14548.9</v>
          </cell>
          <cell r="AY19">
            <v>14548.9</v>
          </cell>
          <cell r="AZ19">
            <v>17812.8</v>
          </cell>
          <cell r="BA19">
            <v>0.22433998446617953</v>
          </cell>
          <cell r="BB19">
            <v>18713.409999999996</v>
          </cell>
          <cell r="BC19">
            <v>22547.675070000001</v>
          </cell>
          <cell r="BD19">
            <v>0.20489398084047772</v>
          </cell>
          <cell r="BE19">
            <v>18713.409999999996</v>
          </cell>
          <cell r="BF19">
            <v>17442.000000000004</v>
          </cell>
          <cell r="BG19">
            <v>-6.7941118160719682E-2</v>
          </cell>
          <cell r="BH19">
            <v>14548.9</v>
          </cell>
          <cell r="BI19">
            <v>34992.869000000006</v>
          </cell>
          <cell r="BJ19">
            <v>44838.518850000008</v>
          </cell>
          <cell r="BK19">
            <v>0.28136160684624056</v>
          </cell>
          <cell r="BL19">
            <v>17442.000000000004</v>
          </cell>
          <cell r="BM19">
            <v>14548.9</v>
          </cell>
          <cell r="BN19">
            <v>17812.8</v>
          </cell>
          <cell r="BO19">
            <v>0.22433998446617953</v>
          </cell>
          <cell r="BP19">
            <v>18713.409999999996</v>
          </cell>
          <cell r="BQ19">
            <v>17442.000000000004</v>
          </cell>
          <cell r="BR19">
            <v>-6.7941118160719682E-2</v>
          </cell>
          <cell r="BS19">
            <v>-6.7941118160719682E-2</v>
          </cell>
          <cell r="BT19">
            <v>-6.7941118160719682E-2</v>
          </cell>
        </row>
        <row r="20">
          <cell r="A20" t="str">
            <v>---Employee</v>
          </cell>
          <cell r="B20">
            <v>3343.8</v>
          </cell>
          <cell r="C20">
            <v>3741</v>
          </cell>
          <cell r="D20">
            <v>3561.2</v>
          </cell>
          <cell r="E20">
            <v>4114.8</v>
          </cell>
          <cell r="F20">
            <v>3753.8</v>
          </cell>
          <cell r="G20">
            <v>3848.8</v>
          </cell>
          <cell r="H20">
            <v>4068.4</v>
          </cell>
          <cell r="I20">
            <v>4869.6000000000004</v>
          </cell>
          <cell r="J20">
            <v>4125.3</v>
          </cell>
          <cell r="K20">
            <v>5390.3</v>
          </cell>
          <cell r="L20">
            <v>6539.9</v>
          </cell>
          <cell r="M20">
            <v>6224.3</v>
          </cell>
          <cell r="N20">
            <v>5871.3</v>
          </cell>
          <cell r="O20">
            <v>5812.2</v>
          </cell>
          <cell r="P20">
            <v>6813.7</v>
          </cell>
          <cell r="Q20">
            <v>3525.8</v>
          </cell>
          <cell r="R20">
            <v>5217.3999999999996</v>
          </cell>
          <cell r="S20">
            <v>5108.2</v>
          </cell>
          <cell r="T20">
            <v>5812.5</v>
          </cell>
          <cell r="U20">
            <v>-0.14693925473678027</v>
          </cell>
          <cell r="V20">
            <v>0.13787635566344303</v>
          </cell>
          <cell r="W20">
            <v>6418</v>
          </cell>
          <cell r="X20">
            <v>18497.2</v>
          </cell>
          <cell r="Y20">
            <v>16138.099999999999</v>
          </cell>
          <cell r="Z20">
            <v>-0.12753822200116782</v>
          </cell>
          <cell r="AA20">
            <v>-0.20738848078356231</v>
          </cell>
          <cell r="AB20">
            <v>7154.3850000000002</v>
          </cell>
          <cell r="AC20">
            <v>5.0000000000000044E-2</v>
          </cell>
          <cell r="AD20">
            <v>15713.099999999999</v>
          </cell>
          <cell r="AE20">
            <v>21149.738000000001</v>
          </cell>
          <cell r="AF20">
            <v>21149.738000000001</v>
          </cell>
          <cell r="AG20">
            <v>21149.738000000001</v>
          </cell>
          <cell r="AH20">
            <v>5011.6380000000026</v>
          </cell>
          <cell r="AI20">
            <v>0.42141868512110792</v>
          </cell>
          <cell r="AJ20">
            <v>29562.152820000003</v>
          </cell>
          <cell r="AK20">
            <v>7811.362000000001</v>
          </cell>
          <cell r="AL20">
            <v>7811.362000000001</v>
          </cell>
          <cell r="AM20">
            <v>1.2154864144307678</v>
          </cell>
          <cell r="AN20">
            <v>-4.8646849474254239E-6</v>
          </cell>
          <cell r="AO20">
            <v>-4.8646849474254239E-6</v>
          </cell>
          <cell r="AP20">
            <v>4.8647086128283945E-6</v>
          </cell>
          <cell r="AQ20">
            <v>7811.362000000001</v>
          </cell>
          <cell r="AR20">
            <v>10158.252820000002</v>
          </cell>
          <cell r="AS20">
            <v>0.30044578909542285</v>
          </cell>
          <cell r="AT20">
            <v>18732.061999999998</v>
          </cell>
          <cell r="AU20">
            <v>18732.061999999998</v>
          </cell>
          <cell r="AV20">
            <v>23151.352820000004</v>
          </cell>
          <cell r="AW20">
            <v>0.235921214653251</v>
          </cell>
          <cell r="AX20">
            <v>9900.5999999999985</v>
          </cell>
          <cell r="AY20">
            <v>9900.5999999999985</v>
          </cell>
          <cell r="AZ20">
            <v>12828.8</v>
          </cell>
          <cell r="BA20">
            <v>0.29575985293820595</v>
          </cell>
          <cell r="BB20">
            <v>13623.862000000001</v>
          </cell>
          <cell r="BC20">
            <v>16733.352820000004</v>
          </cell>
          <cell r="BD20">
            <v>0.22823857288043592</v>
          </cell>
          <cell r="BE20">
            <v>13623.862000000001</v>
          </cell>
          <cell r="BF20">
            <v>11786.600000000002</v>
          </cell>
          <cell r="BG20">
            <v>-0.13485618101533903</v>
          </cell>
          <cell r="BH20">
            <v>9900.5999999999985</v>
          </cell>
          <cell r="BI20">
            <v>22134.957999999999</v>
          </cell>
          <cell r="BJ20">
            <v>29116.145650000002</v>
          </cell>
          <cell r="BK20">
            <v>0.31539195375929796</v>
          </cell>
          <cell r="BL20">
            <v>11786.600000000002</v>
          </cell>
          <cell r="BM20">
            <v>9900.5999999999985</v>
          </cell>
          <cell r="BN20">
            <v>12828.8</v>
          </cell>
          <cell r="BO20">
            <v>0.29575985293820595</v>
          </cell>
          <cell r="BP20">
            <v>13623.862000000001</v>
          </cell>
          <cell r="BQ20">
            <v>11786.600000000002</v>
          </cell>
          <cell r="BR20">
            <v>-0.13485618101533903</v>
          </cell>
          <cell r="BS20">
            <v>-0.13485618101533903</v>
          </cell>
          <cell r="BT20">
            <v>-0.13485618101533903</v>
          </cell>
        </row>
        <row r="21">
          <cell r="A21" t="str">
            <v>---Other</v>
          </cell>
          <cell r="B21">
            <v>994.3</v>
          </cell>
          <cell r="C21">
            <v>1640.9</v>
          </cell>
          <cell r="D21">
            <v>1036</v>
          </cell>
          <cell r="E21">
            <v>2135.3000000000002</v>
          </cell>
          <cell r="F21">
            <v>1395.7</v>
          </cell>
          <cell r="G21">
            <v>1705.2</v>
          </cell>
          <cell r="H21">
            <v>1576.2</v>
          </cell>
          <cell r="I21">
            <v>2209.5</v>
          </cell>
          <cell r="J21">
            <v>1719.3</v>
          </cell>
          <cell r="K21">
            <v>1962.5999999999995</v>
          </cell>
          <cell r="L21">
            <v>1857.7</v>
          </cell>
          <cell r="M21">
            <v>3000.2</v>
          </cell>
          <cell r="N21">
            <v>1968.7</v>
          </cell>
          <cell r="O21">
            <v>2382.8000000000002</v>
          </cell>
          <cell r="P21">
            <v>2221.9</v>
          </cell>
          <cell r="Q21">
            <v>2508.4</v>
          </cell>
          <cell r="R21">
            <v>2176.4</v>
          </cell>
          <cell r="S21">
            <v>2471.9</v>
          </cell>
          <cell r="T21">
            <v>2310.1999999999998</v>
          </cell>
          <cell r="U21">
            <v>3.9740762410549468E-2</v>
          </cell>
          <cell r="V21">
            <v>-6.5415267607913052E-2</v>
          </cell>
          <cell r="W21">
            <v>2625</v>
          </cell>
          <cell r="X21">
            <v>6573.4</v>
          </cell>
          <cell r="Y21">
            <v>6958.5</v>
          </cell>
          <cell r="Z21">
            <v>5.8584598533483412E-2</v>
          </cell>
          <cell r="AA21">
            <v>0.18372075063711479</v>
          </cell>
          <cell r="AB21">
            <v>2444.09</v>
          </cell>
          <cell r="AC21">
            <v>0.10000000000000009</v>
          </cell>
          <cell r="AD21">
            <v>6958.5</v>
          </cell>
          <cell r="AE21">
            <v>9081.7880000000005</v>
          </cell>
          <cell r="AF21">
            <v>9989.966800000002</v>
          </cell>
          <cell r="AG21">
            <v>9081.7880000000005</v>
          </cell>
          <cell r="AH21">
            <v>3031.466800000002</v>
          </cell>
          <cell r="AI21">
            <v>0.2085260723967477</v>
          </cell>
          <cell r="AJ21">
            <v>10798.322249999997</v>
          </cell>
          <cell r="AK21">
            <v>2779.3479999999981</v>
          </cell>
          <cell r="AL21">
            <v>2779.3479999999981</v>
          </cell>
          <cell r="AM21">
            <v>0.10801626534842845</v>
          </cell>
          <cell r="AN21">
            <v>1.7270535745739224E-5</v>
          </cell>
          <cell r="AO21">
            <v>1.7270535745739224E-5</v>
          </cell>
          <cell r="AP21">
            <v>-1.7270237479438677E-5</v>
          </cell>
          <cell r="AQ21">
            <v>2779.3479999999981</v>
          </cell>
          <cell r="AR21">
            <v>3224.5222499999973</v>
          </cell>
          <cell r="AS21">
            <v>0.16017218786564302</v>
          </cell>
          <cell r="AT21">
            <v>7561.4479999999985</v>
          </cell>
          <cell r="AU21">
            <v>7561.4479999999985</v>
          </cell>
          <cell r="AV21">
            <v>8439.3222499999974</v>
          </cell>
          <cell r="AW21">
            <v>0.11609869564665387</v>
          </cell>
          <cell r="AX21">
            <v>4648.3</v>
          </cell>
          <cell r="AY21">
            <v>4648.3</v>
          </cell>
          <cell r="AZ21">
            <v>4984</v>
          </cell>
          <cell r="BA21">
            <v>7.221995138007431E-2</v>
          </cell>
          <cell r="BB21">
            <v>5089.547999999998</v>
          </cell>
          <cell r="BC21">
            <v>5814.3222499999974</v>
          </cell>
          <cell r="BD21">
            <v>0.1424044433808267</v>
          </cell>
          <cell r="BE21">
            <v>5089.547999999998</v>
          </cell>
          <cell r="BF21">
            <v>5655.4000000000015</v>
          </cell>
          <cell r="BG21">
            <v>0.11117922455982421</v>
          </cell>
          <cell r="BH21">
            <v>4648.3</v>
          </cell>
          <cell r="BI21">
            <v>12857.911000000002</v>
          </cell>
          <cell r="BJ21">
            <v>15722.373200000002</v>
          </cell>
          <cell r="BK21">
            <v>0.22277819468496851</v>
          </cell>
          <cell r="BL21">
            <v>5655.4000000000015</v>
          </cell>
          <cell r="BM21">
            <v>4648.3</v>
          </cell>
          <cell r="BN21">
            <v>4984</v>
          </cell>
          <cell r="BO21">
            <v>7.221995138007431E-2</v>
          </cell>
          <cell r="BP21">
            <v>5089.547999999998</v>
          </cell>
          <cell r="BQ21">
            <v>5655.4000000000015</v>
          </cell>
          <cell r="BR21">
            <v>0.11117922455982421</v>
          </cell>
          <cell r="BS21">
            <v>0.11117922455982421</v>
          </cell>
          <cell r="BT21">
            <v>0.11117922455982421</v>
          </cell>
        </row>
        <row r="22">
          <cell r="A22" t="str">
            <v>Operating profit</v>
          </cell>
          <cell r="B22">
            <v>5212.7000000000025</v>
          </cell>
          <cell r="C22">
            <v>5664.0000000000018</v>
          </cell>
          <cell r="D22">
            <v>5508.0999999999995</v>
          </cell>
          <cell r="E22">
            <v>6788.1999999999989</v>
          </cell>
          <cell r="F22">
            <v>5947.4000000000015</v>
          </cell>
          <cell r="G22">
            <v>11150.099999999999</v>
          </cell>
          <cell r="H22">
            <v>7398.8000000000011</v>
          </cell>
          <cell r="I22">
            <v>6992.3000000000029</v>
          </cell>
          <cell r="J22">
            <v>8009.9</v>
          </cell>
          <cell r="K22">
            <v>10417.4</v>
          </cell>
          <cell r="L22">
            <v>4377.4999999999982</v>
          </cell>
          <cell r="M22">
            <v>5270.5</v>
          </cell>
          <cell r="N22">
            <v>5571.8000000000029</v>
          </cell>
          <cell r="O22">
            <v>6836.2999999999993</v>
          </cell>
          <cell r="P22">
            <v>5483.6</v>
          </cell>
          <cell r="Q22">
            <v>9982.6999999999971</v>
          </cell>
          <cell r="R22">
            <v>8348.2000000000007</v>
          </cell>
          <cell r="S22">
            <v>8887.9999999999982</v>
          </cell>
          <cell r="T22">
            <v>9566.5999999999985</v>
          </cell>
          <cell r="U22">
            <v>0.7445838500255304</v>
          </cell>
          <cell r="V22">
            <v>7.6350135013501408E-2</v>
          </cell>
          <cell r="W22">
            <v>8549.7999999999993</v>
          </cell>
          <cell r="X22">
            <v>17891.700000000004</v>
          </cell>
          <cell r="Y22">
            <v>26802.799999999996</v>
          </cell>
          <cell r="Z22">
            <v>0.49805775862550727</v>
          </cell>
          <cell r="AA22">
            <v>0.23748423866444757</v>
          </cell>
          <cell r="AB22">
            <v>7680.3449999999993</v>
          </cell>
          <cell r="AC22">
            <v>0.40060270625136751</v>
          </cell>
          <cell r="AD22">
            <v>27453.500000000004</v>
          </cell>
          <cell r="AE22">
            <v>28747.761999999999</v>
          </cell>
          <cell r="AF22">
            <v>37937.935648270097</v>
          </cell>
          <cell r="AG22">
            <v>31641.794000000005</v>
          </cell>
          <cell r="AH22">
            <v>11135.135648270101</v>
          </cell>
          <cell r="AI22">
            <v>0.11544328170435891</v>
          </cell>
          <cell r="AJ22">
            <v>39464.077280638521</v>
          </cell>
          <cell r="AK22">
            <v>7866.364999999987</v>
          </cell>
          <cell r="AL22">
            <v>7866.364999999987</v>
          </cell>
          <cell r="AM22">
            <v>-0.21200026045058062</v>
          </cell>
          <cell r="AN22">
            <v>-0.10847566158553967</v>
          </cell>
          <cell r="AO22">
            <v>-0.10847566158553967</v>
          </cell>
          <cell r="AP22">
            <v>0.1216743692925526</v>
          </cell>
          <cell r="AQ22">
            <v>7866.364999999987</v>
          </cell>
          <cell r="AR22">
            <v>11669.17728063852</v>
          </cell>
          <cell r="AS22">
            <v>0.48342687895089265</v>
          </cell>
          <cell r="AT22">
            <v>26429.66499999999</v>
          </cell>
          <cell r="AU22">
            <v>26429.66499999999</v>
          </cell>
          <cell r="AV22">
            <v>30132.477280638519</v>
          </cell>
          <cell r="AW22">
            <v>0.14010061348255953</v>
          </cell>
          <cell r="AX22">
            <v>17886.900000000001</v>
          </cell>
          <cell r="AY22">
            <v>17886.900000000001</v>
          </cell>
          <cell r="AZ22">
            <v>17881.400000000001</v>
          </cell>
          <cell r="BA22">
            <v>-3.0748760265897346E-4</v>
          </cell>
          <cell r="BB22">
            <v>17432.964999999989</v>
          </cell>
          <cell r="BC22">
            <v>21582.67728063852</v>
          </cell>
          <cell r="BD22">
            <v>0.23803823851183847</v>
          </cell>
          <cell r="BE22">
            <v>18287.123000000014</v>
          </cell>
          <cell r="BF22">
            <v>22180.957000000002</v>
          </cell>
          <cell r="BG22">
            <v>0.21292764312899215</v>
          </cell>
          <cell r="BH22">
            <v>17886.900000000001</v>
          </cell>
          <cell r="BI22">
            <v>57569.421999999991</v>
          </cell>
          <cell r="BJ22">
            <v>66093.405714735083</v>
          </cell>
          <cell r="BK22">
            <v>0.14806443105742995</v>
          </cell>
          <cell r="BL22">
            <v>22180.957000000002</v>
          </cell>
          <cell r="BM22">
            <v>17886.900000000001</v>
          </cell>
          <cell r="BN22">
            <v>17881.400000000001</v>
          </cell>
          <cell r="BO22">
            <v>-3.0748760265897346E-4</v>
          </cell>
          <cell r="BP22">
            <v>18287.123000000014</v>
          </cell>
          <cell r="BQ22">
            <v>22180.957000000002</v>
          </cell>
          <cell r="BR22">
            <v>0.21292764312899215</v>
          </cell>
          <cell r="BS22">
            <v>0.21292764312899215</v>
          </cell>
          <cell r="BT22">
            <v>0.21292764312899215</v>
          </cell>
        </row>
        <row r="23">
          <cell r="A23" t="str">
            <v>Provisions - Loan Loss</v>
          </cell>
          <cell r="B23">
            <v>2441.1999999999998</v>
          </cell>
          <cell r="C23">
            <v>1174.0999999999999</v>
          </cell>
          <cell r="D23">
            <v>2210.6</v>
          </cell>
          <cell r="E23">
            <v>3569.2</v>
          </cell>
          <cell r="F23">
            <v>2100</v>
          </cell>
          <cell r="G23">
            <v>5886.6</v>
          </cell>
          <cell r="H23">
            <v>1977.4</v>
          </cell>
          <cell r="I23">
            <v>3914.3</v>
          </cell>
          <cell r="J23">
            <v>1614.5</v>
          </cell>
          <cell r="K23">
            <v>-331</v>
          </cell>
          <cell r="L23">
            <v>973.5</v>
          </cell>
          <cell r="M23">
            <v>564</v>
          </cell>
          <cell r="N23">
            <v>-361.5</v>
          </cell>
          <cell r="O23">
            <v>1278.0999999999999</v>
          </cell>
          <cell r="P23">
            <v>695</v>
          </cell>
          <cell r="Q23">
            <v>1579.1</v>
          </cell>
          <cell r="R23">
            <v>384.2</v>
          </cell>
          <cell r="S23">
            <v>1894.9</v>
          </cell>
          <cell r="T23">
            <v>2241.6999999999998</v>
          </cell>
          <cell r="U23">
            <v>2.2254676258992805</v>
          </cell>
          <cell r="V23">
            <v>0.18301757348672743</v>
          </cell>
          <cell r="W23">
            <v>2635</v>
          </cell>
          <cell r="X23">
            <v>1611.6</v>
          </cell>
          <cell r="Y23">
            <v>4520.7999999999993</v>
          </cell>
          <cell r="Z23">
            <v>1.8051625713576569</v>
          </cell>
          <cell r="AA23">
            <v>-0.375</v>
          </cell>
          <cell r="AB23">
            <v>1500</v>
          </cell>
          <cell r="AC23">
            <v>1.1582733812949639</v>
          </cell>
          <cell r="AD23">
            <v>4520.7999999999993</v>
          </cell>
          <cell r="AE23">
            <v>3190.7</v>
          </cell>
          <cell r="AF23">
            <v>5237.6855305273966</v>
          </cell>
          <cell r="AG23">
            <v>3015.8</v>
          </cell>
          <cell r="AH23">
            <v>716.88553052739735</v>
          </cell>
          <cell r="AI23">
            <v>-0.5460163824156814</v>
          </cell>
          <cell r="AJ23">
            <v>9015.4358623378885</v>
          </cell>
          <cell r="AK23">
            <v>1477.4000000000005</v>
          </cell>
          <cell r="AL23">
            <v>1477.4000000000005</v>
          </cell>
          <cell r="AM23">
            <v>-6.4403774301817096E-2</v>
          </cell>
          <cell r="AN23">
            <v>-0.11896952710358377</v>
          </cell>
          <cell r="AO23">
            <v>-0.11896952710358377</v>
          </cell>
          <cell r="AP23">
            <v>1800</v>
          </cell>
          <cell r="AQ23">
            <v>1477.4000000000005</v>
          </cell>
          <cell r="AR23">
            <v>3401.7358623378886</v>
          </cell>
          <cell r="AS23">
            <v>1.3025151362785214</v>
          </cell>
          <cell r="AT23">
            <v>5614</v>
          </cell>
          <cell r="AU23">
            <v>5614</v>
          </cell>
          <cell r="AV23">
            <v>7636.7358623378886</v>
          </cell>
          <cell r="AW23">
            <v>0.36030207736691988</v>
          </cell>
          <cell r="AX23">
            <v>2279.1</v>
          </cell>
          <cell r="AY23">
            <v>2279.1</v>
          </cell>
          <cell r="AZ23">
            <v>4013.7</v>
          </cell>
          <cell r="BA23">
            <v>0.76108990390943787</v>
          </cell>
          <cell r="BB23">
            <v>3719.1</v>
          </cell>
          <cell r="BC23">
            <v>5001.7358623378886</v>
          </cell>
          <cell r="BD23">
            <v>0.34487802488179642</v>
          </cell>
          <cell r="BE23">
            <v>3719.1</v>
          </cell>
          <cell r="BF23">
            <v>-325</v>
          </cell>
          <cell r="BG23">
            <v>-1.0873867333494662</v>
          </cell>
          <cell r="BH23">
            <v>2279.1</v>
          </cell>
          <cell r="BI23">
            <v>8524.2999999999993</v>
          </cell>
          <cell r="BJ23">
            <v>15064.299371133031</v>
          </cell>
          <cell r="BK23">
            <v>0.76721834885363394</v>
          </cell>
          <cell r="BL23">
            <v>-325</v>
          </cell>
          <cell r="BM23">
            <v>2279.1</v>
          </cell>
          <cell r="BN23">
            <v>4095.9</v>
          </cell>
          <cell r="BO23">
            <v>0.79715677241016203</v>
          </cell>
          <cell r="BP23">
            <v>3719.1</v>
          </cell>
          <cell r="BQ23">
            <v>-325</v>
          </cell>
          <cell r="BR23">
            <v>-1.0873867333494662</v>
          </cell>
          <cell r="BS23">
            <v>-1.0873867333494662</v>
          </cell>
          <cell r="BT23">
            <v>-1.0873867333494662</v>
          </cell>
        </row>
        <row r="24">
          <cell r="A24" t="str">
            <v>Provisions - Investment depn.</v>
          </cell>
          <cell r="G24">
            <v>0</v>
          </cell>
          <cell r="H24">
            <v>0</v>
          </cell>
          <cell r="I24">
            <v>0</v>
          </cell>
          <cell r="J24">
            <v>655.4</v>
          </cell>
          <cell r="K24">
            <v>2070</v>
          </cell>
          <cell r="L24">
            <v>0</v>
          </cell>
          <cell r="M24">
            <v>0</v>
          </cell>
          <cell r="N24">
            <v>200</v>
          </cell>
          <cell r="O24">
            <v>0</v>
          </cell>
          <cell r="P24">
            <v>0</v>
          </cell>
          <cell r="Q24">
            <v>0</v>
          </cell>
          <cell r="R24">
            <v>3867.6</v>
          </cell>
          <cell r="S24">
            <v>0</v>
          </cell>
          <cell r="T24" t="e">
            <v>#DIV/0!</v>
          </cell>
          <cell r="U24">
            <v>-1</v>
          </cell>
          <cell r="V24">
            <v>4977.3999999999996</v>
          </cell>
          <cell r="W24">
            <v>-561.40000000000009</v>
          </cell>
          <cell r="X24">
            <v>200</v>
          </cell>
          <cell r="Y24">
            <v>3867.6</v>
          </cell>
          <cell r="Z24">
            <v>18.338000000000001</v>
          </cell>
          <cell r="AA24">
            <v>-130.79999999999995</v>
          </cell>
          <cell r="AB24">
            <v>0</v>
          </cell>
          <cell r="AC24" t="e">
            <v>#DIV/0!</v>
          </cell>
          <cell r="AD24">
            <v>3867.6</v>
          </cell>
          <cell r="AE24">
            <v>5208.7</v>
          </cell>
          <cell r="AF24">
            <v>6000</v>
          </cell>
          <cell r="AG24">
            <v>11370.654</v>
          </cell>
          <cell r="AH24">
            <v>2132.4</v>
          </cell>
          <cell r="AI24">
            <v>5894.5129999999999</v>
          </cell>
          <cell r="AJ24">
            <v>2000</v>
          </cell>
          <cell r="AK24">
            <v>2026.913</v>
          </cell>
          <cell r="AL24">
            <v>2026.913</v>
          </cell>
          <cell r="AM24">
            <v>1041.7</v>
          </cell>
          <cell r="AN24" t="e">
            <v>#DIV/0!</v>
          </cell>
          <cell r="AO24" t="e">
            <v>#DIV/0!</v>
          </cell>
          <cell r="AP24">
            <v>3867.6</v>
          </cell>
          <cell r="AQ24">
            <v>2026.913</v>
          </cell>
          <cell r="AR24" t="e">
            <v>#DIV/0!</v>
          </cell>
          <cell r="AS24">
            <v>-1</v>
          </cell>
          <cell r="AT24">
            <v>2026.913</v>
          </cell>
          <cell r="AU24">
            <v>2026.913</v>
          </cell>
          <cell r="AV24">
            <v>-2977.3999999999996</v>
          </cell>
          <cell r="AW24">
            <v>-2.4689332990611828</v>
          </cell>
          <cell r="AX24">
            <v>3867.6</v>
          </cell>
          <cell r="AY24">
            <v>3867.6</v>
          </cell>
          <cell r="AZ24">
            <v>4977.3999999999996</v>
          </cell>
          <cell r="BA24">
            <v>0.28694797807425787</v>
          </cell>
          <cell r="BB24">
            <v>2026.913</v>
          </cell>
          <cell r="BC24">
            <v>-2977.3999999999996</v>
          </cell>
          <cell r="BD24">
            <v>-2.4689332990611828</v>
          </cell>
          <cell r="BE24">
            <v>2881.1</v>
          </cell>
          <cell r="BF24">
            <v>-499.70000000000005</v>
          </cell>
          <cell r="BG24">
            <v>-1.1734406997327409</v>
          </cell>
          <cell r="BH24">
            <v>3867.6</v>
          </cell>
          <cell r="BI24">
            <v>1184.4000000000001</v>
          </cell>
          <cell r="BJ24">
            <v>2860</v>
          </cell>
          <cell r="BK24">
            <v>1.4147247551502868</v>
          </cell>
          <cell r="BL24">
            <v>-499.70000000000005</v>
          </cell>
          <cell r="BM24">
            <v>3867.6</v>
          </cell>
          <cell r="BN24">
            <v>1541.4</v>
          </cell>
          <cell r="BO24">
            <v>-0.60145826869376351</v>
          </cell>
          <cell r="BP24">
            <v>2881.1</v>
          </cell>
          <cell r="BQ24">
            <v>-499.70000000000005</v>
          </cell>
          <cell r="BR24">
            <v>-1.1734406997327409</v>
          </cell>
          <cell r="BS24">
            <v>-1.1734406997327409</v>
          </cell>
          <cell r="BT24">
            <v>-0.9785845683940162</v>
          </cell>
        </row>
        <row r="25">
          <cell r="A25" t="str">
            <v>Others</v>
          </cell>
          <cell r="B25">
            <v>0</v>
          </cell>
          <cell r="C25">
            <v>895.59999999999991</v>
          </cell>
          <cell r="D25">
            <v>535</v>
          </cell>
          <cell r="E25">
            <v>511.40000000000009</v>
          </cell>
          <cell r="F25">
            <v>110</v>
          </cell>
          <cell r="G25">
            <v>678.79999999999927</v>
          </cell>
          <cell r="H25">
            <v>573.40000000000009</v>
          </cell>
          <cell r="I25">
            <v>-1446.5</v>
          </cell>
          <cell r="J25">
            <v>1013.7999999999998</v>
          </cell>
          <cell r="K25">
            <v>3221.2</v>
          </cell>
          <cell r="L25">
            <v>-717.2</v>
          </cell>
          <cell r="M25">
            <v>-37</v>
          </cell>
          <cell r="N25">
            <v>450</v>
          </cell>
          <cell r="O25">
            <v>-1184.0999999999999</v>
          </cell>
          <cell r="P25">
            <v>337.20000000000005</v>
          </cell>
          <cell r="Q25">
            <v>4532.2999999999993</v>
          </cell>
          <cell r="R25">
            <v>-1038.8</v>
          </cell>
          <cell r="S25">
            <v>-876.7</v>
          </cell>
          <cell r="T25">
            <v>1335.2000000000003</v>
          </cell>
          <cell r="U25">
            <v>2.9596678529062874</v>
          </cell>
          <cell r="V25">
            <v>-2.5229839169613326</v>
          </cell>
          <cell r="W25">
            <v>-1856.4</v>
          </cell>
          <cell r="X25">
            <v>-396.89999999999986</v>
          </cell>
          <cell r="Y25">
            <v>-580.29999999999973</v>
          </cell>
          <cell r="Z25">
            <v>0.46208112874779528</v>
          </cell>
          <cell r="AA25">
            <v>-29.078838174273965</v>
          </cell>
          <cell r="AB25">
            <v>500</v>
          </cell>
          <cell r="AC25">
            <v>0.48279952550415173</v>
          </cell>
          <cell r="AD25">
            <v>-580.29999999999973</v>
          </cell>
          <cell r="AE25">
            <v>0</v>
          </cell>
          <cell r="AF25">
            <v>1880</v>
          </cell>
          <cell r="AG25">
            <v>-3093.0000000000018</v>
          </cell>
          <cell r="AH25">
            <v>2460.2999999999997</v>
          </cell>
          <cell r="AI25">
            <v>-0.45716302980826506</v>
          </cell>
          <cell r="AJ25">
            <v>0</v>
          </cell>
          <cell r="AK25">
            <v>2316.099999999999</v>
          </cell>
          <cell r="AL25">
            <v>2316.099999999999</v>
          </cell>
          <cell r="AM25">
            <v>-0.488979105531408</v>
          </cell>
          <cell r="AN25">
            <v>-0.47952808988764073</v>
          </cell>
          <cell r="AO25">
            <v>-0.47952808988764073</v>
          </cell>
          <cell r="AP25">
            <v>500</v>
          </cell>
          <cell r="AQ25">
            <v>2316.099999999999</v>
          </cell>
          <cell r="AR25">
            <v>5164.5</v>
          </cell>
          <cell r="AS25">
            <v>1.2298260006044655</v>
          </cell>
          <cell r="AT25">
            <v>2774.5999999999995</v>
          </cell>
          <cell r="AU25">
            <v>2774.5999999999995</v>
          </cell>
          <cell r="AV25">
            <v>3284</v>
          </cell>
          <cell r="AW25">
            <v>0.18359403157211873</v>
          </cell>
          <cell r="AX25">
            <v>-1915.5</v>
          </cell>
          <cell r="AY25">
            <v>-1915.5</v>
          </cell>
          <cell r="AZ25">
            <v>-5140.3999999999996</v>
          </cell>
          <cell r="BA25">
            <v>1.6835813103628294</v>
          </cell>
          <cell r="BB25">
            <v>3651.2999999999993</v>
          </cell>
          <cell r="BC25">
            <v>5140.3999999999996</v>
          </cell>
          <cell r="BD25">
            <v>0.40782734916331198</v>
          </cell>
          <cell r="BE25">
            <v>3651.3</v>
          </cell>
          <cell r="BF25">
            <v>4077.2999999999997</v>
          </cell>
          <cell r="BG25">
            <v>0.11667077479253951</v>
          </cell>
          <cell r="BH25">
            <v>-1915.5</v>
          </cell>
          <cell r="BI25">
            <v>1488.3470000000043</v>
          </cell>
          <cell r="BJ25">
            <v>3778.7</v>
          </cell>
          <cell r="BK25">
            <v>1.5388568660399686</v>
          </cell>
          <cell r="BL25">
            <v>4077.2999999999997</v>
          </cell>
          <cell r="BM25">
            <v>-1915.5</v>
          </cell>
          <cell r="BN25">
            <v>-1786.6000000000008</v>
          </cell>
          <cell r="BO25">
            <v>-6.7293134951709299E-2</v>
          </cell>
          <cell r="BP25">
            <v>3651.3</v>
          </cell>
          <cell r="BQ25">
            <v>4077.2999999999997</v>
          </cell>
          <cell r="BR25">
            <v>0.11667077479253951</v>
          </cell>
          <cell r="BS25">
            <v>0.11667077479253951</v>
          </cell>
          <cell r="BT25">
            <v>-3.7082682880070217E-2</v>
          </cell>
        </row>
        <row r="26">
          <cell r="A26" t="str">
            <v>Total Provisions</v>
          </cell>
          <cell r="B26">
            <v>2441.1999999999998</v>
          </cell>
          <cell r="C26">
            <v>2069.6999999999998</v>
          </cell>
          <cell r="D26">
            <v>2745.6</v>
          </cell>
          <cell r="E26">
            <v>4080.6</v>
          </cell>
          <cell r="F26">
            <v>2210</v>
          </cell>
          <cell r="G26">
            <v>6565.4</v>
          </cell>
          <cell r="H26">
            <v>2550.8000000000002</v>
          </cell>
          <cell r="I26">
            <v>2467.8000000000002</v>
          </cell>
          <cell r="J26">
            <v>3283.7</v>
          </cell>
          <cell r="K26">
            <v>4960.2</v>
          </cell>
          <cell r="L26">
            <v>256.29999999999995</v>
          </cell>
          <cell r="M26">
            <v>527</v>
          </cell>
          <cell r="N26">
            <v>288.5</v>
          </cell>
          <cell r="O26">
            <v>94</v>
          </cell>
          <cell r="P26">
            <v>1032.2</v>
          </cell>
          <cell r="Q26">
            <v>6111.4</v>
          </cell>
          <cell r="R26">
            <v>3213</v>
          </cell>
          <cell r="S26">
            <v>1018.2</v>
          </cell>
          <cell r="T26">
            <v>3576.9</v>
          </cell>
          <cell r="U26">
            <v>2.4653167990699476</v>
          </cell>
          <cell r="V26">
            <v>2.5129640542133176</v>
          </cell>
          <cell r="W26">
            <v>778.59999999999991</v>
          </cell>
          <cell r="X26">
            <v>1414.7</v>
          </cell>
          <cell r="Y26">
            <v>7808.1</v>
          </cell>
          <cell r="Z26">
            <v>4.5192620343535737</v>
          </cell>
          <cell r="AA26">
            <v>6.3963449457452803E-2</v>
          </cell>
          <cell r="AB26">
            <v>2000</v>
          </cell>
          <cell r="AC26">
            <v>0.93760899050571589</v>
          </cell>
          <cell r="AD26">
            <v>8341.7999999999993</v>
          </cell>
          <cell r="AE26">
            <v>8399.4</v>
          </cell>
          <cell r="AF26">
            <v>13117.685530527397</v>
          </cell>
          <cell r="AG26">
            <v>11293.453999999998</v>
          </cell>
          <cell r="AH26">
            <v>5309.5855305273963</v>
          </cell>
          <cell r="AI26">
            <v>-0.13119980192306235</v>
          </cell>
          <cell r="AJ26">
            <v>11015.435862337888</v>
          </cell>
          <cell r="AK26">
            <v>5286.7129999999997</v>
          </cell>
          <cell r="AL26">
            <v>5286.7129999999997</v>
          </cell>
          <cell r="AM26">
            <v>-0.13494240272278035</v>
          </cell>
          <cell r="AN26">
            <v>-0.13713084920596064</v>
          </cell>
          <cell r="AO26">
            <v>-0.13713084920596064</v>
          </cell>
          <cell r="AP26">
            <v>0.1589242692009194</v>
          </cell>
          <cell r="AQ26">
            <v>5286.7129999999997</v>
          </cell>
          <cell r="AR26">
            <v>5588.835862337889</v>
          </cell>
          <cell r="AS26">
            <v>5.7147581557366323E-2</v>
          </cell>
          <cell r="AT26">
            <v>9990.512999999999</v>
          </cell>
          <cell r="AU26">
            <v>9990.512999999999</v>
          </cell>
          <cell r="AV26">
            <v>7943.335862337889</v>
          </cell>
          <cell r="AW26">
            <v>-0.20491211388865715</v>
          </cell>
          <cell r="AX26">
            <v>4764.8999999999996</v>
          </cell>
          <cell r="AY26">
            <v>4764.8999999999996</v>
          </cell>
          <cell r="AZ26">
            <v>3850.6999999999994</v>
          </cell>
          <cell r="BA26">
            <v>-0.19186131923020422</v>
          </cell>
          <cell r="BB26">
            <v>8863.6129999999994</v>
          </cell>
          <cell r="BC26">
            <v>7164.7358623378896</v>
          </cell>
          <cell r="BD26">
            <v>-0.19166869510910622</v>
          </cell>
          <cell r="BE26">
            <v>9717.8000000000011</v>
          </cell>
          <cell r="BF26">
            <v>3252.6</v>
          </cell>
          <cell r="BG26">
            <v>-0.66529461400728562</v>
          </cell>
          <cell r="BH26">
            <v>4764.8999999999996</v>
          </cell>
          <cell r="BI26">
            <v>11197.047000000002</v>
          </cell>
          <cell r="BJ26">
            <v>21702.999371133032</v>
          </cell>
          <cell r="BK26">
            <v>0.93827884897982727</v>
          </cell>
          <cell r="BL26">
            <v>3252.6</v>
          </cell>
          <cell r="BM26">
            <v>4764.8999999999996</v>
          </cell>
          <cell r="BN26">
            <v>3850.6999999999994</v>
          </cell>
          <cell r="BO26">
            <v>-0.19186131923020422</v>
          </cell>
          <cell r="BP26">
            <v>9717.8000000000011</v>
          </cell>
          <cell r="BQ26">
            <v>3252.6</v>
          </cell>
          <cell r="BR26">
            <v>-0.66529461400728562</v>
          </cell>
          <cell r="BS26">
            <v>-0.66529461400728562</v>
          </cell>
          <cell r="BT26">
            <v>-0.66529461400728562</v>
          </cell>
        </row>
        <row r="27">
          <cell r="A27" t="str">
            <v>Pre-Tax Profit</v>
          </cell>
          <cell r="B27">
            <v>2771.5000000000027</v>
          </cell>
          <cell r="C27">
            <v>3594.300000000002</v>
          </cell>
          <cell r="D27">
            <v>2762.4999999999995</v>
          </cell>
          <cell r="E27">
            <v>2707.599999999999</v>
          </cell>
          <cell r="F27">
            <v>3737.4000000000015</v>
          </cell>
          <cell r="G27">
            <v>4584.6999999999989</v>
          </cell>
          <cell r="H27">
            <v>4848.0000000000009</v>
          </cell>
          <cell r="I27">
            <v>4524.5000000000027</v>
          </cell>
          <cell r="J27">
            <v>4726.2</v>
          </cell>
          <cell r="K27">
            <v>5457.2</v>
          </cell>
          <cell r="L27">
            <v>4121.199999999998</v>
          </cell>
          <cell r="M27">
            <v>4743.5</v>
          </cell>
          <cell r="N27">
            <v>5283.3000000000029</v>
          </cell>
          <cell r="O27">
            <v>6742.2999999999993</v>
          </cell>
          <cell r="P27">
            <v>4451.4000000000005</v>
          </cell>
          <cell r="Q27">
            <v>3871.2999999999975</v>
          </cell>
          <cell r="R27">
            <v>5135.2000000000007</v>
          </cell>
          <cell r="S27">
            <v>7869.7999999999984</v>
          </cell>
          <cell r="T27">
            <v>5989.6999999999989</v>
          </cell>
          <cell r="U27">
            <v>0.34557667250752533</v>
          </cell>
          <cell r="V27">
            <v>-0.23890060738519403</v>
          </cell>
          <cell r="W27">
            <v>7771.1999999999989</v>
          </cell>
          <cell r="X27">
            <v>16477.000000000004</v>
          </cell>
          <cell r="Y27">
            <v>18994.699999999997</v>
          </cell>
          <cell r="Z27">
            <v>0.15280087394549935</v>
          </cell>
          <cell r="AA27">
            <v>0.27028161581270393</v>
          </cell>
          <cell r="AB27">
            <v>5680.3449999999993</v>
          </cell>
          <cell r="AC27">
            <v>0.27608055892528172</v>
          </cell>
          <cell r="AD27">
            <v>19111.700000000004</v>
          </cell>
          <cell r="AE27">
            <v>20348.362000000001</v>
          </cell>
          <cell r="AF27">
            <v>24820.2501177427</v>
          </cell>
          <cell r="AG27">
            <v>20348.340000000007</v>
          </cell>
          <cell r="AH27">
            <v>5825.5501177427032</v>
          </cell>
          <cell r="AI27">
            <v>0.50480461802048593</v>
          </cell>
          <cell r="AJ27">
            <v>28448.641418300635</v>
          </cell>
          <cell r="AK27">
            <v>2579.6519999999873</v>
          </cell>
          <cell r="AL27">
            <v>2579.6519999999873</v>
          </cell>
          <cell r="AM27">
            <v>-0.33364709529099035</v>
          </cell>
          <cell r="AN27">
            <v>-4.3368686494107189E-2</v>
          </cell>
          <cell r="AO27">
            <v>-4.3368686494107189E-2</v>
          </cell>
          <cell r="AP27">
            <v>4.5334797096666435E-2</v>
          </cell>
          <cell r="AQ27">
            <v>2579.6519999999873</v>
          </cell>
          <cell r="AR27">
            <v>6080.3414183006316</v>
          </cell>
          <cell r="AS27">
            <v>1.3570394062069853</v>
          </cell>
          <cell r="AT27">
            <v>16439.151999999991</v>
          </cell>
          <cell r="AU27">
            <v>16439.151999999991</v>
          </cell>
          <cell r="AV27">
            <v>22189.141418300631</v>
          </cell>
          <cell r="AW27">
            <v>0.34977408921704978</v>
          </cell>
          <cell r="AX27">
            <v>13122.000000000004</v>
          </cell>
          <cell r="AY27">
            <v>13122.000000000004</v>
          </cell>
          <cell r="AZ27">
            <v>14030.7</v>
          </cell>
          <cell r="BA27">
            <v>6.925011431184247E-2</v>
          </cell>
          <cell r="BB27">
            <v>8569.351999999988</v>
          </cell>
          <cell r="BC27">
            <v>14417.941418300634</v>
          </cell>
          <cell r="BD27">
            <v>0.68250077932388042</v>
          </cell>
          <cell r="BE27">
            <v>8569.3230000000112</v>
          </cell>
          <cell r="BF27">
            <v>18928.357</v>
          </cell>
          <cell r="BG27">
            <v>1.2088509208953817</v>
          </cell>
          <cell r="BH27">
            <v>13122.000000000004</v>
          </cell>
          <cell r="BI27">
            <v>46372.374999999985</v>
          </cell>
          <cell r="BJ27">
            <v>44390.406343602051</v>
          </cell>
          <cell r="BK27">
            <v>-4.2740287863149873E-2</v>
          </cell>
          <cell r="BL27">
            <v>18928.357</v>
          </cell>
          <cell r="BM27">
            <v>13122.000000000004</v>
          </cell>
          <cell r="BN27">
            <v>14030.7</v>
          </cell>
          <cell r="BO27">
            <v>6.925011431184247E-2</v>
          </cell>
          <cell r="BP27">
            <v>8569.3230000000112</v>
          </cell>
          <cell r="BQ27">
            <v>18928.357</v>
          </cell>
          <cell r="BR27">
            <v>1.2088509208953817</v>
          </cell>
          <cell r="BS27">
            <v>1.2088509208953817</v>
          </cell>
          <cell r="BT27">
            <v>1.2088509208953817</v>
          </cell>
        </row>
        <row r="28">
          <cell r="A28" t="str">
            <v>Current Period tax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X28">
            <v>0</v>
          </cell>
          <cell r="Y28">
            <v>0</v>
          </cell>
          <cell r="Z28" t="e">
            <v>#DIV/0!</v>
          </cell>
          <cell r="AA28" t="e">
            <v>#DIV/0!</v>
          </cell>
          <cell r="AB28">
            <v>0</v>
          </cell>
          <cell r="AC28" t="e">
            <v>#DIV/0!</v>
          </cell>
          <cell r="AD28">
            <v>0</v>
          </cell>
          <cell r="AE28" t="e">
            <v>#DIV/0!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>
            <v>0</v>
          </cell>
          <cell r="AL28">
            <v>0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>
            <v>0</v>
          </cell>
          <cell r="AR28">
            <v>0</v>
          </cell>
          <cell r="AS28" t="e">
            <v>#DIV/0!</v>
          </cell>
          <cell r="AT28">
            <v>0</v>
          </cell>
          <cell r="AU28">
            <v>0</v>
          </cell>
          <cell r="AV28">
            <v>0</v>
          </cell>
          <cell r="AW28" t="e">
            <v>#DIV/0!</v>
          </cell>
          <cell r="AX28">
            <v>0</v>
          </cell>
          <cell r="AY28">
            <v>0</v>
          </cell>
          <cell r="AZ28">
            <v>0</v>
          </cell>
          <cell r="BA28" t="e">
            <v>#DIV/0!</v>
          </cell>
          <cell r="BB28">
            <v>0</v>
          </cell>
          <cell r="BC28">
            <v>0</v>
          </cell>
          <cell r="BD28" t="e">
            <v>#DIV/0!</v>
          </cell>
          <cell r="BE28">
            <v>0</v>
          </cell>
          <cell r="BF28">
            <v>0</v>
          </cell>
          <cell r="BG28" t="e">
            <v>#DIV/0!</v>
          </cell>
          <cell r="BH28">
            <v>0</v>
          </cell>
          <cell r="BI28">
            <v>0</v>
          </cell>
          <cell r="BJ28">
            <v>0</v>
          </cell>
          <cell r="BK28" t="e">
            <v>#DIV/0!</v>
          </cell>
          <cell r="BL28">
            <v>0</v>
          </cell>
          <cell r="BM28">
            <v>0</v>
          </cell>
          <cell r="BN28">
            <v>0</v>
          </cell>
          <cell r="BO28" t="e">
            <v>#DIV/0!</v>
          </cell>
          <cell r="BP28">
            <v>0</v>
          </cell>
          <cell r="BQ28">
            <v>0</v>
          </cell>
          <cell r="BR28" t="e">
            <v>#DIV/0!</v>
          </cell>
          <cell r="BS28" t="e">
            <v>#DIV/0!</v>
          </cell>
          <cell r="BT28" t="e">
            <v>#DIV/0!</v>
          </cell>
        </row>
        <row r="29">
          <cell r="A29" t="str">
            <v>Deferred tax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0.46410891089108902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X29">
            <v>0</v>
          </cell>
          <cell r="Y29">
            <v>0</v>
          </cell>
          <cell r="Z29" t="e">
            <v>#DIV/0!</v>
          </cell>
          <cell r="AA29" t="e">
            <v>#DIV/0!</v>
          </cell>
          <cell r="AB29">
            <v>0</v>
          </cell>
          <cell r="AC29" t="e">
            <v>#DIV/0!</v>
          </cell>
          <cell r="AD29">
            <v>0</v>
          </cell>
          <cell r="AE29" t="e">
            <v>#DIV/0!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>
            <v>0</v>
          </cell>
          <cell r="AU29">
            <v>0</v>
          </cell>
          <cell r="AV29">
            <v>0</v>
          </cell>
          <cell r="AW29" t="e">
            <v>#DIV/0!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>
            <v>0</v>
          </cell>
          <cell r="BC29">
            <v>0</v>
          </cell>
          <cell r="BD29" t="e">
            <v>#DIV/0!</v>
          </cell>
          <cell r="BE29">
            <v>0</v>
          </cell>
          <cell r="BF29">
            <v>0</v>
          </cell>
          <cell r="BG29" t="e">
            <v>#DIV/0!</v>
          </cell>
          <cell r="BH29">
            <v>0</v>
          </cell>
          <cell r="BI29">
            <v>0</v>
          </cell>
          <cell r="BJ29">
            <v>0</v>
          </cell>
          <cell r="BK29" t="e">
            <v>#DIV/0!</v>
          </cell>
          <cell r="BL29">
            <v>0</v>
          </cell>
          <cell r="BM29">
            <v>0</v>
          </cell>
          <cell r="BN29">
            <v>0</v>
          </cell>
          <cell r="BO29" t="e">
            <v>#DIV/0!</v>
          </cell>
          <cell r="BP29">
            <v>0</v>
          </cell>
          <cell r="BQ29">
            <v>0</v>
          </cell>
          <cell r="BR29" t="e">
            <v>#DIV/0!</v>
          </cell>
          <cell r="BS29" t="e">
            <v>#DIV/0!</v>
          </cell>
          <cell r="BT29" t="e">
            <v>#DIV/0!</v>
          </cell>
        </row>
        <row r="30">
          <cell r="A30" t="str">
            <v>Total Tax</v>
          </cell>
          <cell r="B30">
            <v>750</v>
          </cell>
          <cell r="C30">
            <v>1491.7</v>
          </cell>
          <cell r="D30">
            <v>870</v>
          </cell>
          <cell r="E30">
            <v>302.2</v>
          </cell>
          <cell r="F30">
            <v>1220</v>
          </cell>
          <cell r="G30">
            <v>1587.1</v>
          </cell>
          <cell r="H30">
            <v>2250</v>
          </cell>
          <cell r="I30">
            <v>1550.8</v>
          </cell>
          <cell r="J30">
            <v>1499.5</v>
          </cell>
          <cell r="K30">
            <v>1331.7</v>
          </cell>
          <cell r="L30">
            <v>978.5</v>
          </cell>
          <cell r="M30">
            <v>1136.5</v>
          </cell>
          <cell r="N30">
            <v>1701.7</v>
          </cell>
          <cell r="O30">
            <v>2521.9</v>
          </cell>
          <cell r="P30">
            <v>747</v>
          </cell>
          <cell r="Q30">
            <v>984.6</v>
          </cell>
          <cell r="R30">
            <v>1460</v>
          </cell>
          <cell r="S30">
            <v>2819.9</v>
          </cell>
          <cell r="T30">
            <v>1691</v>
          </cell>
          <cell r="U30">
            <v>1.2637215528781796</v>
          </cell>
          <cell r="V30">
            <v>-0.40033334515408348</v>
          </cell>
          <cell r="W30">
            <v>2386.4</v>
          </cell>
          <cell r="X30">
            <v>4970.6000000000004</v>
          </cell>
          <cell r="Y30">
            <v>5970.9</v>
          </cell>
          <cell r="Z30">
            <v>0.20124331066672019</v>
          </cell>
          <cell r="AA30">
            <v>0.76302555506140757</v>
          </cell>
          <cell r="AB30">
            <v>1908.59592</v>
          </cell>
          <cell r="AC30">
            <v>1.5550146184738955</v>
          </cell>
          <cell r="AD30">
            <v>5970.9</v>
          </cell>
          <cell r="AE30">
            <v>5955.2</v>
          </cell>
          <cell r="AF30">
            <v>8339.6040395615473</v>
          </cell>
          <cell r="AG30">
            <v>5955.2</v>
          </cell>
          <cell r="AH30">
            <v>2368.7040395615477</v>
          </cell>
          <cell r="AI30">
            <v>1.4057526300645415</v>
          </cell>
          <cell r="AJ30">
            <v>9103.5652538562026</v>
          </cell>
          <cell r="AK30">
            <v>319.60000000000036</v>
          </cell>
          <cell r="AL30">
            <v>319.60000000000036</v>
          </cell>
          <cell r="AM30">
            <v>-0.67540117814340817</v>
          </cell>
          <cell r="AN30">
            <v>0</v>
          </cell>
          <cell r="AO30">
            <v>0</v>
          </cell>
          <cell r="AP30">
            <v>-1.1102230246251565E-15</v>
          </cell>
          <cell r="AQ30">
            <v>319.60000000000036</v>
          </cell>
          <cell r="AR30">
            <v>1785.5652538562026</v>
          </cell>
          <cell r="AS30">
            <v>4.5868750120657094</v>
          </cell>
          <cell r="AT30">
            <v>4830.5</v>
          </cell>
          <cell r="AU30">
            <v>4830.5</v>
          </cell>
          <cell r="AV30">
            <v>7095.0652538562026</v>
          </cell>
          <cell r="AW30">
            <v>0.46880555922910716</v>
          </cell>
          <cell r="AX30">
            <v>4279.8999999999996</v>
          </cell>
          <cell r="AY30">
            <v>4279.8999999999996</v>
          </cell>
          <cell r="AZ30">
            <v>4394.8999999999996</v>
          </cell>
          <cell r="BA30">
            <v>2.6869786677258922E-2</v>
          </cell>
          <cell r="BB30">
            <v>2010.6000000000004</v>
          </cell>
          <cell r="BC30">
            <v>4708.665253856203</v>
          </cell>
          <cell r="BD30">
            <v>1.3419204485507819</v>
          </cell>
          <cell r="BE30">
            <v>2010.6000000000004</v>
          </cell>
          <cell r="BF30">
            <v>8076.6</v>
          </cell>
          <cell r="BG30">
            <v>3.0170098478066247</v>
          </cell>
          <cell r="BH30">
            <v>4279.8999999999996</v>
          </cell>
          <cell r="BI30">
            <v>15639.3</v>
          </cell>
          <cell r="BJ30">
            <v>15212.817331450286</v>
          </cell>
          <cell r="BK30">
            <v>-2.7269933344185038E-2</v>
          </cell>
          <cell r="BL30">
            <v>8076.6</v>
          </cell>
          <cell r="BM30">
            <v>4279.8999999999996</v>
          </cell>
          <cell r="BN30">
            <v>4394.8999999999996</v>
          </cell>
          <cell r="BO30">
            <v>2.6869786677258922E-2</v>
          </cell>
          <cell r="BP30">
            <v>2010.6000000000004</v>
          </cell>
          <cell r="BQ30">
            <v>8076.6</v>
          </cell>
          <cell r="BR30">
            <v>3.0170098478066247</v>
          </cell>
          <cell r="BS30">
            <v>3.0170098478066247</v>
          </cell>
          <cell r="BT30">
            <v>3.0170098478066247</v>
          </cell>
        </row>
        <row r="31">
          <cell r="A31" t="str">
            <v>Total Provisions</v>
          </cell>
          <cell r="B31">
            <v>3191.2</v>
          </cell>
          <cell r="C31">
            <v>3561.3999999999996</v>
          </cell>
          <cell r="D31">
            <v>3615.6</v>
          </cell>
          <cell r="E31">
            <v>4382.8</v>
          </cell>
          <cell r="F31">
            <v>3430</v>
          </cell>
          <cell r="G31">
            <v>8152.5</v>
          </cell>
          <cell r="H31">
            <v>4800.8</v>
          </cell>
          <cell r="I31">
            <v>4018.6000000000004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 t="e">
            <v>#DIV/0!</v>
          </cell>
          <cell r="T31" t="e">
            <v>#DIV/0!</v>
          </cell>
          <cell r="U31" t="e">
            <v>#DIV/0!</v>
          </cell>
          <cell r="V31" t="e">
            <v>#DIV/0!</v>
          </cell>
          <cell r="X31">
            <v>0</v>
          </cell>
          <cell r="Y31">
            <v>0</v>
          </cell>
          <cell r="Z31" t="e">
            <v>#DIV/0!</v>
          </cell>
          <cell r="AA31" t="e">
            <v>#DIV/0!</v>
          </cell>
          <cell r="AB31">
            <v>0</v>
          </cell>
          <cell r="AC31" t="e">
            <v>#DIV/0!</v>
          </cell>
          <cell r="AD31">
            <v>0</v>
          </cell>
          <cell r="AE31" t="e">
            <v>#DIV/0!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>
            <v>0</v>
          </cell>
          <cell r="AL31">
            <v>0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>
            <v>0</v>
          </cell>
          <cell r="AR31">
            <v>0</v>
          </cell>
          <cell r="AS31" t="e">
            <v>#DIV/0!</v>
          </cell>
          <cell r="AT31">
            <v>0</v>
          </cell>
          <cell r="AU31">
            <v>0</v>
          </cell>
          <cell r="AV31">
            <v>0</v>
          </cell>
          <cell r="AW31" t="e">
            <v>#DIV/0!</v>
          </cell>
          <cell r="AX31">
            <v>0</v>
          </cell>
          <cell r="AY31">
            <v>0</v>
          </cell>
          <cell r="AZ31">
            <v>0</v>
          </cell>
          <cell r="BA31" t="e">
            <v>#DIV/0!</v>
          </cell>
          <cell r="BB31">
            <v>0</v>
          </cell>
          <cell r="BC31">
            <v>0</v>
          </cell>
          <cell r="BD31" t="e">
            <v>#DIV/0!</v>
          </cell>
          <cell r="BE31">
            <v>0</v>
          </cell>
          <cell r="BF31">
            <v>0</v>
          </cell>
          <cell r="BG31" t="e">
            <v>#DIV/0!</v>
          </cell>
          <cell r="BH31">
            <v>0</v>
          </cell>
          <cell r="BI31">
            <v>0</v>
          </cell>
          <cell r="BJ31">
            <v>0</v>
          </cell>
          <cell r="BK31" t="e">
            <v>#DIV/0!</v>
          </cell>
          <cell r="BL31">
            <v>0</v>
          </cell>
          <cell r="BM31">
            <v>0</v>
          </cell>
          <cell r="BN31">
            <v>0</v>
          </cell>
          <cell r="BO31" t="e">
            <v>#DIV/0!</v>
          </cell>
          <cell r="BP31">
            <v>0</v>
          </cell>
          <cell r="BQ31">
            <v>0</v>
          </cell>
          <cell r="BR31" t="e">
            <v>#DIV/0!</v>
          </cell>
          <cell r="BS31" t="e">
            <v>#DIV/0!</v>
          </cell>
          <cell r="BT31" t="e">
            <v>#DIV/0!</v>
          </cell>
        </row>
        <row r="32">
          <cell r="A32" t="str">
            <v>Net Profit</v>
          </cell>
          <cell r="B32">
            <v>2021.5000000000027</v>
          </cell>
          <cell r="C32">
            <v>2102.6000000000022</v>
          </cell>
          <cell r="D32">
            <v>1892.4999999999995</v>
          </cell>
          <cell r="E32">
            <v>2405.3999999999992</v>
          </cell>
          <cell r="F32">
            <v>2517.4000000000015</v>
          </cell>
          <cell r="G32">
            <v>2997.599999999999</v>
          </cell>
          <cell r="H32">
            <v>2598.0000000000009</v>
          </cell>
          <cell r="I32">
            <v>2973.7000000000025</v>
          </cell>
          <cell r="J32">
            <v>3226.7</v>
          </cell>
          <cell r="K32">
            <v>4125.5</v>
          </cell>
          <cell r="L32">
            <v>3142.699999999998</v>
          </cell>
          <cell r="M32">
            <v>3607</v>
          </cell>
          <cell r="N32">
            <v>3581.6000000000031</v>
          </cell>
          <cell r="O32">
            <v>4220.3999999999996</v>
          </cell>
          <cell r="P32">
            <v>3704.4000000000005</v>
          </cell>
          <cell r="Q32">
            <v>2886.6999999999975</v>
          </cell>
          <cell r="R32">
            <v>3675.2000000000007</v>
          </cell>
          <cell r="S32">
            <v>5049.8999999999978</v>
          </cell>
          <cell r="T32">
            <v>4298.6999999999989</v>
          </cell>
          <cell r="U32">
            <v>0.16043083900226707</v>
          </cell>
          <cell r="V32">
            <v>-0.14875542089942362</v>
          </cell>
          <cell r="W32">
            <v>7802.0000000000027</v>
          </cell>
          <cell r="X32">
            <v>11506.400000000003</v>
          </cell>
          <cell r="Y32">
            <v>13023.799999999997</v>
          </cell>
          <cell r="Z32">
            <v>0.13187443509698893</v>
          </cell>
          <cell r="AA32">
            <v>4.2663219133807218E-3</v>
          </cell>
          <cell r="AB32">
            <v>3771.7490799999996</v>
          </cell>
          <cell r="AC32">
            <v>1.8180833603282265E-2</v>
          </cell>
          <cell r="AD32">
            <v>13023.600000000006</v>
          </cell>
          <cell r="AE32">
            <v>14393.162</v>
          </cell>
          <cell r="AF32">
            <v>16480.646078181155</v>
          </cell>
          <cell r="AG32">
            <v>14393.140000000007</v>
          </cell>
          <cell r="AH32">
            <v>3456.8460781811573</v>
          </cell>
          <cell r="AI32">
            <v>0.1975079080545814</v>
          </cell>
          <cell r="AJ32">
            <v>19345.076164444432</v>
          </cell>
          <cell r="AK32">
            <v>2377.2519999999859</v>
          </cell>
          <cell r="AL32">
            <v>2377.2519999999859</v>
          </cell>
          <cell r="AM32">
            <v>-0.17648110298957709</v>
          </cell>
          <cell r="AN32">
            <v>1.0601598653314781E-4</v>
          </cell>
          <cell r="AO32">
            <v>1.0601598653314781E-4</v>
          </cell>
          <cell r="AP32">
            <v>-1.0600474833510898E-4</v>
          </cell>
          <cell r="AQ32">
            <v>2377.2519999999859</v>
          </cell>
          <cell r="AR32">
            <v>4294.776164444429</v>
          </cell>
          <cell r="AS32">
            <v>0.80661375590154294</v>
          </cell>
          <cell r="AT32">
            <v>11725.851999999992</v>
          </cell>
          <cell r="AU32">
            <v>11725.851999999992</v>
          </cell>
          <cell r="AV32">
            <v>15094.076164444428</v>
          </cell>
          <cell r="AW32">
            <v>0.28724771252821868</v>
          </cell>
          <cell r="AX32">
            <v>8724.9000000000033</v>
          </cell>
          <cell r="AY32">
            <v>8724.9000000000033</v>
          </cell>
          <cell r="AZ32">
            <v>9635.8000000000029</v>
          </cell>
          <cell r="BA32">
            <v>0.10440234272026028</v>
          </cell>
          <cell r="BB32">
            <v>6675.9519999999884</v>
          </cell>
          <cell r="BC32">
            <v>9709.276164444429</v>
          </cell>
          <cell r="BD32">
            <v>0.454365784002708</v>
          </cell>
          <cell r="BE32">
            <v>6675.9230000000116</v>
          </cell>
          <cell r="BF32">
            <v>10851.756999999998</v>
          </cell>
          <cell r="BG32">
            <v>0.62550661533992802</v>
          </cell>
          <cell r="BH32">
            <v>8724.9000000000033</v>
          </cell>
          <cell r="BI32">
            <v>30733.074999999986</v>
          </cell>
          <cell r="BJ32">
            <v>29177.589012151766</v>
          </cell>
          <cell r="BK32">
            <v>-5.0612767770495504E-2</v>
          </cell>
          <cell r="BL32">
            <v>10851.756999999998</v>
          </cell>
          <cell r="BM32">
            <v>8724.9000000000033</v>
          </cell>
          <cell r="BN32">
            <v>9635.8000000000029</v>
          </cell>
          <cell r="BO32">
            <v>0.10440234272026028</v>
          </cell>
          <cell r="BP32">
            <v>6675.9230000000116</v>
          </cell>
          <cell r="BQ32">
            <v>10851.756999999998</v>
          </cell>
          <cell r="BR32">
            <v>0.62550661533992802</v>
          </cell>
          <cell r="BS32">
            <v>0.62550661533992802</v>
          </cell>
          <cell r="BT32">
            <v>0.62550661533992802</v>
          </cell>
        </row>
        <row r="33">
          <cell r="T33">
            <v>0.28231797919762264</v>
          </cell>
          <cell r="V33">
            <v>0.15673469387755179</v>
          </cell>
          <cell r="W33">
            <v>6.6318144913759758E-2</v>
          </cell>
          <cell r="X33">
            <v>0.25956684579058709</v>
          </cell>
          <cell r="Y33">
            <v>1.2875893984013493</v>
          </cell>
          <cell r="Z33">
            <v>0.20536344389555294</v>
          </cell>
          <cell r="AA33">
            <v>0.31312212152726193</v>
          </cell>
          <cell r="AB33">
            <v>0.33600000000000002</v>
          </cell>
          <cell r="AC33">
            <v>0.59182359864646195</v>
          </cell>
          <cell r="AD33">
            <v>6114.7</v>
          </cell>
          <cell r="AE33">
            <v>5633.4</v>
          </cell>
          <cell r="AF33">
            <v>5038.2999999999993</v>
          </cell>
          <cell r="AG33">
            <v>6750.7</v>
          </cell>
          <cell r="AH33">
            <v>6577.4</v>
          </cell>
          <cell r="AI33">
            <v>6492.5</v>
          </cell>
          <cell r="AJ33">
            <v>6232.2999999999993</v>
          </cell>
          <cell r="AK33">
            <v>0.23698469721930016</v>
          </cell>
          <cell r="AL33">
            <v>-4.0077011936850315E-2</v>
          </cell>
          <cell r="AQ33">
            <v>0</v>
          </cell>
          <cell r="AR33">
            <v>0</v>
          </cell>
          <cell r="AS33">
            <v>2.9103830456733704E-11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H33">
            <v>2.0008883439004421E-11</v>
          </cell>
          <cell r="BI33">
            <v>2.0008883439004421E-11</v>
          </cell>
          <cell r="BJ33">
            <v>-1.4551915228366852E-11</v>
          </cell>
          <cell r="BK33">
            <v>0</v>
          </cell>
          <cell r="BL33">
            <v>2.5465851649641991E-11</v>
          </cell>
        </row>
        <row r="34">
          <cell r="V34">
            <v>8245.5999999999985</v>
          </cell>
          <cell r="W34">
            <v>3072.0999999999985</v>
          </cell>
          <cell r="Y34">
            <v>12559.800000000001</v>
          </cell>
          <cell r="Z34">
            <v>9695.2999999999993</v>
          </cell>
          <cell r="AA34">
            <v>12948.3</v>
          </cell>
          <cell r="AB34">
            <v>0.43036035125107924</v>
          </cell>
          <cell r="AC34">
            <v>15747.500000000004</v>
          </cell>
          <cell r="AD34">
            <v>13608.700000000004</v>
          </cell>
          <cell r="AF34">
            <v>9769</v>
          </cell>
          <cell r="AG34">
            <v>9769</v>
          </cell>
          <cell r="AH34">
            <v>1.4234133572356311E-2</v>
          </cell>
          <cell r="AI34">
            <v>9769</v>
          </cell>
          <cell r="AJ34">
            <v>9769</v>
          </cell>
          <cell r="AP34" t="str">
            <v>+550 Cr NPA</v>
          </cell>
          <cell r="AQ34" t="str">
            <v>+550 Cr NPA</v>
          </cell>
          <cell r="AR34" t="str">
            <v>+550 Cr NPA</v>
          </cell>
          <cell r="AS34" t="str">
            <v>+550 Cr NPA</v>
          </cell>
          <cell r="AX34">
            <v>6675.9519999999884</v>
          </cell>
          <cell r="AY34">
            <v>6675.9519999999884</v>
          </cell>
          <cell r="AZ34">
            <v>9709.276164444429</v>
          </cell>
          <cell r="BA34">
            <v>0.454365784002708</v>
          </cell>
          <cell r="BB34">
            <v>6675.9230000000116</v>
          </cell>
          <cell r="BC34">
            <v>10851.756999999998</v>
          </cell>
          <cell r="BD34">
            <v>0.62550661533992802</v>
          </cell>
          <cell r="BE34">
            <v>6675.9230000000116</v>
          </cell>
          <cell r="BF34">
            <v>10851.756999999998</v>
          </cell>
          <cell r="BG34">
            <v>0.62550661533992802</v>
          </cell>
        </row>
        <row r="35">
          <cell r="A35" t="str">
            <v>Core Operating Profit</v>
          </cell>
          <cell r="B35">
            <v>3494.7000000000025</v>
          </cell>
          <cell r="C35">
            <v>3912.0000000000018</v>
          </cell>
          <cell r="D35">
            <v>3948.0999999999995</v>
          </cell>
          <cell r="E35">
            <v>5829.1999999999989</v>
          </cell>
          <cell r="F35">
            <v>4550.5000000000018</v>
          </cell>
          <cell r="G35">
            <v>5586.9999999999982</v>
          </cell>
          <cell r="H35">
            <v>4758.8000000000011</v>
          </cell>
          <cell r="I35">
            <v>5081.6240000000034</v>
          </cell>
          <cell r="J35">
            <v>5009.8999999999996</v>
          </cell>
          <cell r="K35">
            <v>3987.3999999999996</v>
          </cell>
          <cell r="L35">
            <v>3247.4999999999982</v>
          </cell>
          <cell r="M35">
            <v>3834.5</v>
          </cell>
          <cell r="N35">
            <v>5157.7000000000025</v>
          </cell>
          <cell r="O35">
            <v>5536.2999999999993</v>
          </cell>
          <cell r="P35">
            <v>4663.6000000000004</v>
          </cell>
          <cell r="Q35" t="str">
            <v>NA</v>
          </cell>
          <cell r="R35">
            <v>7848.2000000000007</v>
          </cell>
          <cell r="S35">
            <v>8257.9999999999982</v>
          </cell>
          <cell r="T35">
            <v>9566.5999999999985</v>
          </cell>
          <cell r="U35">
            <v>1.0513337335963628</v>
          </cell>
          <cell r="V35">
            <v>0.1584645192540568</v>
          </cell>
          <cell r="X35">
            <v>15357.600000000004</v>
          </cell>
          <cell r="Y35">
            <v>25672.799999999996</v>
          </cell>
          <cell r="Z35">
            <v>0.67166744803875544</v>
          </cell>
          <cell r="AB35">
            <v>6680.3449999999993</v>
          </cell>
          <cell r="AC35">
            <v>0.43244382022471894</v>
          </cell>
          <cell r="AD35">
            <v>25285.500000000004</v>
          </cell>
          <cell r="AE35">
            <v>26638.382999999998</v>
          </cell>
          <cell r="AF35">
            <v>36187.935648270097</v>
          </cell>
          <cell r="AG35">
            <v>27061.761000000006</v>
          </cell>
          <cell r="AH35">
            <v>10515.135648270101</v>
          </cell>
          <cell r="AI35">
            <v>35458.772999999994</v>
          </cell>
          <cell r="AJ35">
            <v>27061.761000000006</v>
          </cell>
          <cell r="AK35">
            <v>10173.27299999999</v>
          </cell>
          <cell r="AL35">
            <v>10173.27299999999</v>
          </cell>
          <cell r="AN35">
            <v>7159.8310000000129</v>
          </cell>
          <cell r="AO35">
            <v>7159.8310000000129</v>
          </cell>
          <cell r="AR35">
            <v>7159.8310000000129</v>
          </cell>
        </row>
        <row r="36">
          <cell r="Y36">
            <v>4211.5</v>
          </cell>
          <cell r="AB36">
            <v>6390.1</v>
          </cell>
          <cell r="AC36">
            <v>5763.5</v>
          </cell>
          <cell r="AD36" t="e">
            <v>#DIV/0!</v>
          </cell>
          <cell r="AE36">
            <v>0.11380442089445997</v>
          </cell>
          <cell r="AF36">
            <v>5090.7</v>
          </cell>
          <cell r="AG36">
            <v>5090.7</v>
          </cell>
          <cell r="AH36">
            <v>-4977</v>
          </cell>
          <cell r="AI36">
            <v>5090.7</v>
          </cell>
          <cell r="AJ36">
            <v>5090.7</v>
          </cell>
          <cell r="AK36">
            <v>-4977</v>
          </cell>
          <cell r="AN36">
            <v>-4977</v>
          </cell>
          <cell r="AP36" t="str">
            <v>121 Cr (cap gains)</v>
          </cell>
          <cell r="AQ36" t="str">
            <v>121 Cr (cap gains)</v>
          </cell>
          <cell r="AR36" t="str">
            <v>121 Cr (cap gains)</v>
          </cell>
          <cell r="AS36" t="str">
            <v>121 Cr (cap gains)</v>
          </cell>
        </row>
        <row r="37">
          <cell r="A37" t="str">
            <v>Int Exp/Int Income</v>
          </cell>
          <cell r="B37">
            <v>0.62743872291333969</v>
          </cell>
          <cell r="C37">
            <v>0.59388906754079307</v>
          </cell>
          <cell r="D37">
            <v>0.59944306423871796</v>
          </cell>
          <cell r="E37">
            <v>0.51596970359782501</v>
          </cell>
          <cell r="F37">
            <v>0.56271048443802962</v>
          </cell>
          <cell r="G37">
            <v>0.53051801684827204</v>
          </cell>
          <cell r="H37">
            <v>0.54688073441917917</v>
          </cell>
          <cell r="I37">
            <v>0.49855784164361672</v>
          </cell>
          <cell r="J37">
            <v>0.5424312375288548</v>
          </cell>
          <cell r="K37">
            <v>0.53795749142203586</v>
          </cell>
          <cell r="L37">
            <v>0.51713350343326714</v>
          </cell>
          <cell r="M37">
            <v>0.50923488888380286</v>
          </cell>
          <cell r="N37">
            <v>0.52472510676949136</v>
          </cell>
          <cell r="O37">
            <v>0.49766084091608981</v>
          </cell>
          <cell r="P37">
            <v>0.5081372848558916</v>
          </cell>
          <cell r="Q37">
            <v>0.52197933501018678</v>
          </cell>
          <cell r="R37">
            <v>0.51035788676387051</v>
          </cell>
          <cell r="S37">
            <v>0.50700358137684043</v>
          </cell>
          <cell r="T37">
            <v>0.50959369668519716</v>
          </cell>
          <cell r="U37">
            <v>0.56825494592921244</v>
          </cell>
          <cell r="V37">
            <v>0.6040717578856073</v>
          </cell>
          <cell r="W37">
            <v>0.62707836422123786</v>
          </cell>
          <cell r="X37">
            <v>0.60826483101539264</v>
          </cell>
          <cell r="Y37">
            <v>0.60892728730163226</v>
          </cell>
          <cell r="Z37">
            <v>0.6508992410275245</v>
          </cell>
          <cell r="AA37">
            <v>0.63181016686736624</v>
          </cell>
          <cell r="AB37">
            <v>0.62843031710956243</v>
          </cell>
          <cell r="AC37">
            <v>0.63633675849821747</v>
          </cell>
          <cell r="AD37">
            <v>0.65005712464831422</v>
          </cell>
          <cell r="AE37">
            <v>0.62442784644039417</v>
          </cell>
          <cell r="AF37">
            <v>0.57695339603381324</v>
          </cell>
          <cell r="AG37">
            <v>0.55454443320975177</v>
          </cell>
          <cell r="AH37">
            <v>0.56488596915749967</v>
          </cell>
          <cell r="AI37">
            <v>0.53888503339818816</v>
          </cell>
          <cell r="AJ37">
            <v>0.55788047504530491</v>
          </cell>
          <cell r="AK37">
            <v>0.59289086850109329</v>
          </cell>
          <cell r="AP37" t="str">
            <v>dep provi 14 cr</v>
          </cell>
          <cell r="AQ37" t="str">
            <v>dep provi 14 cr</v>
          </cell>
          <cell r="AR37" t="str">
            <v>dep provi 14 cr</v>
          </cell>
          <cell r="AS37" t="str">
            <v>dep provi 14 cr</v>
          </cell>
        </row>
        <row r="38">
          <cell r="A38" t="str">
            <v>Non-Interest Income/Operating Income</v>
          </cell>
          <cell r="B38">
            <v>0.31359676676299358</v>
          </cell>
          <cell r="C38">
            <v>0.29114875202563845</v>
          </cell>
          <cell r="D38">
            <v>0.27404431338010748</v>
          </cell>
          <cell r="E38">
            <v>0.2701809284952793</v>
          </cell>
          <cell r="F38">
            <v>0.25463868287539759</v>
          </cell>
          <cell r="G38">
            <v>0.45884543315712917</v>
          </cell>
          <cell r="H38">
            <v>0.32793596761580562</v>
          </cell>
          <cell r="I38">
            <v>0.27723609591085457</v>
          </cell>
          <cell r="J38">
            <v>0.32469594716518096</v>
          </cell>
          <cell r="K38">
            <v>0.45439863142434289</v>
          </cell>
          <cell r="L38">
            <v>0.19412763892259163</v>
          </cell>
          <cell r="M38">
            <v>0.26033114867195584</v>
          </cell>
          <cell r="N38">
            <v>0.18849818816266267</v>
          </cell>
          <cell r="O38">
            <v>0.20778641900567485</v>
          </cell>
          <cell r="P38">
            <v>0.16841148272632098</v>
          </cell>
          <cell r="Q38">
            <v>0.263159537738264</v>
          </cell>
          <cell r="R38">
            <v>0.17869393977893533</v>
          </cell>
          <cell r="S38">
            <v>0.17246676908690134</v>
          </cell>
          <cell r="T38">
            <v>0.18263583069991463</v>
          </cell>
          <cell r="U38">
            <v>0.30677545301892434</v>
          </cell>
          <cell r="V38">
            <v>0.28124896416851736</v>
          </cell>
          <cell r="W38">
            <v>0.26592128598062847</v>
          </cell>
          <cell r="X38">
            <v>0.25339651123783963</v>
          </cell>
          <cell r="Y38">
            <v>0.26148095147700889</v>
          </cell>
          <cell r="Z38">
            <v>0.2399572829426371</v>
          </cell>
          <cell r="AA38">
            <v>0.27906408815120781</v>
          </cell>
          <cell r="AB38">
            <v>0.32452893674293409</v>
          </cell>
          <cell r="AC38">
            <v>0.30975344846312586</v>
          </cell>
          <cell r="AD38">
            <v>0.36403634219289038</v>
          </cell>
          <cell r="AE38">
            <v>0.27910999178598689</v>
          </cell>
          <cell r="AF38">
            <v>0.23888356954488565</v>
          </cell>
          <cell r="AG38">
            <v>0.27227571339091927</v>
          </cell>
          <cell r="AH38">
            <v>0.25550703708797501</v>
          </cell>
          <cell r="AI38">
            <v>0.1943869335173683</v>
          </cell>
          <cell r="AJ38">
            <v>0.23574074256499167</v>
          </cell>
          <cell r="AK38">
            <v>0.27437912786839691</v>
          </cell>
          <cell r="AP38" t="str">
            <v>recov - +18.6%</v>
          </cell>
          <cell r="AQ38" t="str">
            <v>recov - +18.6%</v>
          </cell>
          <cell r="AR38" t="str">
            <v>recov - +18.6%</v>
          </cell>
          <cell r="AS38" t="str">
            <v>recov - +18.6%</v>
          </cell>
        </row>
        <row r="39">
          <cell r="A39" t="str">
            <v>Core Fee Income/Operating Income</v>
          </cell>
          <cell r="B39">
            <v>0.13371654730493776</v>
          </cell>
          <cell r="C39">
            <v>0.13253786472808915</v>
          </cell>
          <cell r="D39">
            <v>0.11966987620357637</v>
          </cell>
          <cell r="E39">
            <v>0.19662839480607133</v>
          </cell>
          <cell r="F39">
            <v>0.12875667979345579</v>
          </cell>
          <cell r="G39">
            <v>0.12580743649762635</v>
          </cell>
          <cell r="H39">
            <v>0.1255347532085192</v>
          </cell>
          <cell r="I39">
            <v>0.14145173898830252</v>
          </cell>
          <cell r="J39">
            <v>0.10815980367389656</v>
          </cell>
          <cell r="K39">
            <v>0.31033803593636577</v>
          </cell>
          <cell r="L39">
            <v>0.10567431957479786</v>
          </cell>
          <cell r="M39">
            <v>0.16126250431183167</v>
          </cell>
          <cell r="N39">
            <v>0.15762239222177482</v>
          </cell>
          <cell r="O39">
            <v>0.12130022020716773</v>
          </cell>
          <cell r="P39">
            <v>0.11193454184803568</v>
          </cell>
          <cell r="Q39" t="e">
            <v>#VALUE!</v>
          </cell>
          <cell r="R39">
            <v>0.14693177486977513</v>
          </cell>
          <cell r="S39">
            <v>0.13421098973166304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0.22344230838854495</v>
          </cell>
          <cell r="AD39">
            <v>0.23745661147540401</v>
          </cell>
          <cell r="AE39">
            <v>0.22483237261947403</v>
          </cell>
          <cell r="AF39">
            <v>0.18751940289728147</v>
          </cell>
          <cell r="AG39">
            <v>0.23226172961792255</v>
          </cell>
        </row>
        <row r="40">
          <cell r="A40" t="str">
            <v>Operating Cost/Income</v>
          </cell>
          <cell r="B40">
            <v>0.45421325962223053</v>
          </cell>
          <cell r="C40">
            <v>0.48723055613395005</v>
          </cell>
          <cell r="D40">
            <v>0.45492959140253136</v>
          </cell>
          <cell r="E40">
            <v>0.47936464109584842</v>
          </cell>
          <cell r="F40">
            <v>0.46404851805459174</v>
          </cell>
          <cell r="G40">
            <v>0.33249322022736938</v>
          </cell>
          <cell r="H40">
            <v>0.43275526319824581</v>
          </cell>
          <cell r="I40">
            <v>0.50308427022186841</v>
          </cell>
          <cell r="J40">
            <v>0.42185571474972033</v>
          </cell>
          <cell r="K40">
            <v>0.41377466897013554</v>
          </cell>
          <cell r="L40">
            <v>0.65734123411949819</v>
          </cell>
          <cell r="M40">
            <v>0.63639185926181441</v>
          </cell>
          <cell r="N40">
            <v>0.58455986519333714</v>
          </cell>
          <cell r="O40">
            <v>0.54519569165674298</v>
          </cell>
          <cell r="P40">
            <v>0.62232078902418864</v>
          </cell>
          <cell r="Q40">
            <v>0.37673956883042298</v>
          </cell>
          <cell r="R40">
            <v>0.46968618981069743</v>
          </cell>
          <cell r="S40">
            <v>0.46028989379466978</v>
          </cell>
          <cell r="T40">
            <v>0.4591871922574664</v>
          </cell>
          <cell r="U40">
            <v>0.54551307805626825</v>
          </cell>
          <cell r="V40">
            <v>0.48448186328129306</v>
          </cell>
          <cell r="W40">
            <v>0.51401709790368788</v>
          </cell>
          <cell r="X40">
            <v>0.48038095437772566</v>
          </cell>
          <cell r="Y40">
            <v>0.40287857327122545</v>
          </cell>
          <cell r="Z40">
            <v>0.48317095240099323</v>
          </cell>
          <cell r="AA40">
            <v>0.42407400389893096</v>
          </cell>
          <cell r="AB40">
            <v>0.37994753756145799</v>
          </cell>
          <cell r="AC40">
            <v>0.42502081749393572</v>
          </cell>
          <cell r="AD40">
            <v>0.44584864952665448</v>
          </cell>
          <cell r="AE40">
            <v>0.41875906888553571</v>
          </cell>
          <cell r="AF40">
            <v>0.40584488792886531</v>
          </cell>
          <cell r="AG40">
            <v>0.32048768408326173</v>
          </cell>
          <cell r="AH40">
            <v>0.39882180351166735</v>
          </cell>
          <cell r="AI40">
            <v>0.43162965669359532</v>
          </cell>
          <cell r="AJ40">
            <v>0.42127855545595144</v>
          </cell>
          <cell r="AK40">
            <v>0.39930336793336479</v>
          </cell>
        </row>
        <row r="41">
          <cell r="A41" t="str">
            <v>Core Cost/Income ratio</v>
          </cell>
          <cell r="B41">
            <v>0.55383770809927468</v>
          </cell>
          <cell r="C41">
            <v>0.57907875057833624</v>
          </cell>
          <cell r="D41">
            <v>0.53797994219044387</v>
          </cell>
          <cell r="E41">
            <v>0.51742236719015178</v>
          </cell>
          <cell r="F41">
            <v>0.53087628865979375</v>
          </cell>
          <cell r="G41">
            <v>0.49851898393321969</v>
          </cell>
          <cell r="H41">
            <v>0.54257262048945532</v>
          </cell>
          <cell r="I41">
            <v>0.58212816934254885</v>
          </cell>
          <cell r="J41">
            <v>0.53844949099451844</v>
          </cell>
          <cell r="K41">
            <v>0.48341584321150799</v>
          </cell>
          <cell r="L41">
            <v>0.7211273411134298</v>
          </cell>
          <cell r="M41">
            <v>0.7063710850754269</v>
          </cell>
          <cell r="N41">
            <v>0.60318364018249371</v>
          </cell>
          <cell r="O41">
            <v>0.59681166386285356</v>
          </cell>
          <cell r="P41">
            <v>0.65957136183134779</v>
          </cell>
          <cell r="Q41" t="e">
            <v>#VALUE!</v>
          </cell>
          <cell r="R41">
            <v>0.48509381970869958</v>
          </cell>
          <cell r="S41">
            <v>0.47859907438392241</v>
          </cell>
          <cell r="T41">
            <v>0.4591871922574664</v>
          </cell>
          <cell r="U41">
            <v>0.54551307805626825</v>
          </cell>
          <cell r="V41">
            <v>0.52280856543304077</v>
          </cell>
          <cell r="W41">
            <v>0.57588455562065366</v>
          </cell>
          <cell r="X41">
            <v>0.51783777064593417</v>
          </cell>
          <cell r="Y41">
            <v>0.40287857327122545</v>
          </cell>
          <cell r="Z41">
            <v>0.48647231432536364</v>
          </cell>
          <cell r="AA41">
            <v>0.43752199165077477</v>
          </cell>
          <cell r="AB41">
            <v>0.43036035125107924</v>
          </cell>
          <cell r="AC41">
            <v>0.4651701866307405</v>
          </cell>
          <cell r="AD41">
            <v>0.51046290681220929</v>
          </cell>
          <cell r="AE41">
            <v>0.44279280830434992</v>
          </cell>
          <cell r="AF41">
            <v>0.42781947894024314</v>
          </cell>
          <cell r="AG41">
            <v>0.33384620053411018</v>
          </cell>
        </row>
        <row r="42">
          <cell r="A42" t="str">
            <v>Provisioning/Loans</v>
          </cell>
          <cell r="D42">
            <v>2.4790153915164429E-2</v>
          </cell>
          <cell r="E42">
            <v>3.6959182532302522E-2</v>
          </cell>
          <cell r="F42">
            <v>2.1454590592775016E-2</v>
          </cell>
          <cell r="G42">
            <v>6.0164192871688872E-2</v>
          </cell>
          <cell r="H42">
            <v>1.8872822715342401E-2</v>
          </cell>
          <cell r="I42">
            <v>3.4469003170130331E-2</v>
          </cell>
          <cell r="J42">
            <v>1.3660641572094893E-2</v>
          </cell>
          <cell r="K42">
            <v>-2.6695163013891968E-3</v>
          </cell>
          <cell r="L42">
            <v>7.5531154807153581E-3</v>
          </cell>
          <cell r="M42">
            <v>4.041099920763274E-3</v>
          </cell>
          <cell r="N42">
            <v>-2.4750102697521565E-3</v>
          </cell>
          <cell r="O42">
            <v>8.4991920414419567E-3</v>
          </cell>
          <cell r="P42">
            <v>4.242390022142834E-3</v>
          </cell>
          <cell r="Q42">
            <v>8.9078178215587691E-3</v>
          </cell>
          <cell r="R42">
            <v>2.0198064045527128E-3</v>
          </cell>
          <cell r="S42">
            <v>9.4812553944685594E-3</v>
          </cell>
          <cell r="T42">
            <v>1.0549859108530551E-2</v>
          </cell>
          <cell r="U42">
            <v>7.2811350042877457E-3</v>
          </cell>
          <cell r="V42">
            <v>5.7375011054063476E-3</v>
          </cell>
          <cell r="W42">
            <v>1.0693234043848346E-2</v>
          </cell>
          <cell r="X42">
            <v>6.304549126228895E-3</v>
          </cell>
          <cell r="Y42">
            <v>3.6193199297851935E-3</v>
          </cell>
          <cell r="Z42">
            <v>1.7697450541182909E-3</v>
          </cell>
          <cell r="AA42">
            <v>6.4771177234523936E-3</v>
          </cell>
          <cell r="AB42">
            <v>1.2512627028736489E-2</v>
          </cell>
          <cell r="AC42">
            <v>3.7541250643552239E-3</v>
          </cell>
          <cell r="AD42">
            <v>3.7610047767319171E-3</v>
          </cell>
          <cell r="AE42">
            <v>1.4181820896042277E-3</v>
          </cell>
          <cell r="AF42">
            <v>7.8087105447533726E-3</v>
          </cell>
          <cell r="AG42">
            <v>1.0352129244765116E-2</v>
          </cell>
          <cell r="AH42">
            <v>1.1505158879458983E-2</v>
          </cell>
          <cell r="AI42">
            <v>7.1228426680686888E-3</v>
          </cell>
          <cell r="AJ42">
            <v>1.0325188798053841E-2</v>
          </cell>
          <cell r="AK42">
            <v>9.3922921524269738E-3</v>
          </cell>
        </row>
        <row r="43">
          <cell r="A43" t="str">
            <v>Effective Tax Rate</v>
          </cell>
          <cell r="B43">
            <v>0.27061158217571685</v>
          </cell>
          <cell r="C43">
            <v>0.41501822329799937</v>
          </cell>
          <cell r="D43">
            <v>0.31493212669683263</v>
          </cell>
          <cell r="E43">
            <v>0.1116117594918009</v>
          </cell>
          <cell r="F43">
            <v>0.32643013859902592</v>
          </cell>
          <cell r="G43">
            <v>0.34617314109974484</v>
          </cell>
          <cell r="H43">
            <v>0.46410891089108902</v>
          </cell>
          <cell r="I43">
            <v>0.34275610564703263</v>
          </cell>
          <cell r="J43">
            <v>0.31727391985104314</v>
          </cell>
          <cell r="K43">
            <v>0.24402624056292607</v>
          </cell>
          <cell r="L43">
            <v>0.2374308453848395</v>
          </cell>
          <cell r="M43">
            <v>0.23959101928955412</v>
          </cell>
          <cell r="N43">
            <v>0.3220903601915468</v>
          </cell>
          <cell r="O43">
            <v>0.37404149919167057</v>
          </cell>
          <cell r="P43">
            <v>0.1678123736352608</v>
          </cell>
          <cell r="Q43">
            <v>0.25433316973626446</v>
          </cell>
          <cell r="R43">
            <v>0.28431219816170739</v>
          </cell>
          <cell r="S43">
            <v>0.35831914406973503</v>
          </cell>
          <cell r="T43">
            <v>0.28231797919762264</v>
          </cell>
          <cell r="U43">
            <v>0.1185196172958542</v>
          </cell>
          <cell r="V43">
            <v>0.32087227414330205</v>
          </cell>
          <cell r="W43">
            <v>0.30708256125180156</v>
          </cell>
          <cell r="X43">
            <v>0.35059249664171943</v>
          </cell>
          <cell r="Y43">
            <v>0.48658779541312985</v>
          </cell>
          <cell r="Z43">
            <v>0.33618344345122431</v>
          </cell>
          <cell r="AA43">
            <v>0.326638669066461</v>
          </cell>
          <cell r="AB43">
            <v>0.38088144774098243</v>
          </cell>
          <cell r="AC43">
            <v>0.34442904425408793</v>
          </cell>
          <cell r="AD43">
            <v>0.3435761902883514</v>
          </cell>
          <cell r="AE43">
            <v>0.33328058806182698</v>
          </cell>
          <cell r="AF43">
            <v>0.34172362168847226</v>
          </cell>
          <cell r="AG43">
            <v>0.33647258271951364</v>
          </cell>
          <cell r="AH43">
            <v>0.31696962334482071</v>
          </cell>
          <cell r="AI43">
            <v>0.32165245222748989</v>
          </cell>
          <cell r="AJ43">
            <v>0.33388956125230745</v>
          </cell>
          <cell r="AK43">
            <v>0.32518543492919749</v>
          </cell>
        </row>
        <row r="44">
          <cell r="A44" t="str">
            <v>Prov/Pre-Prov Profit</v>
          </cell>
        </row>
        <row r="45">
          <cell r="Z45">
            <v>1157709.2198581561</v>
          </cell>
          <cell r="AA45">
            <v>1318383.9662447257</v>
          </cell>
          <cell r="AB45">
            <v>1431732.4561403508</v>
          </cell>
          <cell r="AC45">
            <v>1563276.836158192</v>
          </cell>
          <cell r="AD45">
            <v>1591483.3333333335</v>
          </cell>
          <cell r="AE45">
            <v>1657341.7721518986</v>
          </cell>
          <cell r="AF45">
            <v>1.1735229746460362E-2</v>
          </cell>
          <cell r="AG45">
            <v>1.0718056173332404E-2</v>
          </cell>
          <cell r="AH45">
            <v>4.6940918985841448E-2</v>
          </cell>
          <cell r="AI45">
            <v>4.6940918985841448E-2</v>
          </cell>
          <cell r="AJ45">
            <v>4.6940918985841448E-2</v>
          </cell>
        </row>
        <row r="46">
          <cell r="A46" t="str">
            <v>Other Data</v>
          </cell>
        </row>
        <row r="47">
          <cell r="A47" t="str">
            <v>Networth</v>
          </cell>
          <cell r="J47">
            <v>50130</v>
          </cell>
          <cell r="K47">
            <v>54260</v>
          </cell>
          <cell r="L47">
            <v>56500</v>
          </cell>
          <cell r="N47">
            <v>82070</v>
          </cell>
          <cell r="O47">
            <v>85211</v>
          </cell>
          <cell r="P47">
            <v>88910</v>
          </cell>
          <cell r="Q47">
            <v>90739.785999999993</v>
          </cell>
          <cell r="R47">
            <v>94440</v>
          </cell>
          <cell r="S47">
            <v>98390</v>
          </cell>
          <cell r="T47">
            <v>4.0778297625696514E-2</v>
          </cell>
          <cell r="U47">
            <v>-1</v>
          </cell>
          <cell r="V47">
            <v>-1</v>
          </cell>
        </row>
        <row r="48">
          <cell r="A48" t="str">
            <v>Total Assets</v>
          </cell>
          <cell r="J48">
            <v>1064970</v>
          </cell>
          <cell r="K48">
            <v>1100593</v>
          </cell>
          <cell r="L48">
            <v>1127647</v>
          </cell>
          <cell r="N48">
            <v>1208430</v>
          </cell>
          <cell r="O48">
            <v>1289940</v>
          </cell>
          <cell r="P48">
            <v>1299956</v>
          </cell>
          <cell r="Q48">
            <v>1452670</v>
          </cell>
          <cell r="R48">
            <v>1377680</v>
          </cell>
          <cell r="S48">
            <v>1486470</v>
          </cell>
          <cell r="T48">
            <v>1553760</v>
          </cell>
          <cell r="U48">
            <v>0.19524045429229919</v>
          </cell>
          <cell r="V48">
            <v>4.5268320248642802E-2</v>
          </cell>
          <cell r="W48">
            <v>1768899.2999999998</v>
          </cell>
          <cell r="AB48">
            <v>0.19070771600903152</v>
          </cell>
        </row>
        <row r="49">
          <cell r="X49">
            <v>5.1109247699203886E-2</v>
          </cell>
          <cell r="Z49">
            <v>-4.2442804304530513E-2</v>
          </cell>
          <cell r="AA49">
            <v>0.13984095079961545</v>
          </cell>
          <cell r="AB49">
            <v>0.18411825743502197</v>
          </cell>
          <cell r="AC49">
            <v>9.3272652106470177E-2</v>
          </cell>
          <cell r="AD49">
            <v>2.1178645533699969E-2</v>
          </cell>
          <cell r="AE49">
            <v>3.5318528871485677E-2</v>
          </cell>
          <cell r="AF49">
            <v>8.0125566958287125E-2</v>
          </cell>
          <cell r="AG49">
            <v>7.349590838205583E-2</v>
          </cell>
          <cell r="AJ49">
            <v>138.25072747599526</v>
          </cell>
          <cell r="AK49">
            <v>8.1373893688576491</v>
          </cell>
        </row>
        <row r="50">
          <cell r="A50" t="str">
            <v>Loan Split</v>
          </cell>
          <cell r="W50">
            <v>0.23262084041777986</v>
          </cell>
          <cell r="X50">
            <v>0.15841595454597313</v>
          </cell>
          <cell r="Y50">
            <v>0.23711916519146548</v>
          </cell>
          <cell r="Z50">
            <v>0.19646591384358003</v>
          </cell>
          <cell r="AA50">
            <v>0.28512030267799071</v>
          </cell>
          <cell r="AB50">
            <v>0.39366616108889629</v>
          </cell>
          <cell r="AC50">
            <v>33.630000000000003</v>
          </cell>
          <cell r="AD50">
            <v>33.630000000000003</v>
          </cell>
          <cell r="AE50">
            <v>26.41</v>
          </cell>
          <cell r="AF50">
            <v>33.630000000000003</v>
          </cell>
          <cell r="AG50">
            <v>33.630000000000003</v>
          </cell>
          <cell r="AH50">
            <v>26.41</v>
          </cell>
          <cell r="AI50">
            <v>7.3639651222590974E-2</v>
          </cell>
          <cell r="AJ50">
            <v>5.5E-2</v>
          </cell>
          <cell r="AK50">
            <v>33.630000000000003</v>
          </cell>
          <cell r="AL50">
            <v>26.41</v>
          </cell>
          <cell r="AM50">
            <v>33.630000000000003</v>
          </cell>
          <cell r="AN50">
            <v>33.630000000000003</v>
          </cell>
          <cell r="AO50">
            <v>26.41</v>
          </cell>
          <cell r="AP50">
            <v>26.41</v>
          </cell>
          <cell r="AQ50">
            <v>26.41</v>
          </cell>
        </row>
        <row r="51">
          <cell r="A51" t="str">
            <v>Total Loans</v>
          </cell>
          <cell r="C51">
            <v>343090</v>
          </cell>
          <cell r="D51">
            <v>370290</v>
          </cell>
          <cell r="E51">
            <v>402281.2</v>
          </cell>
          <cell r="F51">
            <v>380768</v>
          </cell>
          <cell r="G51">
            <v>401970</v>
          </cell>
          <cell r="H51">
            <v>436230</v>
          </cell>
          <cell r="I51">
            <v>472250</v>
          </cell>
          <cell r="J51">
            <v>473240</v>
          </cell>
          <cell r="K51">
            <v>518700</v>
          </cell>
          <cell r="L51">
            <v>512397.7</v>
          </cell>
          <cell r="M51">
            <v>604130</v>
          </cell>
          <cell r="N51">
            <v>564350</v>
          </cell>
          <cell r="O51">
            <v>638682</v>
          </cell>
          <cell r="P51">
            <v>671900</v>
          </cell>
          <cell r="Q51">
            <v>746270</v>
          </cell>
          <cell r="R51">
            <v>775460</v>
          </cell>
          <cell r="S51">
            <v>823400</v>
          </cell>
          <cell r="T51">
            <v>876490</v>
          </cell>
          <cell r="U51">
            <v>0.30449471647566595</v>
          </cell>
          <cell r="V51">
            <v>6.4476560602380273E-2</v>
          </cell>
          <cell r="W51">
            <v>1014940</v>
          </cell>
          <cell r="X51">
            <v>1015340</v>
          </cell>
          <cell r="Y51">
            <v>1195020</v>
          </cell>
          <cell r="Z51">
            <v>0.23711916519146548</v>
          </cell>
          <cell r="AA51">
            <v>0.1769653515078693</v>
          </cell>
          <cell r="AB51">
            <v>0.28512030267799071</v>
          </cell>
          <cell r="AC51">
            <v>19.850000000000001</v>
          </cell>
          <cell r="AD51">
            <v>19.850000000000001</v>
          </cell>
          <cell r="AE51">
            <v>13.48</v>
          </cell>
          <cell r="AF51">
            <v>19.850000000000001</v>
          </cell>
          <cell r="AG51">
            <v>5.0695156164270117E-2</v>
          </cell>
          <cell r="AH51">
            <v>5.0695156164270117E-2</v>
          </cell>
          <cell r="AI51">
            <v>2087643.5</v>
          </cell>
          <cell r="AJ51">
            <v>5.0695156164270117E-2</v>
          </cell>
          <cell r="AK51">
            <v>5.0695156164270117E-2</v>
          </cell>
          <cell r="AL51">
            <v>19.850000000000001</v>
          </cell>
          <cell r="AM51">
            <v>19.850000000000001</v>
          </cell>
          <cell r="AN51">
            <v>19.850000000000001</v>
          </cell>
          <cell r="AO51">
            <v>13.48</v>
          </cell>
          <cell r="AP51">
            <v>5.0695156164270117E-2</v>
          </cell>
          <cell r="AQ51">
            <v>5.0695156164270117E-2</v>
          </cell>
          <cell r="AR51">
            <v>5.0695156164270117E-2</v>
          </cell>
        </row>
        <row r="52">
          <cell r="A52" t="str">
            <v>Corporate Loans</v>
          </cell>
          <cell r="C52">
            <v>292520</v>
          </cell>
          <cell r="D52">
            <v>314430</v>
          </cell>
          <cell r="E52">
            <v>336924.05714285717</v>
          </cell>
          <cell r="F52">
            <v>311975.69230769231</v>
          </cell>
          <cell r="G52">
            <v>329650</v>
          </cell>
          <cell r="H52">
            <v>359350</v>
          </cell>
          <cell r="I52">
            <v>380750</v>
          </cell>
          <cell r="J52">
            <v>383810</v>
          </cell>
          <cell r="K52">
            <v>419922.22222222225</v>
          </cell>
          <cell r="L52">
            <v>407695.71324503311</v>
          </cell>
          <cell r="M52">
            <v>487930</v>
          </cell>
          <cell r="N52">
            <v>442310</v>
          </cell>
          <cell r="O52">
            <v>505332</v>
          </cell>
          <cell r="P52">
            <v>529610</v>
          </cell>
          <cell r="Q52">
            <v>569130</v>
          </cell>
          <cell r="R52">
            <v>593660</v>
          </cell>
          <cell r="S52">
            <v>625460</v>
          </cell>
          <cell r="T52">
            <v>4.310087326269918E-2</v>
          </cell>
          <cell r="U52">
            <v>-1</v>
          </cell>
          <cell r="V52">
            <v>-1</v>
          </cell>
          <cell r="AC52">
            <v>13.780000000000001</v>
          </cell>
          <cell r="AD52">
            <v>13.780000000000001</v>
          </cell>
          <cell r="AE52">
            <v>12.93</v>
          </cell>
          <cell r="AF52">
            <v>13.780000000000001</v>
          </cell>
          <cell r="AG52">
            <v>13.780000000000001</v>
          </cell>
          <cell r="AH52">
            <v>12.93</v>
          </cell>
          <cell r="AJ52">
            <v>13.780000000000001</v>
          </cell>
          <cell r="AK52">
            <v>13.780000000000001</v>
          </cell>
          <cell r="AL52">
            <v>13.780000000000001</v>
          </cell>
          <cell r="AM52">
            <v>13.780000000000001</v>
          </cell>
          <cell r="AN52">
            <v>13.780000000000001</v>
          </cell>
          <cell r="AO52">
            <v>12.93</v>
          </cell>
          <cell r="AP52">
            <v>12.93</v>
          </cell>
          <cell r="AQ52">
            <v>12.93</v>
          </cell>
        </row>
        <row r="53">
          <cell r="A53" t="str">
            <v>Retail</v>
          </cell>
          <cell r="C53">
            <v>50570</v>
          </cell>
          <cell r="D53">
            <v>55860</v>
          </cell>
          <cell r="E53">
            <v>65357.142857142862</v>
          </cell>
          <cell r="F53">
            <v>68792.307692307688</v>
          </cell>
          <cell r="G53">
            <v>72320</v>
          </cell>
          <cell r="H53">
            <v>76880</v>
          </cell>
          <cell r="I53">
            <v>91500</v>
          </cell>
          <cell r="J53">
            <v>89430</v>
          </cell>
          <cell r="K53">
            <v>98777.777777777766</v>
          </cell>
          <cell r="L53">
            <v>104701.98675496689</v>
          </cell>
          <cell r="M53">
            <v>116200</v>
          </cell>
          <cell r="N53">
            <v>122040</v>
          </cell>
          <cell r="O53">
            <v>133350</v>
          </cell>
          <cell r="P53">
            <v>142290</v>
          </cell>
          <cell r="Q53">
            <v>177140</v>
          </cell>
          <cell r="R53">
            <v>181800</v>
          </cell>
          <cell r="S53">
            <v>197940</v>
          </cell>
          <cell r="T53">
            <v>194720</v>
          </cell>
          <cell r="U53">
            <v>0.36847283716353929</v>
          </cell>
          <cell r="V53">
            <v>-1.6267555824997504E-2</v>
          </cell>
          <cell r="W53">
            <v>241000</v>
          </cell>
          <cell r="X53">
            <v>234020</v>
          </cell>
          <cell r="Z53">
            <v>-1</v>
          </cell>
          <cell r="AA53" t="e">
            <v>#DIV/0!</v>
          </cell>
          <cell r="AB53">
            <v>0.19491683797421033</v>
          </cell>
          <cell r="AC53">
            <v>1.5296670724606942E-2</v>
          </cell>
          <cell r="AD53">
            <v>6.5738592420726993E-2</v>
          </cell>
          <cell r="AE53">
            <v>6.5738592420726993E-2</v>
          </cell>
          <cell r="AF53">
            <v>178740</v>
          </cell>
          <cell r="AG53">
            <v>6.5738592420726993E-2</v>
          </cell>
          <cell r="AH53">
            <v>6.5738592420726993E-2</v>
          </cell>
          <cell r="AI53">
            <v>225960</v>
          </cell>
          <cell r="AJ53">
            <v>0.32660130335231607</v>
          </cell>
          <cell r="AK53">
            <v>0.16222610842505913</v>
          </cell>
          <cell r="AL53">
            <v>6.5738592420726993E-2</v>
          </cell>
          <cell r="AM53">
            <v>6.5738592420726993E-2</v>
          </cell>
          <cell r="AN53">
            <v>6.5738592420726993E-2</v>
          </cell>
          <cell r="AO53">
            <v>6.5738592420726993E-2</v>
          </cell>
          <cell r="AP53">
            <v>6.5738592420726993E-2</v>
          </cell>
          <cell r="AQ53">
            <v>6.5738592420726993E-2</v>
          </cell>
          <cell r="BD53">
            <v>543510</v>
          </cell>
        </row>
        <row r="54">
          <cell r="A54" t="str">
            <v xml:space="preserve"> - Mortgage</v>
          </cell>
          <cell r="C54">
            <v>19790</v>
          </cell>
          <cell r="D54">
            <v>22740</v>
          </cell>
          <cell r="E54">
            <v>0</v>
          </cell>
          <cell r="F54">
            <v>0</v>
          </cell>
          <cell r="G54">
            <v>30530</v>
          </cell>
          <cell r="H54">
            <v>33190</v>
          </cell>
          <cell r="I54">
            <v>0</v>
          </cell>
          <cell r="J54">
            <v>0</v>
          </cell>
          <cell r="K54">
            <v>41736.43410852713</v>
          </cell>
          <cell r="L54">
            <v>44203.252032520322</v>
          </cell>
          <cell r="M54">
            <v>46480</v>
          </cell>
          <cell r="N54">
            <v>0</v>
          </cell>
          <cell r="O54">
            <v>53840</v>
          </cell>
          <cell r="P54">
            <v>54370</v>
          </cell>
          <cell r="Q54">
            <v>0</v>
          </cell>
          <cell r="S54" t="e">
            <v>#DIV/0!</v>
          </cell>
          <cell r="T54">
            <v>70210</v>
          </cell>
          <cell r="U54">
            <v>-1</v>
          </cell>
          <cell r="V54" t="e">
            <v>#DIV/0!</v>
          </cell>
          <cell r="W54">
            <v>854410</v>
          </cell>
          <cell r="Y54">
            <v>76640</v>
          </cell>
          <cell r="AA54">
            <v>1112500</v>
          </cell>
          <cell r="AB54">
            <v>0.30206809377231081</v>
          </cell>
          <cell r="AC54" t="e">
            <v>#DIV/0!</v>
          </cell>
          <cell r="AD54" t="e">
            <v>#DIV/0!</v>
          </cell>
          <cell r="AF54">
            <v>0.72848862558026206</v>
          </cell>
        </row>
        <row r="55">
          <cell r="A55" t="str">
            <v xml:space="preserve"> - Others</v>
          </cell>
          <cell r="C55">
            <v>30780</v>
          </cell>
          <cell r="D55">
            <v>33120</v>
          </cell>
          <cell r="E55">
            <v>0</v>
          </cell>
          <cell r="F55">
            <v>0</v>
          </cell>
          <cell r="G55">
            <v>41790</v>
          </cell>
          <cell r="H55">
            <v>43690</v>
          </cell>
          <cell r="I55">
            <v>0</v>
          </cell>
          <cell r="J55">
            <v>0</v>
          </cell>
          <cell r="K55">
            <v>57041.343669250637</v>
          </cell>
          <cell r="L55">
            <v>60498.734722446563</v>
          </cell>
          <cell r="M55">
            <v>69720</v>
          </cell>
          <cell r="N55">
            <v>0</v>
          </cell>
          <cell r="O55">
            <v>79510</v>
          </cell>
          <cell r="P55">
            <v>87920</v>
          </cell>
          <cell r="Q55">
            <v>177140</v>
          </cell>
          <cell r="S55" t="e">
            <v>#DIV/0!</v>
          </cell>
          <cell r="T55">
            <v>124510</v>
          </cell>
          <cell r="U55">
            <v>-1</v>
          </cell>
          <cell r="V55" t="e">
            <v>#DIV/0!</v>
          </cell>
        </row>
        <row r="56">
          <cell r="A56" t="str">
            <v>Share of Retail</v>
          </cell>
          <cell r="C56">
            <v>0.14739572706869916</v>
          </cell>
          <cell r="D56">
            <v>0.15085473547759864</v>
          </cell>
          <cell r="E56">
            <v>0.16246631176685081</v>
          </cell>
          <cell r="F56">
            <v>0.18066725064161823</v>
          </cell>
          <cell r="G56">
            <v>0.17991392392467098</v>
          </cell>
          <cell r="H56">
            <v>0.17623730600829837</v>
          </cell>
          <cell r="I56">
            <v>0.19375330862890419</v>
          </cell>
          <cell r="J56">
            <v>0.18897388217394978</v>
          </cell>
          <cell r="K56">
            <v>0.19043334832808514</v>
          </cell>
          <cell r="L56">
            <v>0.20433734724993277</v>
          </cell>
          <cell r="M56">
            <v>0.19234270769536357</v>
          </cell>
          <cell r="N56">
            <v>0.21624878178435369</v>
          </cell>
          <cell r="O56">
            <v>0.20878935056882769</v>
          </cell>
          <cell r="P56">
            <v>0.21177258520613187</v>
          </cell>
          <cell r="Q56">
            <v>0.23736717273908908</v>
          </cell>
          <cell r="R56">
            <v>0.23444149279137544</v>
          </cell>
          <cell r="S56">
            <v>0.24039349040563518</v>
          </cell>
          <cell r="T56">
            <v>0.22215883809284762</v>
          </cell>
          <cell r="U56">
            <v>0.22113523194302101</v>
          </cell>
        </row>
        <row r="57">
          <cell r="A57" t="str">
            <v>SSI</v>
          </cell>
          <cell r="J57">
            <v>52727.987421383645</v>
          </cell>
          <cell r="L57">
            <v>60866.824271079582</v>
          </cell>
          <cell r="N57">
            <v>67070</v>
          </cell>
          <cell r="O57">
            <v>73720</v>
          </cell>
          <cell r="P57">
            <v>77240</v>
          </cell>
          <cell r="Q57">
            <v>86120</v>
          </cell>
          <cell r="R57">
            <v>84340</v>
          </cell>
          <cell r="S57">
            <v>96060</v>
          </cell>
          <cell r="T57">
            <v>101300</v>
          </cell>
          <cell r="U57">
            <v>0.31149663386846194</v>
          </cell>
          <cell r="V57">
            <v>5.4549240058296977E-2</v>
          </cell>
          <cell r="AB57">
            <v>1485797.25</v>
          </cell>
        </row>
        <row r="58">
          <cell r="A58" t="str">
            <v>Agriculture</v>
          </cell>
          <cell r="K58">
            <v>95435.779816513765</v>
          </cell>
          <cell r="N58">
            <v>110130</v>
          </cell>
          <cell r="O58">
            <v>124830</v>
          </cell>
          <cell r="P58">
            <v>130310</v>
          </cell>
          <cell r="Q58">
            <v>145870</v>
          </cell>
          <cell r="R58">
            <v>152950</v>
          </cell>
          <cell r="S58">
            <v>165700</v>
          </cell>
          <cell r="T58">
            <v>172830</v>
          </cell>
          <cell r="U58">
            <v>0.32629882587675541</v>
          </cell>
          <cell r="V58">
            <v>4.3029571514785703E-2</v>
          </cell>
          <cell r="AB58">
            <v>219124.27559562138</v>
          </cell>
          <cell r="AC58">
            <v>240501.59235668791</v>
          </cell>
          <cell r="AD58">
            <v>235740</v>
          </cell>
          <cell r="AF58">
            <v>272240</v>
          </cell>
          <cell r="AG58">
            <v>302070</v>
          </cell>
          <cell r="AH58">
            <v>302400</v>
          </cell>
          <cell r="AI58">
            <v>322740</v>
          </cell>
          <cell r="AJ58" t="e">
            <v>#DIV/0!</v>
          </cell>
          <cell r="AK58">
            <v>6.7261904761904745E-2</v>
          </cell>
          <cell r="AL58">
            <v>5.0659973972857486E-2</v>
          </cell>
          <cell r="AM58">
            <v>4.5799050399598862E-2</v>
          </cell>
        </row>
        <row r="59">
          <cell r="A59" t="str">
            <v>SME</v>
          </cell>
          <cell r="W59">
            <v>153743.8171584513</v>
          </cell>
          <cell r="AA59">
            <v>180280</v>
          </cell>
          <cell r="AB59">
            <v>0.17260000000000009</v>
          </cell>
          <cell r="AC59" t="e">
            <v>#DIV/0!</v>
          </cell>
          <cell r="AD59">
            <v>8.0113996200126714E-2</v>
          </cell>
          <cell r="AF59">
            <v>326540</v>
          </cell>
          <cell r="AG59">
            <v>350340</v>
          </cell>
          <cell r="AH59">
            <v>370180</v>
          </cell>
          <cell r="AI59" t="e">
            <v>#DIV/0!</v>
          </cell>
          <cell r="AJ59" t="e">
            <v>#DIV/0!</v>
          </cell>
          <cell r="AK59">
            <v>-1</v>
          </cell>
          <cell r="AL59" t="e">
            <v>#DIV/0!</v>
          </cell>
        </row>
        <row r="60">
          <cell r="A60" t="str">
            <v>Deposits</v>
          </cell>
          <cell r="B60">
            <v>0</v>
          </cell>
          <cell r="C60">
            <v>677960</v>
          </cell>
          <cell r="D60">
            <v>661620</v>
          </cell>
          <cell r="E60">
            <v>758135</v>
          </cell>
          <cell r="F60">
            <v>727860</v>
          </cell>
          <cell r="G60">
            <v>801850</v>
          </cell>
          <cell r="H60">
            <v>800400</v>
          </cell>
          <cell r="I60">
            <v>879160</v>
          </cell>
          <cell r="J60">
            <v>912030</v>
          </cell>
          <cell r="K60">
            <v>945880</v>
          </cell>
          <cell r="L60">
            <v>959222.8</v>
          </cell>
          <cell r="M60">
            <v>1031670</v>
          </cell>
          <cell r="N60">
            <v>1013030</v>
          </cell>
          <cell r="O60">
            <v>1094142</v>
          </cell>
          <cell r="P60">
            <v>1057490</v>
          </cell>
          <cell r="Q60">
            <v>1196850</v>
          </cell>
          <cell r="R60">
            <v>1171730</v>
          </cell>
          <cell r="S60">
            <v>1284150</v>
          </cell>
          <cell r="T60">
            <v>1302250</v>
          </cell>
          <cell r="U60">
            <v>0.23145372533073605</v>
          </cell>
          <cell r="V60">
            <v>1.4094926605147329E-2</v>
          </cell>
          <cell r="W60">
            <v>1499800</v>
          </cell>
          <cell r="X60">
            <v>1526220</v>
          </cell>
          <cell r="Y60">
            <v>1664570</v>
          </cell>
          <cell r="Z60">
            <v>0.19016874016874019</v>
          </cell>
          <cell r="AA60">
            <v>9.0648792441456738E-2</v>
          </cell>
          <cell r="AB60">
            <v>0.71804516467017554</v>
          </cell>
          <cell r="AC60">
            <v>0.17775489208770123</v>
          </cell>
          <cell r="AD60">
            <v>0.72149985949469875</v>
          </cell>
          <cell r="AE60">
            <v>0.70859056506500651</v>
          </cell>
          <cell r="AF60">
            <v>0.18712686942061119</v>
          </cell>
          <cell r="AG60">
            <v>7.2358072358072345E-2</v>
          </cell>
          <cell r="AH60">
            <v>7.2358072358072345E-2</v>
          </cell>
        </row>
        <row r="61">
          <cell r="A61" t="str">
            <v>---Demand</v>
          </cell>
          <cell r="B61">
            <v>0</v>
          </cell>
          <cell r="C61">
            <v>677960</v>
          </cell>
          <cell r="D61">
            <v>661620</v>
          </cell>
          <cell r="E61">
            <v>758135</v>
          </cell>
          <cell r="F61">
            <v>727860</v>
          </cell>
          <cell r="G61">
            <v>801850</v>
          </cell>
          <cell r="H61">
            <v>800400</v>
          </cell>
          <cell r="I61">
            <v>99000</v>
          </cell>
          <cell r="J61">
            <v>912030</v>
          </cell>
          <cell r="K61">
            <v>945880</v>
          </cell>
          <cell r="L61">
            <v>959222.8</v>
          </cell>
          <cell r="M61">
            <v>124670</v>
          </cell>
          <cell r="N61">
            <v>1013030</v>
          </cell>
          <cell r="O61">
            <v>1094142</v>
          </cell>
          <cell r="P61">
            <v>1057490</v>
          </cell>
          <cell r="Q61">
            <v>1196850</v>
          </cell>
          <cell r="R61">
            <v>1171730</v>
          </cell>
          <cell r="S61">
            <v>1284150</v>
          </cell>
          <cell r="T61">
            <v>1302250</v>
          </cell>
          <cell r="U61">
            <v>1398600</v>
          </cell>
          <cell r="V61">
            <v>1426090</v>
          </cell>
          <cell r="W61">
            <v>1499800</v>
          </cell>
          <cell r="X61">
            <v>1526220</v>
          </cell>
          <cell r="Y61">
            <v>1664570</v>
          </cell>
          <cell r="Z61">
            <v>1730740</v>
          </cell>
          <cell r="AA61">
            <v>1863150</v>
          </cell>
          <cell r="AB61">
            <v>0.24226563541805568</v>
          </cell>
          <cell r="AC61">
            <v>7.650484763742682E-2</v>
          </cell>
          <cell r="AD61">
            <v>5.7719882993854554E-2</v>
          </cell>
          <cell r="AE61">
            <v>2308230</v>
          </cell>
          <cell r="AF61">
            <v>2339460</v>
          </cell>
          <cell r="AG61">
            <v>2493300</v>
          </cell>
          <cell r="AH61">
            <v>2553350</v>
          </cell>
          <cell r="AI61">
            <v>2733944.5</v>
          </cell>
          <cell r="AJ61">
            <v>7.2358072358072345E-2</v>
          </cell>
          <cell r="AK61">
            <v>7.2358072358072345E-2</v>
          </cell>
          <cell r="AL61">
            <v>5.6616182223157896E-2</v>
          </cell>
          <cell r="AM61">
            <v>8.31705628424948E-2</v>
          </cell>
          <cell r="AN61">
            <v>7.2358072358072345E-2</v>
          </cell>
          <cell r="AO61">
            <v>7.2358072358072345E-2</v>
          </cell>
          <cell r="AP61">
            <v>7.2358072358072345E-2</v>
          </cell>
          <cell r="AQ61">
            <v>7.2358072358072345E-2</v>
          </cell>
          <cell r="AR61">
            <v>7.2358072358072345E-2</v>
          </cell>
        </row>
        <row r="62">
          <cell r="A62" t="str">
            <v>---Savings</v>
          </cell>
          <cell r="I62">
            <v>304230</v>
          </cell>
          <cell r="M62">
            <v>353410</v>
          </cell>
          <cell r="X62">
            <v>156800</v>
          </cell>
          <cell r="AB62">
            <v>157830</v>
          </cell>
          <cell r="AC62">
            <v>6.5688775510204245E-3</v>
          </cell>
          <cell r="AD62" t="e">
            <v>#DIV/0!</v>
          </cell>
          <cell r="AF62" t="e">
            <v>#DIV/0!</v>
          </cell>
          <cell r="AG62">
            <v>237170</v>
          </cell>
          <cell r="AH62">
            <v>225380</v>
          </cell>
          <cell r="AI62">
            <v>236870</v>
          </cell>
          <cell r="AJ62" t="e">
            <v>#DIV/0!</v>
          </cell>
          <cell r="AK62">
            <v>5.0980566154938289E-2</v>
          </cell>
          <cell r="AL62">
            <v>-3.1325199476506138E-2</v>
          </cell>
          <cell r="AM62">
            <v>0.16966659402920037</v>
          </cell>
        </row>
        <row r="63">
          <cell r="A63" t="str">
            <v>---Term</v>
          </cell>
          <cell r="I63">
            <v>475930</v>
          </cell>
          <cell r="M63">
            <v>553590</v>
          </cell>
          <cell r="X63">
            <v>506560</v>
          </cell>
          <cell r="AB63">
            <v>579290</v>
          </cell>
          <cell r="AC63">
            <v>0.14357627921667726</v>
          </cell>
          <cell r="AD63" t="e">
            <v>#DIV/0!</v>
          </cell>
          <cell r="AF63" t="e">
            <v>#DIV/0!</v>
          </cell>
          <cell r="AG63">
            <v>781330</v>
          </cell>
          <cell r="AH63">
            <v>818470</v>
          </cell>
          <cell r="AI63">
            <v>872960</v>
          </cell>
          <cell r="AJ63" t="e">
            <v>#DIV/0!</v>
          </cell>
          <cell r="AK63">
            <v>6.6575439539628745E-2</v>
          </cell>
          <cell r="AL63">
            <v>2.9371334310850372E-2</v>
          </cell>
          <cell r="AM63">
            <v>4.0362786556866315E-2</v>
          </cell>
        </row>
        <row r="64">
          <cell r="A64" t="str">
            <v>---Share of low cost deposits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0.45100000000000001</v>
          </cell>
          <cell r="H64">
            <v>0.45350000000000001</v>
          </cell>
          <cell r="I64">
            <v>0.45865371490968654</v>
          </cell>
          <cell r="M64">
            <v>0.46340399546366573</v>
          </cell>
          <cell r="N64">
            <v>0.45600000000000002</v>
          </cell>
          <cell r="O64">
            <v>0.45900000000000002</v>
          </cell>
          <cell r="P64">
            <v>0.4864</v>
          </cell>
          <cell r="Q64">
            <v>0.48988629116881333</v>
          </cell>
          <cell r="R64">
            <v>0.48559999999999998</v>
          </cell>
          <cell r="S64">
            <v>0.48699999999999999</v>
          </cell>
          <cell r="T64">
            <v>0.47299999999999998</v>
          </cell>
          <cell r="U64">
            <v>-2.7549342105263164E-2</v>
          </cell>
          <cell r="V64">
            <v>-2.8747433264887046E-2</v>
          </cell>
          <cell r="W64">
            <v>0.43909999999999999</v>
          </cell>
          <cell r="X64">
            <v>0.43</v>
          </cell>
          <cell r="Y64">
            <v>0.4299</v>
          </cell>
          <cell r="AB64">
            <v>1233570.8</v>
          </cell>
          <cell r="AC64">
            <v>0.42963029923741969</v>
          </cell>
          <cell r="AD64" t="e">
            <v>#DIV/0!</v>
          </cell>
          <cell r="AF64" t="e">
            <v>#DIV/0!</v>
          </cell>
          <cell r="AG64">
            <v>1474800</v>
          </cell>
          <cell r="AH64">
            <v>1509500</v>
          </cell>
          <cell r="AI64">
            <v>1624114.5</v>
          </cell>
          <cell r="AJ64" t="e">
            <v>#DIV/0!</v>
          </cell>
          <cell r="AK64">
            <v>7.5928784365683955E-2</v>
          </cell>
          <cell r="AL64">
            <v>8.4086128163993301E-2</v>
          </cell>
          <cell r="AM64">
            <v>9.3746336642660744E-2</v>
          </cell>
        </row>
        <row r="65">
          <cell r="A65" t="str">
            <v>Total Assets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1262412.8089999999</v>
          </cell>
          <cell r="N65">
            <v>1208430</v>
          </cell>
          <cell r="O65">
            <v>1289940</v>
          </cell>
          <cell r="P65">
            <v>1299956</v>
          </cell>
          <cell r="Q65">
            <v>1452670</v>
          </cell>
          <cell r="R65">
            <v>1377680</v>
          </cell>
          <cell r="S65">
            <v>0.14005776089636957</v>
          </cell>
          <cell r="T65">
            <v>-5.1622185355242434E-2</v>
          </cell>
          <cell r="U65">
            <v>-1</v>
          </cell>
          <cell r="V65" t="e">
            <v>#DIV/0!</v>
          </cell>
          <cell r="W65">
            <v>0.43909999999999999</v>
          </cell>
          <cell r="X65">
            <v>0.43</v>
          </cell>
          <cell r="Y65">
            <v>0.4299</v>
          </cell>
          <cell r="Z65">
            <v>0.41310000000000002</v>
          </cell>
          <cell r="AA65">
            <v>0.39</v>
          </cell>
          <cell r="AB65">
            <v>0.39</v>
          </cell>
          <cell r="AC65">
            <v>0.39</v>
          </cell>
          <cell r="AD65">
            <v>0.38340000000000002</v>
          </cell>
          <cell r="AE65">
            <v>0.38479999999999998</v>
          </cell>
          <cell r="AF65">
            <v>0.39539999999999997</v>
          </cell>
          <cell r="AG65">
            <v>0.40849999999999997</v>
          </cell>
          <cell r="AH65">
            <v>0.4088</v>
          </cell>
          <cell r="AI65">
            <v>0.40600000000000003</v>
          </cell>
          <cell r="AJ65">
            <v>5.509355509355518E-2</v>
          </cell>
          <cell r="AK65">
            <v>-6.849315068493067E-3</v>
          </cell>
          <cell r="AL65">
            <v>-3.8177339901477869E-2</v>
          </cell>
        </row>
        <row r="66">
          <cell r="A66" t="str">
            <v>Investment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475026.7</v>
          </cell>
          <cell r="M66">
            <v>506730</v>
          </cell>
          <cell r="N66">
            <v>506310</v>
          </cell>
          <cell r="O66">
            <v>524421</v>
          </cell>
          <cell r="P66">
            <v>455672</v>
          </cell>
          <cell r="Q66">
            <v>410550</v>
          </cell>
          <cell r="R66">
            <v>430890</v>
          </cell>
          <cell r="S66">
            <v>449300</v>
          </cell>
          <cell r="T66">
            <v>446810</v>
          </cell>
          <cell r="U66">
            <v>-1.9448199582155601E-2</v>
          </cell>
          <cell r="V66">
            <v>-5.5419541509014181E-3</v>
          </cell>
          <cell r="X66">
            <v>515900</v>
          </cell>
          <cell r="Y66">
            <v>539920</v>
          </cell>
          <cell r="Z66">
            <v>0.19477760566497015</v>
          </cell>
          <cell r="AA66">
            <v>4.6559410738515217E-2</v>
          </cell>
          <cell r="AB66">
            <v>737120</v>
          </cell>
          <cell r="AC66">
            <v>818064</v>
          </cell>
          <cell r="AD66">
            <v>839491.52814000007</v>
          </cell>
          <cell r="AE66">
            <v>888206.90399999998</v>
          </cell>
          <cell r="AF66">
            <v>925022.48399999994</v>
          </cell>
          <cell r="AG66">
            <v>1018513.0499999999</v>
          </cell>
          <cell r="AH66">
            <v>1043809.48</v>
          </cell>
          <cell r="AI66">
            <v>1109981.4670000002</v>
          </cell>
          <cell r="AJ66">
            <v>0.24968795221163953</v>
          </cell>
          <cell r="AK66">
            <v>6.3394698235544E-2</v>
          </cell>
          <cell r="AL66">
            <v>1.6277387089022266E-2</v>
          </cell>
          <cell r="AM66">
            <v>6.666371171490626E-2</v>
          </cell>
        </row>
        <row r="67">
          <cell r="A67" t="str">
            <v>AFS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1262412.8089999999</v>
          </cell>
          <cell r="N67">
            <v>1208430</v>
          </cell>
          <cell r="O67">
            <v>1289940</v>
          </cell>
          <cell r="P67">
            <v>1299956</v>
          </cell>
          <cell r="Q67">
            <v>1452670</v>
          </cell>
          <cell r="R67">
            <v>1377680</v>
          </cell>
          <cell r="U67">
            <v>0.377</v>
          </cell>
          <cell r="AG67">
            <v>2966327.7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N67">
            <v>1157709.2198581561</v>
          </cell>
          <cell r="AO67">
            <v>1157709.2198581561</v>
          </cell>
          <cell r="AP67">
            <v>1157709.2198581561</v>
          </cell>
          <cell r="AQ67">
            <v>1157709.2198581561</v>
          </cell>
          <cell r="AR67">
            <v>1157709.2198581561</v>
          </cell>
          <cell r="AS67">
            <v>1566812.5</v>
          </cell>
          <cell r="AT67">
            <v>1599631.901840491</v>
          </cell>
        </row>
        <row r="68">
          <cell r="A68" t="str">
            <v>Gross NPA</v>
          </cell>
          <cell r="B68">
            <v>40799.5</v>
          </cell>
          <cell r="C68">
            <v>42628.2</v>
          </cell>
          <cell r="D68">
            <v>41279</v>
          </cell>
          <cell r="E68">
            <v>0</v>
          </cell>
          <cell r="F68">
            <v>51780.3</v>
          </cell>
          <cell r="G68">
            <v>50774.5</v>
          </cell>
          <cell r="H68">
            <v>51718.5</v>
          </cell>
          <cell r="I68">
            <v>46701.3</v>
          </cell>
          <cell r="J68">
            <v>0</v>
          </cell>
          <cell r="K68">
            <v>41548.400000000001</v>
          </cell>
          <cell r="L68">
            <v>41882</v>
          </cell>
          <cell r="M68">
            <v>37410</v>
          </cell>
          <cell r="N68">
            <v>35290</v>
          </cell>
          <cell r="O68">
            <v>33586</v>
          </cell>
          <cell r="P68">
            <v>33175.300000000003</v>
          </cell>
          <cell r="Q68">
            <v>31382.499999999996</v>
          </cell>
          <cell r="R68">
            <v>31610</v>
          </cell>
          <cell r="S68">
            <v>30910.400000000001</v>
          </cell>
          <cell r="T68">
            <v>32677.200000000001</v>
          </cell>
          <cell r="U68">
            <v>-1.5014182237990337E-2</v>
          </cell>
          <cell r="V68">
            <v>5.7158755629173275E-2</v>
          </cell>
          <cell r="X68">
            <v>515900</v>
          </cell>
          <cell r="Y68">
            <v>539920</v>
          </cell>
          <cell r="Z68">
            <v>604214.19999999995</v>
          </cell>
          <cell r="AB68">
            <v>632430</v>
          </cell>
          <cell r="AC68">
            <v>0.22587710796666016</v>
          </cell>
          <cell r="AD68">
            <v>652986.9</v>
          </cell>
          <cell r="AE68">
            <v>702670</v>
          </cell>
          <cell r="AF68">
            <v>741840</v>
          </cell>
          <cell r="AG68">
            <v>780580</v>
          </cell>
          <cell r="AH68">
            <v>810360</v>
          </cell>
          <cell r="AI68">
            <v>865750</v>
          </cell>
          <cell r="AJ68">
            <v>0.23208618554940452</v>
          </cell>
          <cell r="AK68">
            <v>6.8352337232834737E-2</v>
          </cell>
          <cell r="AL68">
            <v>2.082587352006926E-2</v>
          </cell>
          <cell r="AM68">
            <v>0</v>
          </cell>
          <cell r="AP68">
            <v>0.37468312943756632</v>
          </cell>
          <cell r="AQ68">
            <v>0.37468312943756632</v>
          </cell>
          <cell r="AR68">
            <v>0.37468312943756632</v>
          </cell>
          <cell r="AS68">
            <v>0.3817216572193145</v>
          </cell>
          <cell r="AT68">
            <v>0.3817216572193145</v>
          </cell>
        </row>
        <row r="69">
          <cell r="A69" t="str">
            <v>Net NPA</v>
          </cell>
          <cell r="B69">
            <v>15421.7</v>
          </cell>
          <cell r="C69">
            <v>16352</v>
          </cell>
          <cell r="D69">
            <v>12750</v>
          </cell>
          <cell r="E69">
            <v>0</v>
          </cell>
          <cell r="F69">
            <v>15251.2</v>
          </cell>
          <cell r="G69">
            <v>9610.9</v>
          </cell>
          <cell r="H69">
            <v>8840</v>
          </cell>
          <cell r="I69">
            <v>4489.6000000000004</v>
          </cell>
          <cell r="J69">
            <v>0</v>
          </cell>
          <cell r="K69">
            <v>1486.1</v>
          </cell>
          <cell r="L69">
            <v>1373</v>
          </cell>
          <cell r="M69">
            <v>1190</v>
          </cell>
          <cell r="N69">
            <v>490</v>
          </cell>
          <cell r="O69">
            <v>2013</v>
          </cell>
          <cell r="P69">
            <v>1657.8</v>
          </cell>
          <cell r="Q69">
            <v>2101.6999999999998</v>
          </cell>
          <cell r="R69">
            <v>2650</v>
          </cell>
          <cell r="S69">
            <v>1453.7</v>
          </cell>
          <cell r="T69">
            <v>3650.9</v>
          </cell>
          <cell r="U69">
            <v>1.202256001930269</v>
          </cell>
          <cell r="V69">
            <v>1.5114535323656875</v>
          </cell>
          <cell r="AC69">
            <v>151950</v>
          </cell>
          <cell r="AD69">
            <v>134360</v>
          </cell>
          <cell r="AF69">
            <v>2.9347208041135002E-3</v>
          </cell>
          <cell r="AG69">
            <v>139730</v>
          </cell>
          <cell r="AH69">
            <v>147640</v>
          </cell>
          <cell r="AI69">
            <v>180340</v>
          </cell>
          <cell r="AJ69" t="e">
            <v>#DIV/0!</v>
          </cell>
          <cell r="AK69">
            <v>0.22148469249525871</v>
          </cell>
          <cell r="AL69">
            <v>2.4065653765110273E-2</v>
          </cell>
          <cell r="AM69">
            <v>0</v>
          </cell>
          <cell r="AP69">
            <v>1.804318756776313E-2</v>
          </cell>
          <cell r="AQ69">
            <v>1.804318756776313E-2</v>
          </cell>
          <cell r="AR69">
            <v>1.5745874719108599E-2</v>
          </cell>
          <cell r="AS69">
            <v>2.0946604549358039E-2</v>
          </cell>
          <cell r="AT69">
            <v>2.0946604549358039E-2</v>
          </cell>
        </row>
        <row r="70">
          <cell r="A70" t="str">
            <v xml:space="preserve">Gross NPA Ratio </v>
          </cell>
          <cell r="B70">
            <v>0.115</v>
          </cell>
          <cell r="C70">
            <v>0.1166</v>
          </cell>
          <cell r="D70">
            <v>0.1108</v>
          </cell>
          <cell r="E70">
            <v>0</v>
          </cell>
          <cell r="F70">
            <v>0.12670000000000001</v>
          </cell>
          <cell r="G70">
            <v>0.1179</v>
          </cell>
          <cell r="H70">
            <v>0.1164</v>
          </cell>
          <cell r="I70">
            <v>9.35E-2</v>
          </cell>
          <cell r="J70">
            <v>0</v>
          </cell>
          <cell r="K70">
            <v>7.6499999999999999E-2</v>
          </cell>
          <cell r="L70">
            <v>7.8E-2</v>
          </cell>
          <cell r="M70">
            <v>5.96E-2</v>
          </cell>
          <cell r="N70">
            <v>5.8900108487023282E-2</v>
          </cell>
          <cell r="O70">
            <v>5.0900000000000001E-2</v>
          </cell>
          <cell r="P70">
            <v>4.7899999999999998E-2</v>
          </cell>
          <cell r="Q70">
            <v>4.1000000000000002E-2</v>
          </cell>
          <cell r="R70">
            <v>3.9800000000000002E-2</v>
          </cell>
          <cell r="S70">
            <v>3.6700000000000003E-2</v>
          </cell>
          <cell r="T70">
            <v>3.6499999999999998E-2</v>
          </cell>
          <cell r="U70">
            <v>33907.199999999997</v>
          </cell>
          <cell r="V70">
            <v>37082.9</v>
          </cell>
          <cell r="W70">
            <v>47165.7</v>
          </cell>
          <cell r="X70">
            <v>42506</v>
          </cell>
          <cell r="Y70">
            <v>33193</v>
          </cell>
          <cell r="Z70">
            <v>-2.1063372970932304E-2</v>
          </cell>
          <cell r="AA70">
            <v>-0.21909848021455791</v>
          </cell>
          <cell r="AC70">
            <v>1519.5</v>
          </cell>
          <cell r="AD70">
            <v>514450</v>
          </cell>
          <cell r="AE70">
            <v>559370</v>
          </cell>
          <cell r="AF70">
            <v>10082.799999999996</v>
          </cell>
          <cell r="AG70">
            <v>10082.799999999996</v>
          </cell>
          <cell r="AH70">
            <v>645460</v>
          </cell>
          <cell r="AI70">
            <v>667120</v>
          </cell>
          <cell r="AJ70">
            <v>0.19262742013336442</v>
          </cell>
          <cell r="AK70">
            <v>3.3557462894679757E-2</v>
          </cell>
          <cell r="AL70">
            <v>2.7311428228804502E-2</v>
          </cell>
          <cell r="AM70">
            <v>4.7947004406571958E-2</v>
          </cell>
        </row>
        <row r="71">
          <cell r="A71" t="str">
            <v xml:space="preserve">Net NPA Ratio </v>
          </cell>
          <cell r="B71">
            <v>4.6800000000000001E-2</v>
          </cell>
          <cell r="C71">
            <v>4.8300000000000003E-2</v>
          </cell>
          <cell r="D71">
            <v>3.6999999999999998E-2</v>
          </cell>
          <cell r="E71">
            <v>0</v>
          </cell>
          <cell r="F71">
            <v>4.1000000000000002E-2</v>
          </cell>
          <cell r="G71">
            <v>2.47E-2</v>
          </cell>
          <cell r="H71">
            <v>2.1999999999999999E-2</v>
          </cell>
          <cell r="I71">
            <v>9.7999999999999997E-3</v>
          </cell>
          <cell r="J71">
            <v>5.4999999999999997E-3</v>
          </cell>
          <cell r="K71">
            <v>3.0000000000000001E-3</v>
          </cell>
          <cell r="L71">
            <v>2.8E-3</v>
          </cell>
          <cell r="M71">
            <v>2E-3</v>
          </cell>
          <cell r="N71">
            <v>8.9999999999999998E-4</v>
          </cell>
          <cell r="O71">
            <v>3.2000000000000002E-3</v>
          </cell>
          <cell r="P71">
            <v>2.5000000000000001E-3</v>
          </cell>
          <cell r="Q71">
            <v>2.8999999999999998E-3</v>
          </cell>
          <cell r="R71">
            <v>3.5000000000000001E-3</v>
          </cell>
          <cell r="S71">
            <v>1.8E-3</v>
          </cell>
          <cell r="T71">
            <v>4.1999999999999997E-3</v>
          </cell>
          <cell r="U71">
            <v>7256.2</v>
          </cell>
          <cell r="V71">
            <v>9256.9</v>
          </cell>
          <cell r="W71">
            <v>18662.599999999999</v>
          </cell>
          <cell r="X71">
            <v>13394.3</v>
          </cell>
          <cell r="Y71">
            <v>7537.8</v>
          </cell>
          <cell r="Z71">
            <v>3.880819161544613E-2</v>
          </cell>
          <cell r="AA71">
            <v>-0.43723822820154834</v>
          </cell>
          <cell r="AB71">
            <v>16319.2</v>
          </cell>
          <cell r="AC71">
            <v>22430.5</v>
          </cell>
          <cell r="AD71">
            <v>23102.2</v>
          </cell>
          <cell r="AE71">
            <v>23859.4</v>
          </cell>
          <cell r="AF71">
            <v>9405.6999999999989</v>
          </cell>
          <cell r="AG71">
            <v>9405.6999999999989</v>
          </cell>
          <cell r="AH71">
            <v>23304.199999999997</v>
          </cell>
          <cell r="AI71">
            <v>556110</v>
          </cell>
          <cell r="AJ71">
            <v>647970</v>
          </cell>
          <cell r="AK71">
            <v>714050</v>
          </cell>
          <cell r="AL71">
            <v>0.47769132072348008</v>
          </cell>
          <cell r="AM71">
            <v>0.1019800299396576</v>
          </cell>
        </row>
        <row r="72">
          <cell r="A72" t="str">
            <v>Coverage Ratio</v>
          </cell>
          <cell r="B72">
            <v>0.62201252466329238</v>
          </cell>
          <cell r="C72">
            <v>0.61640416437944834</v>
          </cell>
          <cell r="D72">
            <v>0.69112623852322008</v>
          </cell>
          <cell r="E72" t="e">
            <v>#DIV/0!</v>
          </cell>
          <cell r="F72">
            <v>0.70546327464305936</v>
          </cell>
          <cell r="G72">
            <v>0.8107140395277157</v>
          </cell>
          <cell r="H72">
            <v>0.8290747024759032</v>
          </cell>
          <cell r="I72">
            <v>0.90386563114945417</v>
          </cell>
          <cell r="J72">
            <v>0</v>
          </cell>
          <cell r="K72">
            <v>0.96423207632544217</v>
          </cell>
          <cell r="L72">
            <v>0.96721742037152003</v>
          </cell>
          <cell r="M72">
            <v>0.96819032344292966</v>
          </cell>
          <cell r="N72">
            <v>0.9861150467554548</v>
          </cell>
          <cell r="O72">
            <v>0.9400643125111654</v>
          </cell>
          <cell r="P72">
            <v>0.95002908790576124</v>
          </cell>
          <cell r="Q72">
            <v>0.93302955468812232</v>
          </cell>
          <cell r="R72">
            <v>0.91616577032584623</v>
          </cell>
          <cell r="S72">
            <v>0.95297052124851178</v>
          </cell>
          <cell r="T72">
            <v>0.88827378110731636</v>
          </cell>
          <cell r="U72">
            <v>3.4500000000000003E-2</v>
          </cell>
          <cell r="V72">
            <v>3.8100000000000002E-2</v>
          </cell>
          <cell r="W72">
            <v>4.5699999999999998E-2</v>
          </cell>
          <cell r="X72">
            <v>4.1099999999999998E-2</v>
          </cell>
          <cell r="Y72">
            <v>2.7400000000000001E-2</v>
          </cell>
          <cell r="Z72">
            <v>32647.4</v>
          </cell>
          <cell r="AA72">
            <v>31245.7</v>
          </cell>
          <cell r="AB72">
            <v>-0.33753341941283599</v>
          </cell>
          <cell r="AC72">
            <v>-4.2934506270024597E-2</v>
          </cell>
          <cell r="AD72">
            <v>4.4735755639976116E-2</v>
          </cell>
          <cell r="AE72">
            <v>26186</v>
          </cell>
          <cell r="AF72">
            <v>31555.599999999999</v>
          </cell>
          <cell r="AG72">
            <v>32144.1</v>
          </cell>
          <cell r="AH72">
            <v>36137.599999999999</v>
          </cell>
          <cell r="AI72">
            <v>10082.799999999996</v>
          </cell>
          <cell r="AJ72">
            <v>10082.799999999996</v>
          </cell>
          <cell r="AK72">
            <v>0.11374856105552111</v>
          </cell>
          <cell r="AL72">
            <v>0.12828151321052883</v>
          </cell>
          <cell r="AM72">
            <v>10082.799999999996</v>
          </cell>
          <cell r="AN72">
            <v>5369.5999999999985</v>
          </cell>
          <cell r="AO72">
            <v>5369.5999999999985</v>
          </cell>
          <cell r="AP72">
            <v>5369.5999999999985</v>
          </cell>
          <cell r="AQ72">
            <v>5369.5999999999985</v>
          </cell>
          <cell r="AR72">
            <v>5369.5999999999985</v>
          </cell>
          <cell r="AS72">
            <v>5369.5999999999985</v>
          </cell>
        </row>
        <row r="73">
          <cell r="A73" t="str">
            <v xml:space="preserve">Net NPA Ratio </v>
          </cell>
          <cell r="B73">
            <v>4.6800000000000001E-2</v>
          </cell>
          <cell r="C73">
            <v>4.8300000000000003E-2</v>
          </cell>
          <cell r="D73">
            <v>3.6999999999999998E-2</v>
          </cell>
          <cell r="E73">
            <v>0</v>
          </cell>
          <cell r="F73">
            <v>4.1000000000000002E-2</v>
          </cell>
          <cell r="G73">
            <v>2.47E-2</v>
          </cell>
          <cell r="H73">
            <v>2.1999999999999999E-2</v>
          </cell>
          <cell r="I73">
            <v>9.7999999999999997E-3</v>
          </cell>
          <cell r="J73">
            <v>5.4999999999999997E-3</v>
          </cell>
          <cell r="K73">
            <v>3.0000000000000001E-3</v>
          </cell>
          <cell r="L73">
            <v>2.8E-3</v>
          </cell>
          <cell r="M73">
            <v>2E-3</v>
          </cell>
          <cell r="N73">
            <v>8.9999999999999998E-4</v>
          </cell>
          <cell r="O73">
            <v>3.2000000000000002E-3</v>
          </cell>
          <cell r="P73">
            <v>2.5000000000000001E-3</v>
          </cell>
          <cell r="Q73">
            <v>2.8999999999999998E-3</v>
          </cell>
          <cell r="R73">
            <v>3.5000000000000001E-3</v>
          </cell>
          <cell r="S73">
            <v>1.8E-3</v>
          </cell>
          <cell r="T73">
            <v>4.1999999999999997E-3</v>
          </cell>
          <cell r="U73">
            <v>7.6E-3</v>
          </cell>
          <cell r="V73">
            <v>9.7999999999999997E-3</v>
          </cell>
          <cell r="W73">
            <v>1.8599999999999998E-2</v>
          </cell>
          <cell r="X73">
            <v>1.3299999999999999E-2</v>
          </cell>
          <cell r="Y73">
            <v>6.4000000000000003E-3</v>
          </cell>
          <cell r="Z73">
            <v>7148.2</v>
          </cell>
          <cell r="AA73">
            <v>5447.3</v>
          </cell>
          <cell r="AB73">
            <v>-0.70811676829595016</v>
          </cell>
          <cell r="AC73">
            <v>-0.23794801488486605</v>
          </cell>
          <cell r="AD73">
            <v>1.4135443247113022E-2</v>
          </cell>
          <cell r="AE73">
            <v>2326.6</v>
          </cell>
          <cell r="AF73">
            <v>8119</v>
          </cell>
          <cell r="AG73">
            <v>9816.9</v>
          </cell>
          <cell r="AH73">
            <v>12833.4</v>
          </cell>
          <cell r="AI73">
            <v>9405.6999999999989</v>
          </cell>
          <cell r="AJ73">
            <v>9405.6999999999989</v>
          </cell>
          <cell r="AK73">
            <v>0.11077345052752974</v>
          </cell>
          <cell r="AL73">
            <v>0.10493160294633452</v>
          </cell>
          <cell r="AM73">
            <v>9405.6999999999989</v>
          </cell>
          <cell r="AN73">
            <v>9405.6999999999989</v>
          </cell>
          <cell r="AO73">
            <v>9405.6999999999989</v>
          </cell>
          <cell r="AP73">
            <v>9405.6999999999989</v>
          </cell>
          <cell r="AQ73">
            <v>9405.6999999999989</v>
          </cell>
          <cell r="AR73">
            <v>9405.6999999999989</v>
          </cell>
          <cell r="AS73">
            <v>9405.6999999999989</v>
          </cell>
        </row>
        <row r="74">
          <cell r="A74" t="str">
            <v>CAR</v>
          </cell>
          <cell r="B74">
            <v>0</v>
          </cell>
          <cell r="C74">
            <v>0.1215</v>
          </cell>
          <cell r="D74">
            <v>0</v>
          </cell>
          <cell r="E74">
            <v>0</v>
          </cell>
          <cell r="F74">
            <v>0</v>
          </cell>
          <cell r="G74">
            <v>0.1255</v>
          </cell>
          <cell r="H74">
            <v>0.12570000000000001</v>
          </cell>
          <cell r="I74">
            <v>0.13100000000000001</v>
          </cell>
          <cell r="J74">
            <v>0.12740000000000001</v>
          </cell>
          <cell r="K74">
            <v>0.1258</v>
          </cell>
          <cell r="L74">
            <v>0.13109999999999999</v>
          </cell>
          <cell r="M74">
            <v>0.14779999999999999</v>
          </cell>
          <cell r="N74">
            <v>0.155</v>
          </cell>
          <cell r="O74">
            <v>0.14199999999999999</v>
          </cell>
          <cell r="P74">
            <v>0.1399</v>
          </cell>
          <cell r="Q74">
            <v>0.1195</v>
          </cell>
          <cell r="R74">
            <v>0.1229</v>
          </cell>
          <cell r="S74">
            <v>0.12709999999999999</v>
          </cell>
          <cell r="T74">
            <v>0.129</v>
          </cell>
          <cell r="U74">
            <v>0.78599825405813506</v>
          </cell>
          <cell r="V74">
            <v>0.75037281334523454</v>
          </cell>
          <cell r="W74">
            <v>0.60431839239108076</v>
          </cell>
          <cell r="X74">
            <v>0.68488448689596759</v>
          </cell>
          <cell r="Y74">
            <v>0.77290995089326064</v>
          </cell>
          <cell r="Z74">
            <v>2.8199999999999999E-2</v>
          </cell>
          <cell r="AA74">
            <v>2.3699999999999999E-2</v>
          </cell>
          <cell r="AB74">
            <v>2.2800000000000001E-2</v>
          </cell>
          <cell r="AC74">
            <v>1.6E-2</v>
          </cell>
          <cell r="AD74">
            <v>1.6299999999999999E-2</v>
          </cell>
          <cell r="AE74">
            <v>1.5800000000000002E-2</v>
          </cell>
          <cell r="AF74">
            <v>1.83E-2</v>
          </cell>
          <cell r="AG74">
            <v>1.7100000000000001E-2</v>
          </cell>
          <cell r="AH74">
            <v>1.8200000000000001E-2</v>
          </cell>
          <cell r="AI74">
            <v>1.9099999999999999E-2</v>
          </cell>
          <cell r="AJ74">
            <v>2.0299999999999999E-2</v>
          </cell>
          <cell r="AK74">
            <v>0.1092896174863387</v>
          </cell>
          <cell r="AL74">
            <v>6.2827225130890119E-2</v>
          </cell>
          <cell r="AM74">
            <v>6.2827225130890119E-2</v>
          </cell>
        </row>
        <row r="75">
          <cell r="A75" t="str">
            <v>Tier 1 Ratio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7.4399999999999994E-2</v>
          </cell>
          <cell r="L75">
            <v>0</v>
          </cell>
          <cell r="M75">
            <v>0</v>
          </cell>
          <cell r="N75">
            <v>9.7000000000000003E-2</v>
          </cell>
          <cell r="O75">
            <v>9.0499999999999997E-2</v>
          </cell>
          <cell r="P75">
            <v>0</v>
          </cell>
          <cell r="Q75">
            <v>0.10059999999999999</v>
          </cell>
          <cell r="R75">
            <v>9.69E-2</v>
          </cell>
          <cell r="S75">
            <v>1.8E-3</v>
          </cell>
          <cell r="T75">
            <v>4.1999999999999997E-3</v>
          </cell>
          <cell r="U75">
            <v>7.6E-3</v>
          </cell>
          <cell r="V75">
            <v>9.7999999999999997E-3</v>
          </cell>
          <cell r="W75">
            <v>1.8599999999999998E-2</v>
          </cell>
          <cell r="X75">
            <v>1.3299999999999999E-2</v>
          </cell>
          <cell r="Y75">
            <v>6.4000000000000003E-3</v>
          </cell>
          <cell r="Z75">
            <v>6.0000000000000001E-3</v>
          </cell>
          <cell r="AA75">
            <v>4.1999999999999997E-3</v>
          </cell>
          <cell r="AB75">
            <v>3.8999999999999998E-3</v>
          </cell>
          <cell r="AC75">
            <v>1.6999999999999999E-3</v>
          </cell>
          <cell r="AD75">
            <v>1.9E-3</v>
          </cell>
          <cell r="AE75">
            <v>1.4E-3</v>
          </cell>
          <cell r="AF75">
            <v>4.7999999999999996E-3</v>
          </cell>
          <cell r="AG75">
            <v>5.3E-3</v>
          </cell>
          <cell r="AH75">
            <v>6.6E-3</v>
          </cell>
          <cell r="AI75">
            <v>6.8999999999999999E-3</v>
          </cell>
          <cell r="AJ75">
            <v>7.1999999999999998E-3</v>
          </cell>
          <cell r="AK75">
            <v>0.5</v>
          </cell>
          <cell r="AL75">
            <v>4.3478260869565188E-2</v>
          </cell>
          <cell r="AM75">
            <v>4.3478260869565188E-2</v>
          </cell>
        </row>
        <row r="76">
          <cell r="A76" t="str">
            <v>Branches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4038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0.1229</v>
          </cell>
          <cell r="S76">
            <v>0.12709999999999999</v>
          </cell>
          <cell r="T76">
            <v>0.129</v>
          </cell>
          <cell r="U76">
            <v>0.1229</v>
          </cell>
          <cell r="V76">
            <v>0.1241</v>
          </cell>
          <cell r="W76">
            <v>0.60431839239108076</v>
          </cell>
          <cell r="X76">
            <v>0.68488448689596759</v>
          </cell>
          <cell r="Y76">
            <v>0.12959999999999999</v>
          </cell>
          <cell r="Z76">
            <v>0.78104841426882388</v>
          </cell>
          <cell r="AA76">
            <v>0.82566241114777394</v>
          </cell>
          <cell r="AB76">
            <v>0.83076875947738449</v>
          </cell>
          <cell r="AC76">
            <v>0.89475048865132234</v>
          </cell>
          <cell r="AD76">
            <v>0.88602439211475037</v>
          </cell>
          <cell r="AE76">
            <v>0.91115099671580235</v>
          </cell>
          <cell r="AF76">
            <v>0.74270810886181848</v>
          </cell>
          <cell r="AG76">
            <v>0.69459714224383318</v>
          </cell>
          <cell r="AH76">
            <v>0.64487403701407942</v>
          </cell>
          <cell r="AI76">
            <v>0.64582267033059859</v>
          </cell>
          <cell r="AJ76">
            <v>0.65315240920211493</v>
          </cell>
          <cell r="AK76">
            <v>-0.12057994061347388</v>
          </cell>
          <cell r="AL76">
            <v>1.1349460476146156E-2</v>
          </cell>
          <cell r="AM76">
            <v>1.1349460476146156E-2</v>
          </cell>
        </row>
        <row r="77">
          <cell r="A77" t="str">
            <v>ATMs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319</v>
          </cell>
          <cell r="H77">
            <v>353</v>
          </cell>
          <cell r="I77">
            <v>404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9.69E-2</v>
          </cell>
          <cell r="W77">
            <v>9.5000000000000001E-2</v>
          </cell>
          <cell r="AD77">
            <v>0.92900000000000005</v>
          </cell>
          <cell r="AE77">
            <v>0.95528010984431888</v>
          </cell>
          <cell r="AF77">
            <v>0</v>
          </cell>
          <cell r="AG77">
            <v>0.81169999999999998</v>
          </cell>
          <cell r="AH77">
            <v>0.77610000000000001</v>
          </cell>
          <cell r="AI77">
            <v>0.77129999999999999</v>
          </cell>
          <cell r="AJ77">
            <v>0.77180000000000004</v>
          </cell>
          <cell r="AK77">
            <v>-6.9111084308285942E-2</v>
          </cell>
          <cell r="AL77">
            <v>6.4825619084674102E-4</v>
          </cell>
          <cell r="AM77">
            <v>6.4825619084674102E-4</v>
          </cell>
        </row>
        <row r="78">
          <cell r="A78" t="str">
            <v>CBS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4038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0.1229</v>
          </cell>
          <cell r="S78">
            <v>0.12709999999999999</v>
          </cell>
          <cell r="T78">
            <v>0.129</v>
          </cell>
          <cell r="U78">
            <v>4118</v>
          </cell>
          <cell r="V78">
            <v>0.1241</v>
          </cell>
          <cell r="Y78">
            <v>0.12959999999999999</v>
          </cell>
          <cell r="AA78">
            <v>0.13639999999999999</v>
          </cell>
          <cell r="AB78">
            <v>0.1391</v>
          </cell>
          <cell r="AC78">
            <v>0.14030000000000001</v>
          </cell>
          <cell r="AE78">
            <v>0.1474</v>
          </cell>
          <cell r="AF78">
            <v>0.14560000000000001</v>
          </cell>
          <cell r="AG78">
            <v>0.1416</v>
          </cell>
          <cell r="AH78">
            <v>0.13769999999999999</v>
          </cell>
          <cell r="AI78">
            <v>0.126</v>
          </cell>
          <cell r="AJ78">
            <v>0.11899999999999999</v>
          </cell>
          <cell r="AK78">
            <v>-0.18269230769230782</v>
          </cell>
          <cell r="AL78">
            <v>-5.555555555555558E-2</v>
          </cell>
          <cell r="AM78">
            <v>-5.555555555555558E-2</v>
          </cell>
        </row>
        <row r="79">
          <cell r="A79" t="str">
            <v>---Centres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319</v>
          </cell>
          <cell r="H79">
            <v>353</v>
          </cell>
          <cell r="I79">
            <v>404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265</v>
          </cell>
          <cell r="O79">
            <v>316</v>
          </cell>
          <cell r="P79">
            <v>429</v>
          </cell>
          <cell r="Q79">
            <v>0</v>
          </cell>
          <cell r="R79">
            <v>9.69E-2</v>
          </cell>
          <cell r="W79">
            <v>9.5000000000000001E-2</v>
          </cell>
          <cell r="Z79">
            <v>8.8700000000000001E-2</v>
          </cell>
          <cell r="AA79">
            <v>9.2100000000000001E-2</v>
          </cell>
          <cell r="AB79">
            <v>9.3899999999999997E-2</v>
          </cell>
          <cell r="AC79">
            <v>8.9800000000000005E-2</v>
          </cell>
          <cell r="AD79">
            <v>9.0999999999999998E-2</v>
          </cell>
          <cell r="AE79">
            <v>9.4100000000000003E-2</v>
          </cell>
          <cell r="AF79">
            <v>9.2700000000000005E-2</v>
          </cell>
          <cell r="AG79">
            <v>9.1499999999999998E-2</v>
          </cell>
          <cell r="AH79">
            <v>8.6999999999999994E-2</v>
          </cell>
          <cell r="AI79">
            <v>8.0399999999999999E-2</v>
          </cell>
          <cell r="AJ79">
            <v>7.5800000000000006E-2</v>
          </cell>
          <cell r="AK79">
            <v>-0.18230852211434734</v>
          </cell>
          <cell r="AL79">
            <v>-5.7213930348258613E-2</v>
          </cell>
          <cell r="AM79">
            <v>-5.7213930348258613E-2</v>
          </cell>
        </row>
        <row r="80">
          <cell r="A80" t="str">
            <v>---Service Outlets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4038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1229</v>
          </cell>
          <cell r="O80">
            <v>1447</v>
          </cell>
          <cell r="P80">
            <v>1753</v>
          </cell>
          <cell r="Q80">
            <v>0</v>
          </cell>
          <cell r="U80">
            <v>4118</v>
          </cell>
        </row>
        <row r="81">
          <cell r="A81" t="str">
            <v>---Business Covered under CBS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319</v>
          </cell>
          <cell r="H81">
            <v>353</v>
          </cell>
          <cell r="I81">
            <v>404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</v>
          </cell>
          <cell r="O81">
            <v>0.64</v>
          </cell>
          <cell r="P81">
            <v>0.69</v>
          </cell>
          <cell r="Q81">
            <v>0</v>
          </cell>
          <cell r="U81">
            <v>764</v>
          </cell>
          <cell r="AA81">
            <v>1733</v>
          </cell>
          <cell r="AB81">
            <v>1912</v>
          </cell>
        </row>
        <row r="82">
          <cell r="A82" t="str">
            <v>---Service Outlets</v>
          </cell>
          <cell r="N82">
            <v>1229</v>
          </cell>
          <cell r="O82">
            <v>1447</v>
          </cell>
          <cell r="P82">
            <v>1753</v>
          </cell>
          <cell r="U82">
            <v>2526</v>
          </cell>
        </row>
        <row r="83">
          <cell r="A83" t="str">
            <v>Yields - Reported</v>
          </cell>
          <cell r="N83">
            <v>0.6</v>
          </cell>
          <cell r="O83">
            <v>0.64</v>
          </cell>
          <cell r="P83">
            <v>0.69</v>
          </cell>
          <cell r="U83">
            <v>0.86</v>
          </cell>
        </row>
        <row r="84">
          <cell r="A84" t="str">
            <v>NIM</v>
          </cell>
          <cell r="B84">
            <v>0</v>
          </cell>
          <cell r="J84">
            <v>3.7999999999999999E-2</v>
          </cell>
          <cell r="K84">
            <v>3.7999999999999999E-2</v>
          </cell>
          <cell r="L84">
            <v>3.8600000000000002E-2</v>
          </cell>
          <cell r="M84">
            <v>3.8699999999999998E-2</v>
          </cell>
          <cell r="N84">
            <v>3.85E-2</v>
          </cell>
          <cell r="O84">
            <v>3.9899999999999998E-2</v>
          </cell>
          <cell r="P84">
            <v>4.02E-2</v>
          </cell>
          <cell r="Q84">
            <v>0.04</v>
          </cell>
          <cell r="R84">
            <v>4.1000000000000002E-2</v>
          </cell>
          <cell r="S84">
            <v>4.1599999999999998E-2</v>
          </cell>
          <cell r="T84">
            <v>4.2200000000000001E-2</v>
          </cell>
          <cell r="U84">
            <v>2526</v>
          </cell>
        </row>
        <row r="85">
          <cell r="A85" t="str">
            <v>Yield on Loans</v>
          </cell>
          <cell r="B85">
            <v>0</v>
          </cell>
          <cell r="J85">
            <v>8.3199999999999996E-2</v>
          </cell>
          <cell r="K85">
            <v>8.3199999999999996E-2</v>
          </cell>
          <cell r="L85">
            <v>8.2900000000000001E-2</v>
          </cell>
          <cell r="M85">
            <v>8.1000000000000003E-2</v>
          </cell>
          <cell r="N85">
            <v>8.3199999999999996E-2</v>
          </cell>
          <cell r="O85">
            <v>8.3500000000000005E-2</v>
          </cell>
          <cell r="P85">
            <v>8.3799999999999999E-2</v>
          </cell>
          <cell r="Q85">
            <v>8.3099999999999993E-2</v>
          </cell>
          <cell r="R85">
            <v>8.8099999999999998E-2</v>
          </cell>
          <cell r="S85">
            <v>8.9700000000000002E-2</v>
          </cell>
          <cell r="T85">
            <v>9.11E-2</v>
          </cell>
          <cell r="U85">
            <v>0.86</v>
          </cell>
        </row>
        <row r="86">
          <cell r="A86" t="str">
            <v>Cost of Deposits</v>
          </cell>
          <cell r="B86">
            <v>0</v>
          </cell>
          <cell r="J86">
            <v>4.6399999999999997E-2</v>
          </cell>
          <cell r="K86">
            <v>4.6199999999999998E-2</v>
          </cell>
          <cell r="L86">
            <v>4.5400000000000003E-2</v>
          </cell>
          <cell r="M86">
            <v>4.4299999999999999E-2</v>
          </cell>
          <cell r="N86">
            <v>4.3799999999999999E-2</v>
          </cell>
          <cell r="O86">
            <v>4.2999999999999997E-2</v>
          </cell>
          <cell r="P86">
            <v>4.3200000000000002E-2</v>
          </cell>
          <cell r="Q86">
            <v>4.3200000000000002E-2</v>
          </cell>
          <cell r="R86">
            <v>4.3799999999999999E-2</v>
          </cell>
          <cell r="S86">
            <v>4.3499999999999997E-2</v>
          </cell>
          <cell r="T86">
            <v>4.3999999999999997E-2</v>
          </cell>
          <cell r="U86">
            <v>4.07E-2</v>
          </cell>
          <cell r="V86">
            <v>3.7999999999999999E-2</v>
          </cell>
          <cell r="W86">
            <v>3.49E-2</v>
          </cell>
          <cell r="X86">
            <v>3.5499999999999997E-2</v>
          </cell>
          <cell r="Y86">
            <v>3.6600000000000001E-2</v>
          </cell>
          <cell r="AK86">
            <v>-11692.900000000001</v>
          </cell>
        </row>
        <row r="87">
          <cell r="A87" t="str">
            <v>Yield on Investments</v>
          </cell>
          <cell r="B87">
            <v>0</v>
          </cell>
          <cell r="J87">
            <v>8.2799999999999999E-2</v>
          </cell>
          <cell r="K87">
            <v>8.2100000000000006E-2</v>
          </cell>
          <cell r="L87">
            <v>8.2500000000000004E-2</v>
          </cell>
          <cell r="M87">
            <v>8.2400000000000001E-2</v>
          </cell>
          <cell r="N87">
            <v>8.1600000000000006E-2</v>
          </cell>
          <cell r="O87">
            <v>8.1000000000000003E-2</v>
          </cell>
          <cell r="P87">
            <v>8.1100000000000005E-2</v>
          </cell>
          <cell r="Q87">
            <v>8.1699999999999995E-2</v>
          </cell>
          <cell r="R87">
            <v>7.9399999999999998E-2</v>
          </cell>
          <cell r="S87">
            <v>8.9700000000000002E-2</v>
          </cell>
          <cell r="T87">
            <v>7.7600000000000002E-2</v>
          </cell>
          <cell r="U87">
            <v>9.1700000000000004E-2</v>
          </cell>
          <cell r="V87">
            <v>0.10199999999999999</v>
          </cell>
          <cell r="W87">
            <v>0.10199999999999999</v>
          </cell>
          <cell r="X87">
            <v>0.1033</v>
          </cell>
          <cell r="AF87">
            <v>-1.0000000000000286E-4</v>
          </cell>
          <cell r="AH87">
            <v>5.2999999999999992E-3</v>
          </cell>
          <cell r="AI87">
            <v>5.5999999999999939E-3</v>
          </cell>
          <cell r="AJ87">
            <v>4.9000000000000016E-3</v>
          </cell>
        </row>
        <row r="88">
          <cell r="A88" t="str">
            <v>Cost of Deposits</v>
          </cell>
          <cell r="B88">
            <v>0</v>
          </cell>
          <cell r="J88">
            <v>4.6399999999999997E-2</v>
          </cell>
          <cell r="K88">
            <v>4.6199999999999998E-2</v>
          </cell>
          <cell r="L88">
            <v>4.5400000000000003E-2</v>
          </cell>
          <cell r="M88">
            <v>4.4299999999999999E-2</v>
          </cell>
          <cell r="N88">
            <v>4.3799999999999999E-2</v>
          </cell>
          <cell r="O88">
            <v>4.2999999999999997E-2</v>
          </cell>
          <cell r="P88">
            <v>4.3200000000000002E-2</v>
          </cell>
          <cell r="Q88">
            <v>4.3200000000000002E-2</v>
          </cell>
          <cell r="R88">
            <v>4.3799999999999999E-2</v>
          </cell>
          <cell r="S88">
            <v>4.3499999999999997E-2</v>
          </cell>
          <cell r="T88">
            <v>4.3999999999999997E-2</v>
          </cell>
          <cell r="U88">
            <v>4.53E-2</v>
          </cell>
          <cell r="V88">
            <v>5.5E-2</v>
          </cell>
          <cell r="W88">
            <v>5.5500000000000001E-2</v>
          </cell>
          <cell r="X88">
            <v>5.57E-2</v>
          </cell>
          <cell r="Y88">
            <v>3.6600000000000001E-2</v>
          </cell>
          <cell r="Z88">
            <v>3.27E-2</v>
          </cell>
          <cell r="AA88">
            <v>3.78E-2</v>
          </cell>
          <cell r="AB88">
            <v>5.1000000000000004E-3</v>
          </cell>
          <cell r="AC88">
            <v>3.3300000000000003E-2</v>
          </cell>
          <cell r="AD88">
            <v>3.4099999999999998E-2</v>
          </cell>
          <cell r="AE88">
            <v>3.5000000000000003E-2</v>
          </cell>
          <cell r="AF88">
            <v>3.8399999999999997E-2</v>
          </cell>
          <cell r="AG88">
            <v>3.9899999999999998E-2</v>
          </cell>
          <cell r="AH88">
            <v>3.9399999999999998E-2</v>
          </cell>
          <cell r="AI88">
            <v>4.0599999999999997E-2</v>
          </cell>
          <cell r="AJ88">
            <v>0.15999999999999992</v>
          </cell>
          <cell r="AK88">
            <v>3.0456852791878264E-2</v>
          </cell>
          <cell r="AL88">
            <v>3.8363171355498604E-2</v>
          </cell>
        </row>
        <row r="89">
          <cell r="A89" t="str">
            <v>Calculated</v>
          </cell>
          <cell r="B89">
            <v>0</v>
          </cell>
          <cell r="J89">
            <v>8.2799999999999999E-2</v>
          </cell>
          <cell r="K89">
            <v>8.2100000000000006E-2</v>
          </cell>
          <cell r="L89">
            <v>8.2500000000000004E-2</v>
          </cell>
          <cell r="M89">
            <v>8.2400000000000001E-2</v>
          </cell>
          <cell r="N89">
            <v>8.1600000000000006E-2</v>
          </cell>
          <cell r="O89">
            <v>8.1000000000000003E-2</v>
          </cell>
          <cell r="P89">
            <v>8.1100000000000005E-2</v>
          </cell>
          <cell r="Q89">
            <v>8.1699999999999995E-2</v>
          </cell>
          <cell r="R89">
            <v>7.9399999999999998E-2</v>
          </cell>
          <cell r="S89">
            <v>8.9700000000000002E-2</v>
          </cell>
          <cell r="T89">
            <v>7.7600000000000002E-2</v>
          </cell>
          <cell r="U89">
            <v>9.1700000000000004E-2</v>
          </cell>
          <cell r="V89">
            <v>0.1023</v>
          </cell>
          <cell r="W89">
            <v>0.10199999999999999</v>
          </cell>
          <cell r="X89">
            <v>6.9699999999999998E-2</v>
          </cell>
          <cell r="Y89">
            <v>0.1036</v>
          </cell>
          <cell r="Z89">
            <v>0.1074</v>
          </cell>
          <cell r="AA89">
            <v>0.1174</v>
          </cell>
          <cell r="AB89">
            <v>0.1193</v>
          </cell>
          <cell r="AC89">
            <v>0.11509999999999999</v>
          </cell>
          <cell r="AD89">
            <v>0.1051</v>
          </cell>
          <cell r="AE89">
            <v>0.10780000000000001</v>
          </cell>
          <cell r="AF89">
            <v>0.10440000000000001</v>
          </cell>
          <cell r="AG89">
            <v>0.1022</v>
          </cell>
          <cell r="AH89">
            <v>0.1024</v>
          </cell>
          <cell r="AI89">
            <v>0.1055</v>
          </cell>
          <cell r="AJ89">
            <v>-2.1335807050092859E-2</v>
          </cell>
          <cell r="AK89">
            <v>3.0999999999999917E-3</v>
          </cell>
          <cell r="AL89">
            <v>3.02734375E-2</v>
          </cell>
        </row>
        <row r="90">
          <cell r="A90" t="str">
            <v>NIM</v>
          </cell>
          <cell r="B90">
            <v>0</v>
          </cell>
          <cell r="J90">
            <v>3.7999999999999999E-2</v>
          </cell>
          <cell r="K90">
            <v>3.7999999999999999E-2</v>
          </cell>
          <cell r="L90">
            <v>3.9800000000000016E-2</v>
          </cell>
          <cell r="M90">
            <v>3.8999999999999979E-2</v>
          </cell>
          <cell r="N90">
            <v>3.85E-2</v>
          </cell>
          <cell r="O90">
            <v>4.1299999999999996E-2</v>
          </cell>
          <cell r="P90">
            <v>4.0800000000000003E-2</v>
          </cell>
          <cell r="Q90">
            <v>3.9400000000000004E-2</v>
          </cell>
          <cell r="R90">
            <v>4.1000000000000002E-2</v>
          </cell>
          <cell r="S90">
            <v>4.2199999999999994E-2</v>
          </cell>
          <cell r="T90">
            <v>4.3399999999999994E-2</v>
          </cell>
          <cell r="U90">
            <v>4.53E-2</v>
          </cell>
          <cell r="V90">
            <v>5.4600000000000003E-2</v>
          </cell>
          <cell r="W90">
            <v>5.5500000000000001E-2</v>
          </cell>
          <cell r="X90">
            <v>5.57E-2</v>
          </cell>
          <cell r="Y90">
            <v>5.6599999999999998E-2</v>
          </cell>
          <cell r="Z90">
            <v>5.8799999999999998E-2</v>
          </cell>
          <cell r="AA90">
            <v>6.2399999999999997E-2</v>
          </cell>
          <cell r="AB90">
            <v>6.6199999999999995E-2</v>
          </cell>
          <cell r="AC90">
            <v>6.2600000000000003E-2</v>
          </cell>
          <cell r="AD90">
            <v>5.9400000000000001E-2</v>
          </cell>
          <cell r="AE90">
            <v>5.67E-2</v>
          </cell>
          <cell r="AF90">
            <v>5.16E-2</v>
          </cell>
          <cell r="AG90">
            <v>4.8800000000000003E-2</v>
          </cell>
          <cell r="AH90">
            <v>5.0200000000000002E-2</v>
          </cell>
          <cell r="AI90">
            <v>4.9599999999999998E-2</v>
          </cell>
          <cell r="AJ90">
            <v>-0.12522045855379194</v>
          </cell>
          <cell r="AK90">
            <v>-6.0000000000000331E-4</v>
          </cell>
          <cell r="AL90">
            <v>-1.1952191235059861E-2</v>
          </cell>
        </row>
        <row r="91">
          <cell r="A91" t="str">
            <v>Yield on Loans</v>
          </cell>
          <cell r="B91">
            <v>0</v>
          </cell>
          <cell r="J91">
            <v>8.3199999999999996E-2</v>
          </cell>
          <cell r="K91">
            <v>8.3199999999999996E-2</v>
          </cell>
          <cell r="L91">
            <v>8.2300000000000012E-2</v>
          </cell>
          <cell r="M91">
            <v>7.5300000000000006E-2</v>
          </cell>
          <cell r="N91">
            <v>8.3199999999999996E-2</v>
          </cell>
          <cell r="O91">
            <v>8.3800000000000013E-2</v>
          </cell>
          <cell r="P91">
            <v>8.4400000000000003E-2</v>
          </cell>
          <cell r="Q91">
            <v>8.0999999999999961E-2</v>
          </cell>
          <cell r="R91">
            <v>8.8099999999999998E-2</v>
          </cell>
          <cell r="S91">
            <v>9.1300000000000006E-2</v>
          </cell>
          <cell r="T91">
            <v>9.3899999999999983E-2</v>
          </cell>
          <cell r="X91">
            <v>6.9699999999999998E-2</v>
          </cell>
          <cell r="Z91">
            <v>6.4899999999999999E-2</v>
          </cell>
          <cell r="AA91">
            <v>7.6600000000000001E-2</v>
          </cell>
          <cell r="AB91">
            <v>7.7200000000000005E-2</v>
          </cell>
          <cell r="AC91">
            <v>7.7200000000000005E-2</v>
          </cell>
          <cell r="AD91">
            <v>6.88E-2</v>
          </cell>
          <cell r="AE91">
            <v>6.5500000000000003E-2</v>
          </cell>
          <cell r="AF91">
            <v>6.3600000000000004E-2</v>
          </cell>
          <cell r="AG91">
            <v>6.6299999999999998E-2</v>
          </cell>
          <cell r="AH91">
            <v>6.7799999999999999E-2</v>
          </cell>
          <cell r="AI91">
            <v>6.6900000000000001E-2</v>
          </cell>
          <cell r="AJ91">
            <v>6.7699999999999996E-2</v>
          </cell>
          <cell r="AK91">
            <v>-8.9999999999999802E-4</v>
          </cell>
          <cell r="AL91">
            <v>-1.3274336283185861E-2</v>
          </cell>
        </row>
        <row r="92">
          <cell r="A92" t="str">
            <v>Cost of Deposits</v>
          </cell>
          <cell r="J92">
            <v>4.6399999999999997E-2</v>
          </cell>
          <cell r="K92">
            <v>4.5999999999999999E-2</v>
          </cell>
          <cell r="L92">
            <v>4.3800000000000019E-2</v>
          </cell>
          <cell r="M92">
            <v>4.0999999999999981E-2</v>
          </cell>
          <cell r="N92">
            <v>4.3799999999999999E-2</v>
          </cell>
          <cell r="O92">
            <v>4.2199999999999994E-2</v>
          </cell>
          <cell r="P92">
            <v>4.36E-2</v>
          </cell>
          <cell r="Q92">
            <v>4.3200000000000016E-2</v>
          </cell>
          <cell r="R92">
            <v>4.3799999999999999E-2</v>
          </cell>
          <cell r="S92">
            <v>4.3199999999999995E-2</v>
          </cell>
          <cell r="T92">
            <v>4.5000000000000012E-2</v>
          </cell>
          <cell r="U92">
            <v>3.620000000000001E-2</v>
          </cell>
          <cell r="V92">
            <v>3.7999999999999999E-2</v>
          </cell>
          <cell r="W92">
            <v>3.1800000000000002E-2</v>
          </cell>
          <cell r="X92">
            <v>3.6699999999999983E-2</v>
          </cell>
          <cell r="Y92">
            <v>3.6600000000000001E-2</v>
          </cell>
          <cell r="Z92">
            <v>5.2600000000000001E-2</v>
          </cell>
          <cell r="AB92">
            <v>5.7099999999999998E-2</v>
          </cell>
          <cell r="AC92">
            <v>5.5300000000000002E-2</v>
          </cell>
          <cell r="AD92">
            <v>5.3800000000000001E-2</v>
          </cell>
          <cell r="AE92">
            <v>5.11E-2</v>
          </cell>
          <cell r="AF92">
            <v>4.7300000000000002E-2</v>
          </cell>
          <cell r="AG92">
            <v>4.4400000000000002E-2</v>
          </cell>
          <cell r="AH92">
            <v>4.4999999999999998E-2</v>
          </cell>
          <cell r="AI92">
            <v>4.3900000000000002E-2</v>
          </cell>
          <cell r="AJ92">
            <v>4.5400000000000003E-2</v>
          </cell>
          <cell r="AK92">
            <v>-0.14090019569471623</v>
          </cell>
          <cell r="AL92">
            <v>-2.444444444444438E-2</v>
          </cell>
        </row>
        <row r="93">
          <cell r="A93" t="str">
            <v>Yield on Investments</v>
          </cell>
          <cell r="J93">
            <v>8.2799999999999999E-2</v>
          </cell>
          <cell r="K93">
            <v>8.1400000000000014E-2</v>
          </cell>
          <cell r="L93">
            <v>8.3299999999999985E-2</v>
          </cell>
          <cell r="M93">
            <v>8.2100000000000006E-2</v>
          </cell>
          <cell r="N93">
            <v>8.1600000000000006E-2</v>
          </cell>
          <cell r="O93">
            <v>8.0399999999999999E-2</v>
          </cell>
          <cell r="P93">
            <v>8.1300000000000011E-2</v>
          </cell>
          <cell r="Q93">
            <v>8.3499999999999963E-2</v>
          </cell>
          <cell r="R93">
            <v>7.9399999999999998E-2</v>
          </cell>
          <cell r="S93">
            <v>0</v>
          </cell>
          <cell r="T93">
            <v>7.7600000000000002E-2</v>
          </cell>
          <cell r="U93">
            <v>9.3100000000000002E-2</v>
          </cell>
          <cell r="V93">
            <v>0.10199999999999999</v>
          </cell>
          <cell r="W93">
            <v>0.10199999999999999</v>
          </cell>
        </row>
        <row r="94">
          <cell r="A94" t="str">
            <v>Cost of Deposits</v>
          </cell>
          <cell r="J94">
            <v>4.6399999999999997E-2</v>
          </cell>
          <cell r="K94">
            <v>4.5999999999999999E-2</v>
          </cell>
          <cell r="L94">
            <v>4.3800000000000019E-2</v>
          </cell>
          <cell r="M94">
            <v>4.0999999999999981E-2</v>
          </cell>
          <cell r="N94">
            <v>4.3799999999999999E-2</v>
          </cell>
          <cell r="O94">
            <v>4.2199999999999994E-2</v>
          </cell>
          <cell r="P94">
            <v>4.36E-2</v>
          </cell>
          <cell r="Q94">
            <v>4.3200000000000016E-2</v>
          </cell>
          <cell r="R94">
            <v>4.3799999999999999E-2</v>
          </cell>
          <cell r="S94">
            <v>4.3199999999999995E-2</v>
          </cell>
          <cell r="T94">
            <v>4.5000000000000012E-2</v>
          </cell>
          <cell r="U94">
            <v>4.8899999999999999E-2</v>
          </cell>
          <cell r="V94">
            <v>5.5E-2</v>
          </cell>
          <cell r="W94">
            <v>5.6000000000000001E-2</v>
          </cell>
          <cell r="X94">
            <v>4.0200000000000014E-2</v>
          </cell>
          <cell r="Y94">
            <v>3.6600000000000001E-2</v>
          </cell>
        </row>
        <row r="95">
          <cell r="A95" t="str">
            <v>Reported EPS</v>
          </cell>
          <cell r="J95">
            <v>12.16</v>
          </cell>
          <cell r="K95">
            <v>15.55</v>
          </cell>
          <cell r="L95">
            <v>11.850000000000001</v>
          </cell>
          <cell r="M95">
            <v>13.369999999999997</v>
          </cell>
          <cell r="N95">
            <v>11.36</v>
          </cell>
          <cell r="O95">
            <v>13.379999999999999</v>
          </cell>
          <cell r="P95">
            <v>11.750000000000004</v>
          </cell>
          <cell r="Q95">
            <v>9.1554075483666271</v>
          </cell>
          <cell r="R95">
            <v>11.656200444021568</v>
          </cell>
          <cell r="S95">
            <v>16.02</v>
          </cell>
          <cell r="T95">
            <v>13.63</v>
          </cell>
          <cell r="U95">
            <v>9.3100000000000002E-2</v>
          </cell>
          <cell r="V95">
            <v>0.1023</v>
          </cell>
          <cell r="W95">
            <v>0.10169999999999998</v>
          </cell>
          <cell r="AH95">
            <v>9.8169237776066925E-2</v>
          </cell>
          <cell r="AI95">
            <v>9.9902332596823018E-2</v>
          </cell>
          <cell r="AJ95">
            <v>0.10212448898745362</v>
          </cell>
          <cell r="AK95">
            <v>0.10193520280952117</v>
          </cell>
        </row>
        <row r="96">
          <cell r="A96" t="str">
            <v>Reported BV</v>
          </cell>
          <cell r="J96">
            <v>188.9</v>
          </cell>
          <cell r="K96">
            <v>194.75</v>
          </cell>
          <cell r="L96">
            <v>199.82</v>
          </cell>
          <cell r="M96">
            <v>248.9</v>
          </cell>
          <cell r="N96">
            <v>260.3</v>
          </cell>
          <cell r="O96">
            <v>270.26</v>
          </cell>
          <cell r="P96">
            <v>279.14</v>
          </cell>
          <cell r="Q96">
            <v>287.78644634914087</v>
          </cell>
          <cell r="R96">
            <v>299.52188771100771</v>
          </cell>
          <cell r="S96">
            <v>312.04953972772176</v>
          </cell>
          <cell r="T96">
            <v>4.5000000000000012E-2</v>
          </cell>
          <cell r="U96">
            <v>4.8899999999999999E-2</v>
          </cell>
          <cell r="V96">
            <v>5.4600000000000003E-2</v>
          </cell>
          <cell r="W96">
            <v>5.6399999999999999E-2</v>
          </cell>
          <cell r="AK96">
            <v>2.3999999999999994E-3</v>
          </cell>
        </row>
        <row r="97">
          <cell r="A97" t="str">
            <v>Reported EPS</v>
          </cell>
          <cell r="J97">
            <v>12.16</v>
          </cell>
          <cell r="K97">
            <v>15.55</v>
          </cell>
          <cell r="L97">
            <v>11.850000000000001</v>
          </cell>
          <cell r="M97">
            <v>13.369999999999997</v>
          </cell>
          <cell r="N97">
            <v>11.36</v>
          </cell>
          <cell r="O97">
            <v>13.379999999999999</v>
          </cell>
          <cell r="P97">
            <v>11.750000000000004</v>
          </cell>
          <cell r="Q97">
            <v>9.1554075483666271</v>
          </cell>
          <cell r="R97">
            <v>11.655566127497622</v>
          </cell>
          <cell r="S97">
            <v>16.02</v>
          </cell>
          <cell r="T97">
            <v>13.63</v>
          </cell>
          <cell r="AK97">
            <v>6.4057947370996945E-2</v>
          </cell>
        </row>
        <row r="98">
          <cell r="A98" t="str">
            <v>CEB (not adj for Quarters)</v>
          </cell>
          <cell r="J98">
            <v>188.9</v>
          </cell>
          <cell r="K98">
            <v>3218</v>
          </cell>
          <cell r="L98">
            <v>4550</v>
          </cell>
          <cell r="M98">
            <v>248.9</v>
          </cell>
          <cell r="N98">
            <v>260.3</v>
          </cell>
          <cell r="O98">
            <v>3446</v>
          </cell>
          <cell r="P98">
            <v>5230</v>
          </cell>
          <cell r="Q98">
            <v>287.78644634914087</v>
          </cell>
          <cell r="R98">
            <v>299.52188771100771</v>
          </cell>
          <cell r="S98">
            <v>312.04953972772176</v>
          </cell>
        </row>
        <row r="99">
          <cell r="A99" t="str">
            <v>Reported EPS</v>
          </cell>
          <cell r="J99">
            <v>12.16</v>
          </cell>
          <cell r="K99">
            <v>15.55</v>
          </cell>
          <cell r="L99">
            <v>11.850000000000001</v>
          </cell>
          <cell r="M99">
            <v>13.369999999999997</v>
          </cell>
          <cell r="N99">
            <v>11.36</v>
          </cell>
          <cell r="O99">
            <v>13.379999999999999</v>
          </cell>
          <cell r="P99">
            <v>11.750000000000004</v>
          </cell>
          <cell r="Q99">
            <v>9.1554075483666271</v>
          </cell>
          <cell r="R99">
            <v>11.655566127497622</v>
          </cell>
          <cell r="S99">
            <v>16.02</v>
          </cell>
          <cell r="T99">
            <v>13.63</v>
          </cell>
        </row>
        <row r="100">
          <cell r="A100" t="str">
            <v>CEB (not adj for Quarters)</v>
          </cell>
          <cell r="J100">
            <v>188.9</v>
          </cell>
          <cell r="K100">
            <v>3218</v>
          </cell>
          <cell r="L100">
            <v>4550</v>
          </cell>
          <cell r="M100">
            <v>248.9</v>
          </cell>
          <cell r="N100">
            <v>260.3</v>
          </cell>
          <cell r="O100">
            <v>3446</v>
          </cell>
          <cell r="P100">
            <v>5230</v>
          </cell>
          <cell r="Q100">
            <v>287.78644634914087</v>
          </cell>
          <cell r="R100">
            <v>299.52188771100771</v>
          </cell>
          <cell r="S100">
            <v>312.04953972772176</v>
          </cell>
        </row>
        <row r="101">
          <cell r="A101" t="str">
            <v>Loan-Deposit Ratio</v>
          </cell>
          <cell r="J101">
            <v>0.51888644013903051</v>
          </cell>
          <cell r="K101">
            <v>0.54837822979659157</v>
          </cell>
          <cell r="L101">
            <v>0.53418006744627</v>
          </cell>
          <cell r="M101">
            <v>0.58558453769131602</v>
          </cell>
          <cell r="N101">
            <v>0.55709110292883723</v>
          </cell>
          <cell r="O101">
            <v>0.58372862023393668</v>
          </cell>
          <cell r="P101">
            <v>0.63537243851005687</v>
          </cell>
          <cell r="Q101">
            <v>0.62352842879224635</v>
          </cell>
          <cell r="R101">
            <v>0.66180775434613781</v>
          </cell>
          <cell r="S101">
            <v>0.64120235175018492</v>
          </cell>
          <cell r="T101">
            <v>0.67305816855442502</v>
          </cell>
        </row>
        <row r="102">
          <cell r="A102" t="str">
            <v>Invt-Deposit Ratio</v>
          </cell>
          <cell r="K102">
            <v>3218</v>
          </cell>
          <cell r="L102">
            <v>0.49522040134992618</v>
          </cell>
          <cell r="M102">
            <v>0.4911745034749484</v>
          </cell>
          <cell r="N102">
            <v>0.49979763679259254</v>
          </cell>
          <cell r="O102">
            <v>0.47929884786435401</v>
          </cell>
          <cell r="P102">
            <v>0.43089958297477993</v>
          </cell>
          <cell r="Q102">
            <v>0.3430254417846848</v>
          </cell>
          <cell r="R102">
            <v>0.36773830148583719</v>
          </cell>
          <cell r="S102">
            <v>0.34988124440291241</v>
          </cell>
          <cell r="T102">
            <v>0.34310616241121139</v>
          </cell>
        </row>
        <row r="103">
          <cell r="A103" t="str">
            <v>Loan-Deposit Ratio</v>
          </cell>
          <cell r="J103">
            <v>0.51888644013903051</v>
          </cell>
          <cell r="K103">
            <v>0.54837822979659157</v>
          </cell>
          <cell r="L103">
            <v>0.53418006744627</v>
          </cell>
          <cell r="M103">
            <v>0.58558453769131602</v>
          </cell>
          <cell r="N103">
            <v>0.55709110292883723</v>
          </cell>
          <cell r="O103">
            <v>0.58372862023393668</v>
          </cell>
          <cell r="P103">
            <v>0.63537243851005687</v>
          </cell>
          <cell r="Q103">
            <v>0.62352842879224635</v>
          </cell>
          <cell r="R103">
            <v>0.66180775434613781</v>
          </cell>
          <cell r="S103">
            <v>0.64120235175018492</v>
          </cell>
          <cell r="T103">
            <v>0.67305816855442502</v>
          </cell>
          <cell r="U103">
            <v>0.69066924066924062</v>
          </cell>
          <cell r="V103">
            <v>0.67064491020903305</v>
          </cell>
        </row>
        <row r="104">
          <cell r="A104" t="str">
            <v>Invt-Deposit Ratio</v>
          </cell>
          <cell r="L104">
            <v>0.49522040134992618</v>
          </cell>
          <cell r="M104">
            <v>0.4911745034749484</v>
          </cell>
          <cell r="N104">
            <v>0.49979763679259254</v>
          </cell>
          <cell r="O104">
            <v>0.47929884786435401</v>
          </cell>
          <cell r="P104">
            <v>0.43089958297477993</v>
          </cell>
          <cell r="Q104">
            <v>0.3430254417846848</v>
          </cell>
          <cell r="R104">
            <v>0.36773830148583719</v>
          </cell>
          <cell r="S104">
            <v>0.34988124440291241</v>
          </cell>
          <cell r="T104">
            <v>0.34310616241121139</v>
          </cell>
          <cell r="U104">
            <v>0.32310882310882311</v>
          </cell>
          <cell r="V104">
            <v>0</v>
          </cell>
        </row>
        <row r="105">
          <cell r="A105" t="str">
            <v>Loan-Deposit Ratio</v>
          </cell>
          <cell r="J105">
            <v>0.51888644013903051</v>
          </cell>
          <cell r="K105">
            <v>0.54837822979659157</v>
          </cell>
          <cell r="L105">
            <v>0.53418006744627</v>
          </cell>
          <cell r="M105">
            <v>0.58558453769131602</v>
          </cell>
          <cell r="N105">
            <v>0.55709110292883723</v>
          </cell>
          <cell r="O105">
            <v>0.58372862023393668</v>
          </cell>
          <cell r="P105">
            <v>0.63537243851005687</v>
          </cell>
          <cell r="Q105">
            <v>0.62352842879224635</v>
          </cell>
          <cell r="R105">
            <v>0.66180775434613781</v>
          </cell>
          <cell r="S105">
            <v>0.64120235175018492</v>
          </cell>
          <cell r="T105">
            <v>0.67305816855442502</v>
          </cell>
          <cell r="U105">
            <v>0.69066924066924062</v>
          </cell>
          <cell r="V105">
            <v>0.67064491020903305</v>
          </cell>
          <cell r="W105">
            <v>0.67671689558607817</v>
          </cell>
          <cell r="X105">
            <v>0.66526450970371243</v>
          </cell>
          <cell r="Y105">
            <v>0.71791513724265121</v>
          </cell>
          <cell r="Z105">
            <v>0.66116227740735178</v>
          </cell>
          <cell r="AA105">
            <v>0.70006172342538175</v>
          </cell>
          <cell r="AB105">
            <v>0.71804516467017554</v>
          </cell>
          <cell r="AC105">
            <v>0.73752383676582767</v>
          </cell>
          <cell r="AD105">
            <v>0.72149985949469875</v>
          </cell>
          <cell r="AE105">
            <v>0.70859056506500651</v>
          </cell>
          <cell r="AF105">
            <v>0.72848862558026206</v>
          </cell>
          <cell r="AG105">
            <v>0.74840973809810296</v>
          </cell>
          <cell r="AH105">
            <v>0.76153075193551434</v>
          </cell>
          <cell r="AI105">
            <v>0.76360127281296308</v>
          </cell>
          <cell r="AJ105">
            <v>0.76591443298612194</v>
          </cell>
          <cell r="AK105">
            <v>0.77375408330995799</v>
          </cell>
        </row>
        <row r="106">
          <cell r="A106" t="str">
            <v>Invt-Deposit Ratio</v>
          </cell>
          <cell r="L106">
            <v>0.49522040134992618</v>
          </cell>
          <cell r="M106">
            <v>0.4911745034749484</v>
          </cell>
          <cell r="N106">
            <v>0.49979763679259254</v>
          </cell>
          <cell r="O106">
            <v>0.47929884786435401</v>
          </cell>
          <cell r="P106">
            <v>0.43089958297477993</v>
          </cell>
          <cell r="Q106">
            <v>0.3430254417846848</v>
          </cell>
          <cell r="R106">
            <v>0.36773830148583719</v>
          </cell>
          <cell r="S106">
            <v>0.34988124440291241</v>
          </cell>
          <cell r="T106">
            <v>0.34310616241121139</v>
          </cell>
          <cell r="U106">
            <v>0.32310882310882311</v>
          </cell>
          <cell r="V106">
            <v>0</v>
          </cell>
        </row>
        <row r="108">
          <cell r="AC108">
            <v>13754.3</v>
          </cell>
          <cell r="AG108">
            <v>16820</v>
          </cell>
          <cell r="AH108">
            <v>17190</v>
          </cell>
          <cell r="AI108">
            <v>18150</v>
          </cell>
          <cell r="AJ108" t="e">
            <v>#DIV/0!</v>
          </cell>
          <cell r="AK108">
            <v>5.5846422338568846E-2</v>
          </cell>
        </row>
        <row r="109">
          <cell r="A109" t="str">
            <v>CEB</v>
          </cell>
          <cell r="V109">
            <v>2700</v>
          </cell>
          <cell r="W109">
            <v>2660</v>
          </cell>
          <cell r="X109">
            <v>2403</v>
          </cell>
          <cell r="Y109">
            <v>3254.9</v>
          </cell>
          <cell r="Z109">
            <v>3164.3</v>
          </cell>
          <cell r="AA109">
            <v>3070</v>
          </cell>
          <cell r="AB109">
            <v>0.1719629629629631</v>
          </cell>
          <cell r="AC109">
            <v>0.3997086974615065</v>
          </cell>
          <cell r="AD109">
            <v>9.5602605863192247E-2</v>
          </cell>
          <cell r="AE109">
            <v>3780</v>
          </cell>
          <cell r="AF109">
            <v>3820</v>
          </cell>
          <cell r="AG109">
            <v>4630</v>
          </cell>
          <cell r="AH109">
            <v>4960</v>
          </cell>
          <cell r="AI109">
            <v>4740</v>
          </cell>
          <cell r="AJ109">
            <v>0.25396825396825395</v>
          </cell>
          <cell r="AK109">
            <v>-4.435483870967738E-2</v>
          </cell>
          <cell r="AL109">
            <v>-1</v>
          </cell>
          <cell r="AM109" t="e">
            <v>#DIV/0!</v>
          </cell>
        </row>
        <row r="110">
          <cell r="A110" t="str">
            <v>Trading Profit</v>
          </cell>
          <cell r="V110">
            <v>1320</v>
          </cell>
          <cell r="W110">
            <v>1060</v>
          </cell>
          <cell r="X110">
            <v>1337</v>
          </cell>
          <cell r="Y110">
            <v>705.4</v>
          </cell>
          <cell r="Z110">
            <v>129</v>
          </cell>
          <cell r="AA110">
            <v>730</v>
          </cell>
          <cell r="AB110">
            <v>-0.90227272727272723</v>
          </cell>
          <cell r="AC110">
            <v>1.5518324607329843</v>
          </cell>
          <cell r="AD110">
            <v>3.6736986301369869</v>
          </cell>
          <cell r="AE110">
            <v>1500</v>
          </cell>
          <cell r="AF110">
            <v>1571.8</v>
          </cell>
          <cell r="AG110">
            <v>1373.5</v>
          </cell>
          <cell r="AH110">
            <v>1210</v>
          </cell>
          <cell r="AI110">
            <v>380</v>
          </cell>
          <cell r="AJ110">
            <v>-0.74666666666666659</v>
          </cell>
          <cell r="AK110">
            <v>-0.68595041322314043</v>
          </cell>
          <cell r="AL110">
            <v>1.2894736842105261</v>
          </cell>
          <cell r="AM110">
            <v>-0.39080459770114939</v>
          </cell>
        </row>
        <row r="111">
          <cell r="A111" t="str">
            <v>exchange Profit</v>
          </cell>
          <cell r="V111">
            <v>576.9</v>
          </cell>
          <cell r="W111">
            <v>420</v>
          </cell>
          <cell r="X111">
            <v>553</v>
          </cell>
          <cell r="Y111">
            <v>565.30000000000018</v>
          </cell>
          <cell r="Z111">
            <v>589.5</v>
          </cell>
          <cell r="AA111">
            <v>840</v>
          </cell>
          <cell r="AB111">
            <v>0.42493638676844792</v>
          </cell>
          <cell r="AC111">
            <v>0.99186256781193483</v>
          </cell>
          <cell r="AD111">
            <v>0.31130952380952381</v>
          </cell>
          <cell r="AE111">
            <v>580</v>
          </cell>
          <cell r="AF111">
            <v>750</v>
          </cell>
          <cell r="AG111">
            <v>1220</v>
          </cell>
          <cell r="AH111">
            <v>1130</v>
          </cell>
          <cell r="AI111">
            <v>310</v>
          </cell>
          <cell r="AJ111">
            <v>-0.46551724137931039</v>
          </cell>
          <cell r="AK111">
            <v>-0.72566371681415931</v>
          </cell>
          <cell r="AL111">
            <v>3.032258064516129</v>
          </cell>
          <cell r="AM111">
            <v>-0.128</v>
          </cell>
        </row>
        <row r="112">
          <cell r="A112" t="str">
            <v>Others</v>
          </cell>
          <cell r="V112">
            <v>445.8</v>
          </cell>
          <cell r="W112">
            <v>540</v>
          </cell>
          <cell r="X112">
            <v>539</v>
          </cell>
          <cell r="Y112">
            <v>846.5</v>
          </cell>
          <cell r="Z112">
            <v>678.5</v>
          </cell>
          <cell r="AA112">
            <v>1970</v>
          </cell>
          <cell r="AB112">
            <v>0.52198295199641098</v>
          </cell>
          <cell r="AC112">
            <v>1.9176252319109466</v>
          </cell>
          <cell r="AD112">
            <v>-0.20172588832487304</v>
          </cell>
          <cell r="AE112">
            <v>1853.3999999999996</v>
          </cell>
          <cell r="AF112">
            <v>1168.3000000000002</v>
          </cell>
          <cell r="AG112">
            <v>2122.5</v>
          </cell>
          <cell r="AH112">
            <v>1617.3999999999996</v>
          </cell>
          <cell r="AI112">
            <v>1752.5</v>
          </cell>
          <cell r="AJ112">
            <v>-5.4440487752238975E-2</v>
          </cell>
          <cell r="AK112">
            <v>8.3529120811178581E-2</v>
          </cell>
          <cell r="AL112">
            <v>3.2523823109843075</v>
          </cell>
          <cell r="AM112">
            <v>0.31953893428874336</v>
          </cell>
        </row>
        <row r="114">
          <cell r="V114" t="str">
            <v>1Q08</v>
          </cell>
          <cell r="W114" t="str">
            <v>2Q08</v>
          </cell>
          <cell r="X114" t="str">
            <v>3Q08</v>
          </cell>
          <cell r="Y114" t="str">
            <v>4Q08</v>
          </cell>
          <cell r="Z114" t="str">
            <v>1Q09</v>
          </cell>
          <cell r="AA114" t="str">
            <v>2Q09</v>
          </cell>
          <cell r="AB114" t="str">
            <v>3Q09</v>
          </cell>
          <cell r="AC114" t="str">
            <v>4Q09</v>
          </cell>
          <cell r="AD114" t="str">
            <v>1Q10</v>
          </cell>
          <cell r="AE114" t="str">
            <v>2Q10</v>
          </cell>
          <cell r="AF114" t="str">
            <v>3Q10</v>
          </cell>
          <cell r="AG114" t="str">
            <v>4Q10</v>
          </cell>
          <cell r="AH114" t="str">
            <v>1Q11</v>
          </cell>
          <cell r="AI114" t="str">
            <v>2Q11</v>
          </cell>
          <cell r="AJ114" t="str">
            <v>3Q11</v>
          </cell>
          <cell r="AK114" t="str">
            <v>F4Q11</v>
          </cell>
        </row>
        <row r="115">
          <cell r="A115" t="str">
            <v>Bond Spreads</v>
          </cell>
          <cell r="N115">
            <v>3.9399999999999998E-2</v>
          </cell>
          <cell r="O115">
            <v>4.1600000000000019E-2</v>
          </cell>
          <cell r="P115">
            <v>4.0800000000000003E-2</v>
          </cell>
          <cell r="Q115">
            <v>3.7799999999999945E-2</v>
          </cell>
          <cell r="R115">
            <v>4.4299999999999999E-2</v>
          </cell>
          <cell r="S115">
            <v>8.0052860301405349E-2</v>
          </cell>
          <cell r="T115">
            <v>0.17363140057098012</v>
          </cell>
          <cell r="U115">
            <v>0</v>
          </cell>
          <cell r="V115">
            <v>0.21199776339963247</v>
          </cell>
          <cell r="W115">
            <v>0.24320568252007416</v>
          </cell>
          <cell r="X115">
            <v>0.16035789675686049</v>
          </cell>
          <cell r="Y115">
            <v>6.6848580411855235E-2</v>
          </cell>
          <cell r="Z115">
            <v>1.6712009327633115E-2</v>
          </cell>
          <cell r="AA115">
            <v>6.9517850850879456E-2</v>
          </cell>
          <cell r="AB115">
            <v>0.21000861750584773</v>
          </cell>
          <cell r="AC115">
            <v>0.18056092037596658</v>
          </cell>
          <cell r="AD115">
            <v>0.28280541201530496</v>
          </cell>
          <cell r="AE115">
            <v>0.10788805535376492</v>
          </cell>
          <cell r="AF115">
            <v>0.10231074659897155</v>
          </cell>
          <cell r="AG115">
            <v>8.0293464281538635E-2</v>
          </cell>
          <cell r="AH115">
            <v>7.7364244931363194E-2</v>
          </cell>
          <cell r="AI115">
            <v>2.3988838877069825E-2</v>
          </cell>
          <cell r="AJ115">
            <v>5.3177834011809151E-2</v>
          </cell>
          <cell r="AK115">
            <v>2.9781973477185877E-2</v>
          </cell>
        </row>
        <row r="116">
          <cell r="A116" t="str">
            <v>Investment Spreads</v>
          </cell>
          <cell r="N116">
            <v>3.7800000000000007E-2</v>
          </cell>
          <cell r="O116">
            <v>3.8200000000000005E-2</v>
          </cell>
          <cell r="P116">
            <v>3.7700000000000011E-2</v>
          </cell>
          <cell r="Q116">
            <v>4.0299999999999947E-2</v>
          </cell>
          <cell r="R116">
            <v>3.56E-2</v>
          </cell>
        </row>
        <row r="117">
          <cell r="A117" t="str">
            <v>NIMs</v>
          </cell>
          <cell r="N117">
            <v>3.85E-2</v>
          </cell>
          <cell r="O117">
            <v>4.1299999999999996E-2</v>
          </cell>
          <cell r="P117">
            <v>4.0800000000000003E-2</v>
          </cell>
          <cell r="Q117">
            <v>3.9400000000000004E-2</v>
          </cell>
          <cell r="R117">
            <v>4.1000000000000002E-2</v>
          </cell>
        </row>
        <row r="118">
          <cell r="A118" t="str">
            <v>Investment Spreads</v>
          </cell>
          <cell r="N118">
            <v>3.7800000000000007E-2</v>
          </cell>
          <cell r="O118">
            <v>3.8200000000000005E-2</v>
          </cell>
          <cell r="P118">
            <v>3.7700000000000011E-2</v>
          </cell>
          <cell r="Q118">
            <v>4.0299999999999947E-2</v>
          </cell>
          <cell r="R118">
            <v>3.56E-2</v>
          </cell>
        </row>
        <row r="119">
          <cell r="A119" t="str">
            <v>NIMs</v>
          </cell>
          <cell r="N119">
            <v>3.85E-2</v>
          </cell>
          <cell r="O119">
            <v>4.1299999999999996E-2</v>
          </cell>
          <cell r="P119">
            <v>4.0800000000000003E-2</v>
          </cell>
          <cell r="Q119">
            <v>3.9400000000000004E-2</v>
          </cell>
          <cell r="R119">
            <v>4.1000000000000002E-2</v>
          </cell>
        </row>
        <row r="120">
          <cell r="A120" t="str">
            <v>Investment Spreads</v>
          </cell>
          <cell r="N120">
            <v>3.7800000000000007E-2</v>
          </cell>
          <cell r="O120">
            <v>3.8200000000000005E-2</v>
          </cell>
          <cell r="P120">
            <v>3.7700000000000011E-2</v>
          </cell>
          <cell r="Q120">
            <v>4.0299999999999947E-2</v>
          </cell>
          <cell r="R120">
            <v>3.56E-2</v>
          </cell>
        </row>
        <row r="121">
          <cell r="A121" t="str">
            <v>NIMs</v>
          </cell>
          <cell r="N121">
            <v>3.85E-2</v>
          </cell>
          <cell r="O121">
            <v>4.1299999999999996E-2</v>
          </cell>
          <cell r="P121">
            <v>4.0800000000000003E-2</v>
          </cell>
          <cell r="Q121">
            <v>3.9400000000000004E-2</v>
          </cell>
          <cell r="R121">
            <v>4.1000000000000002E-2</v>
          </cell>
        </row>
        <row r="131">
          <cell r="A131" t="str">
            <v>Retail Loans Growth</v>
          </cell>
          <cell r="N131">
            <v>0.36464273733646424</v>
          </cell>
          <cell r="O131">
            <v>0.35000000000000009</v>
          </cell>
          <cell r="P131">
            <v>0.35899999999999999</v>
          </cell>
          <cell r="Q131">
            <v>0.52444061962134247</v>
          </cell>
          <cell r="R131">
            <v>0.48967551622418881</v>
          </cell>
        </row>
        <row r="132">
          <cell r="A132" t="str">
            <v>Total Loan Growth</v>
          </cell>
          <cell r="N132">
            <v>0.19252387794776427</v>
          </cell>
          <cell r="O132">
            <v>0.23131289762868712</v>
          </cell>
          <cell r="P132">
            <v>0.31128613574963349</v>
          </cell>
          <cell r="Q132">
            <v>0.23528048598811524</v>
          </cell>
          <cell r="R132">
            <v>0.3740763710463364</v>
          </cell>
        </row>
        <row r="133">
          <cell r="A133" t="str">
            <v>Retail Loans Growth</v>
          </cell>
          <cell r="N133">
            <v>0.36464273733646424</v>
          </cell>
          <cell r="O133">
            <v>0.35000000000000009</v>
          </cell>
          <cell r="P133">
            <v>0.35899999999999999</v>
          </cell>
          <cell r="Q133">
            <v>0.52444061962134247</v>
          </cell>
          <cell r="R133">
            <v>0.48967551622418881</v>
          </cell>
        </row>
        <row r="134">
          <cell r="A134" t="str">
            <v>Total Loan Growth</v>
          </cell>
          <cell r="N134">
            <v>0.19252387794776427</v>
          </cell>
          <cell r="O134">
            <v>0.23131289762868712</v>
          </cell>
          <cell r="P134">
            <v>0.31128613574963349</v>
          </cell>
          <cell r="Q134">
            <v>0.23528048598811524</v>
          </cell>
          <cell r="R134">
            <v>0.3740763710463364</v>
          </cell>
        </row>
        <row r="135">
          <cell r="A135" t="str">
            <v>Retail Loans Growth</v>
          </cell>
          <cell r="N135">
            <v>0.36464273733646424</v>
          </cell>
          <cell r="O135">
            <v>0.35000000000000009</v>
          </cell>
          <cell r="P135">
            <v>0.35899999999999999</v>
          </cell>
          <cell r="Q135">
            <v>0.52444061962134247</v>
          </cell>
          <cell r="R135">
            <v>0.48967551622418881</v>
          </cell>
        </row>
        <row r="136">
          <cell r="A136" t="str">
            <v>Total Loan Growth</v>
          </cell>
          <cell r="N136">
            <v>0.19252387794776427</v>
          </cell>
          <cell r="O136">
            <v>0.23131289762868712</v>
          </cell>
          <cell r="P136">
            <v>0.31128613574963349</v>
          </cell>
          <cell r="Q136">
            <v>0.23528048598811524</v>
          </cell>
          <cell r="R136">
            <v>0.3740763710463364</v>
          </cell>
        </row>
        <row r="138">
          <cell r="A138" t="str">
            <v>F1Q07</v>
          </cell>
          <cell r="B138" t="str">
            <v>Mix</v>
          </cell>
        </row>
        <row r="139">
          <cell r="A139" t="str">
            <v>Retail Loans</v>
          </cell>
          <cell r="B139">
            <v>0.23</v>
          </cell>
        </row>
        <row r="140">
          <cell r="A140" t="str">
            <v>Agriculture</v>
          </cell>
          <cell r="B140">
            <v>0.19</v>
          </cell>
        </row>
        <row r="141">
          <cell r="A141" t="str">
            <v>SME</v>
          </cell>
          <cell r="B141">
            <v>0.16</v>
          </cell>
        </row>
        <row r="142">
          <cell r="A142" t="str">
            <v>Exports</v>
          </cell>
          <cell r="B142">
            <v>7.0000000000000007E-2</v>
          </cell>
        </row>
        <row r="143">
          <cell r="A143" t="str">
            <v>Corp &amp; Others</v>
          </cell>
          <cell r="B143">
            <v>0.35</v>
          </cell>
        </row>
        <row r="144">
          <cell r="A144" t="str">
            <v>Exports</v>
          </cell>
          <cell r="B144">
            <v>7.0000000000000007E-2</v>
          </cell>
        </row>
        <row r="145">
          <cell r="A145" t="str">
            <v>Corp &amp; Others</v>
          </cell>
          <cell r="B145">
            <v>0.35</v>
          </cell>
        </row>
        <row r="146">
          <cell r="A146" t="str">
            <v>Exports</v>
          </cell>
          <cell r="B146">
            <v>7.0000000000000007E-2</v>
          </cell>
        </row>
        <row r="147">
          <cell r="A147" t="str">
            <v>Corp &amp; Others</v>
          </cell>
          <cell r="B147">
            <v>0.35</v>
          </cell>
          <cell r="BA147" t="str">
            <v>2Q08</v>
          </cell>
          <cell r="BB147" t="str">
            <v>2Q08</v>
          </cell>
          <cell r="BC147" t="str">
            <v>3Q08</v>
          </cell>
          <cell r="BD147" t="str">
            <v>4Q08</v>
          </cell>
          <cell r="BE147" t="str">
            <v>1Q09</v>
          </cell>
          <cell r="BF147" t="str">
            <v>2Q09</v>
          </cell>
          <cell r="BG147" t="str">
            <v>2Q08</v>
          </cell>
          <cell r="BH147" t="str">
            <v>2Q08</v>
          </cell>
          <cell r="BI147" t="str">
            <v>3Q08</v>
          </cell>
          <cell r="BJ147" t="str">
            <v>4Q08</v>
          </cell>
          <cell r="BK147" t="str">
            <v>1Q09</v>
          </cell>
          <cell r="BL147" t="str">
            <v>2Q09</v>
          </cell>
          <cell r="BM147" t="str">
            <v>2Q08</v>
          </cell>
          <cell r="BN147" t="str">
            <v>3Q08</v>
          </cell>
          <cell r="BO147" t="str">
            <v>4Q08</v>
          </cell>
          <cell r="BP147" t="str">
            <v>1Q09</v>
          </cell>
          <cell r="BQ147" t="str">
            <v>2Q09</v>
          </cell>
          <cell r="BR147" t="str">
            <v>2Q09</v>
          </cell>
          <cell r="BS147" t="str">
            <v>2Q09</v>
          </cell>
        </row>
        <row r="148">
          <cell r="BA148">
            <v>0.60431839239108076</v>
          </cell>
          <cell r="BB148">
            <v>0.60431839239108076</v>
          </cell>
          <cell r="BC148">
            <v>0.68488448689596759</v>
          </cell>
          <cell r="BD148">
            <v>0.77290995089326064</v>
          </cell>
          <cell r="BE148">
            <v>0.78104841426882388</v>
          </cell>
          <cell r="BF148">
            <v>0.82566241114777394</v>
          </cell>
          <cell r="BG148">
            <v>0.60431839239108076</v>
          </cell>
          <cell r="BH148">
            <v>0.60431839239108076</v>
          </cell>
          <cell r="BI148">
            <v>0.68488448689596759</v>
          </cell>
          <cell r="BJ148">
            <v>0.77290995089326064</v>
          </cell>
          <cell r="BK148">
            <v>0.78104841426882388</v>
          </cell>
          <cell r="BL148">
            <v>0.82566241114777394</v>
          </cell>
          <cell r="BM148">
            <v>0.60431839239108076</v>
          </cell>
          <cell r="BN148">
            <v>0.68488448689596759</v>
          </cell>
          <cell r="BO148">
            <v>0.77290995089326064</v>
          </cell>
          <cell r="BP148">
            <v>0.78104841426882388</v>
          </cell>
          <cell r="BQ148">
            <v>0.82566241114777394</v>
          </cell>
          <cell r="BR148">
            <v>0.82566241114777394</v>
          </cell>
          <cell r="BS148">
            <v>0.82566241114777394</v>
          </cell>
        </row>
        <row r="151">
          <cell r="R151" t="str">
            <v>1Q07</v>
          </cell>
          <cell r="S151" t="str">
            <v>2Q07</v>
          </cell>
          <cell r="T151" t="str">
            <v>3Q07</v>
          </cell>
          <cell r="U151" t="str">
            <v>4Q07</v>
          </cell>
          <cell r="V151" t="str">
            <v>1Q08</v>
          </cell>
          <cell r="W151" t="str">
            <v>2Q08</v>
          </cell>
          <cell r="X151" t="str">
            <v>3Q08</v>
          </cell>
          <cell r="Y151" t="str">
            <v>4Q08</v>
          </cell>
          <cell r="Z151" t="str">
            <v>1Q09</v>
          </cell>
          <cell r="AA151" t="str">
            <v>2Q09</v>
          </cell>
          <cell r="AB151" t="str">
            <v>3Q09</v>
          </cell>
          <cell r="AC151" t="str">
            <v>4Q09</v>
          </cell>
          <cell r="AD151" t="str">
            <v>1Q10</v>
          </cell>
          <cell r="AE151" t="str">
            <v>2Q10</v>
          </cell>
          <cell r="AF151" t="str">
            <v>3Q10</v>
          </cell>
        </row>
        <row r="152">
          <cell r="A152" t="str">
            <v>CEB</v>
          </cell>
          <cell r="U152">
            <v>2963.5</v>
          </cell>
          <cell r="V152">
            <v>2740</v>
          </cell>
          <cell r="W152">
            <v>2660</v>
          </cell>
          <cell r="X152">
            <v>2410</v>
          </cell>
          <cell r="Y152">
            <v>3250.1948558067033</v>
          </cell>
          <cell r="Z152">
            <v>3160</v>
          </cell>
          <cell r="AA152">
            <v>3070</v>
          </cell>
          <cell r="AB152">
            <v>3350</v>
          </cell>
          <cell r="AC152">
            <v>4170</v>
          </cell>
          <cell r="AD152">
            <v>4588.7</v>
          </cell>
          <cell r="AE152">
            <v>3780</v>
          </cell>
          <cell r="AF152">
            <v>3820</v>
          </cell>
          <cell r="AG152">
            <v>0.14029850746268657</v>
          </cell>
          <cell r="AH152">
            <v>-1</v>
          </cell>
          <cell r="AI152">
            <v>-1</v>
          </cell>
          <cell r="AJ152">
            <v>-1</v>
          </cell>
          <cell r="AK152" t="e">
            <v>#DIV/0!</v>
          </cell>
          <cell r="AL152" t="e">
            <v>#DIV/0!</v>
          </cell>
          <cell r="AM152">
            <v>13770</v>
          </cell>
          <cell r="AN152">
            <v>13770</v>
          </cell>
          <cell r="AO152">
            <v>13770</v>
          </cell>
          <cell r="AP152">
            <v>13770</v>
          </cell>
          <cell r="AQ152">
            <v>13770</v>
          </cell>
          <cell r="AR152">
            <v>11060</v>
          </cell>
          <cell r="AS152">
            <v>11060</v>
          </cell>
          <cell r="AT152">
            <v>11060</v>
          </cell>
        </row>
        <row r="153">
          <cell r="Y153">
            <v>9.6741979351004925E-2</v>
          </cell>
          <cell r="Z153">
            <v>0.15328467153284664</v>
          </cell>
          <cell r="AA153">
            <v>0.15413533834586457</v>
          </cell>
          <cell r="AB153">
            <v>0.39004149377593356</v>
          </cell>
          <cell r="AC153">
            <v>0.28299999999999992</v>
          </cell>
          <cell r="AD153">
            <v>0.45212025316455695</v>
          </cell>
          <cell r="AE153">
            <v>0.23127035830618903</v>
          </cell>
          <cell r="AF153">
            <v>0.14029850746268657</v>
          </cell>
        </row>
        <row r="166">
          <cell r="BA166" t="str">
            <v>2Q08</v>
          </cell>
          <cell r="BB166" t="str">
            <v>2Q08</v>
          </cell>
          <cell r="BC166" t="str">
            <v>3Q08</v>
          </cell>
          <cell r="BD166" t="str">
            <v>4Q08</v>
          </cell>
          <cell r="BE166" t="str">
            <v>1Q09</v>
          </cell>
          <cell r="BF166" t="str">
            <v>2Q09</v>
          </cell>
          <cell r="BG166" t="str">
            <v>3Q09</v>
          </cell>
          <cell r="BH166" t="str">
            <v>2Q08</v>
          </cell>
          <cell r="BI166" t="str">
            <v>3Q08</v>
          </cell>
          <cell r="BJ166" t="str">
            <v>4Q08</v>
          </cell>
          <cell r="BK166" t="str">
            <v>1Q09</v>
          </cell>
          <cell r="BL166" t="str">
            <v>2Q09</v>
          </cell>
          <cell r="BM166" t="str">
            <v>2Q08</v>
          </cell>
          <cell r="BN166" t="str">
            <v>3Q08</v>
          </cell>
          <cell r="BO166" t="str">
            <v>4Q08</v>
          </cell>
          <cell r="BP166" t="str">
            <v>1Q09</v>
          </cell>
          <cell r="BQ166" t="str">
            <v>2Q09</v>
          </cell>
          <cell r="BR166" t="str">
            <v>3Q09</v>
          </cell>
          <cell r="BS166" t="str">
            <v>4Q09</v>
          </cell>
          <cell r="BT166" t="str">
            <v>1Q10</v>
          </cell>
        </row>
        <row r="167">
          <cell r="BA167">
            <v>0.23262084041777986</v>
          </cell>
          <cell r="BB167">
            <v>0.23262084041777986</v>
          </cell>
          <cell r="BC167">
            <v>0.15841595454597313</v>
          </cell>
          <cell r="BD167">
            <v>0.23711916519146548</v>
          </cell>
          <cell r="BE167">
            <v>0.19646591384358003</v>
          </cell>
          <cell r="BF167">
            <v>0.28512030267799071</v>
          </cell>
          <cell r="BG167">
            <v>0.39</v>
          </cell>
          <cell r="BH167">
            <v>0.23262084041777986</v>
          </cell>
          <cell r="BI167">
            <v>0.15841595454597313</v>
          </cell>
          <cell r="BJ167">
            <v>0.23711916519146548</v>
          </cell>
          <cell r="BK167">
            <v>0.19646591384358003</v>
          </cell>
          <cell r="BL167">
            <v>0.28512030267799071</v>
          </cell>
          <cell r="BM167">
            <v>0.23262084041777986</v>
          </cell>
          <cell r="BN167">
            <v>0.15841595454597313</v>
          </cell>
          <cell r="BO167">
            <v>0.23711916519146548</v>
          </cell>
          <cell r="BP167">
            <v>0.19646591384358003</v>
          </cell>
          <cell r="BQ167">
            <v>0.28512030267799071</v>
          </cell>
          <cell r="BR167">
            <v>0.39</v>
          </cell>
          <cell r="BS167">
            <v>0.29456410771367847</v>
          </cell>
          <cell r="BT167">
            <v>0.38057677182557015</v>
          </cell>
        </row>
        <row r="174">
          <cell r="A174" t="str">
            <v>Wage Hike Provision</v>
          </cell>
          <cell r="Z174">
            <v>1250</v>
          </cell>
          <cell r="AA174">
            <v>1000</v>
          </cell>
          <cell r="AB174">
            <v>1500</v>
          </cell>
          <cell r="AC174">
            <v>2250</v>
          </cell>
          <cell r="AD174">
            <v>1500</v>
          </cell>
          <cell r="AE174">
            <v>250</v>
          </cell>
          <cell r="AF174">
            <v>1000</v>
          </cell>
          <cell r="AG174">
            <v>250</v>
          </cell>
          <cell r="AH174">
            <v>-0.88888888888888884</v>
          </cell>
          <cell r="AI174">
            <v>-1</v>
          </cell>
          <cell r="AJ174">
            <v>-1</v>
          </cell>
          <cell r="AK174" t="e">
            <v>#DIV/0!</v>
          </cell>
          <cell r="AL174" t="e">
            <v>#DIV/0!</v>
          </cell>
          <cell r="AM174" t="e">
            <v>#DIV/0!</v>
          </cell>
        </row>
        <row r="175">
          <cell r="A175" t="str">
            <v>Cumulative</v>
          </cell>
          <cell r="AB175">
            <v>3750</v>
          </cell>
          <cell r="AC175">
            <v>6000</v>
          </cell>
          <cell r="AD175">
            <v>7500</v>
          </cell>
          <cell r="AE175">
            <v>7750</v>
          </cell>
          <cell r="AF175">
            <v>8750</v>
          </cell>
          <cell r="AG175">
            <v>9000</v>
          </cell>
          <cell r="AH175">
            <v>9000</v>
          </cell>
          <cell r="AI175">
            <v>9000</v>
          </cell>
          <cell r="AJ175">
            <v>0.16129032258064524</v>
          </cell>
          <cell r="AK175">
            <v>0</v>
          </cell>
          <cell r="AL175">
            <v>0</v>
          </cell>
          <cell r="AM175">
            <v>0</v>
          </cell>
        </row>
        <row r="176">
          <cell r="Y176">
            <v>5211.5</v>
          </cell>
          <cell r="Z176">
            <v>5192.3</v>
          </cell>
          <cell r="AA176">
            <v>5897.9</v>
          </cell>
          <cell r="AB176">
            <v>6390.1</v>
          </cell>
          <cell r="AC176">
            <v>5763.5</v>
          </cell>
          <cell r="AD176">
            <v>7576.4</v>
          </cell>
          <cell r="AE176">
            <v>7026</v>
          </cell>
          <cell r="AF176">
            <v>7327.2999999999993</v>
          </cell>
          <cell r="AG176">
            <v>6281.7</v>
          </cell>
          <cell r="AH176">
            <v>9952.2000000000007</v>
          </cell>
          <cell r="AI176">
            <v>11130.9</v>
          </cell>
          <cell r="AJ176">
            <v>0.58424423569598627</v>
          </cell>
          <cell r="AK176">
            <v>0.11843612467595088</v>
          </cell>
          <cell r="AL176">
            <v>0.11843612467595088</v>
          </cell>
          <cell r="AM176">
            <v>-7.706327541396274E-2</v>
          </cell>
        </row>
        <row r="177">
          <cell r="V177" t="str">
            <v>1Q08</v>
          </cell>
          <cell r="W177" t="str">
            <v>2Q08</v>
          </cell>
          <cell r="X177" t="str">
            <v>3Q08</v>
          </cell>
          <cell r="Y177" t="str">
            <v>4Q08</v>
          </cell>
          <cell r="Z177" t="str">
            <v>1Q09</v>
          </cell>
          <cell r="AA177" t="str">
            <v>2Q09</v>
          </cell>
          <cell r="AB177" t="str">
            <v>3Q09</v>
          </cell>
          <cell r="AC177" t="str">
            <v>4Q09</v>
          </cell>
          <cell r="AD177" t="str">
            <v>1Q10</v>
          </cell>
        </row>
        <row r="178">
          <cell r="A178" t="str">
            <v>Core Cost to Income</v>
          </cell>
          <cell r="S178">
            <v>0.47533674467604781</v>
          </cell>
          <cell r="T178">
            <v>0.48787036091607444</v>
          </cell>
          <cell r="U178">
            <v>0.54551307805626825</v>
          </cell>
          <cell r="V178">
            <v>0.52280856543304077</v>
          </cell>
          <cell r="W178">
            <v>0.57588455562065366</v>
          </cell>
          <cell r="X178">
            <v>0.51658268231368443</v>
          </cell>
          <cell r="Y178">
            <v>0.4172577368439625</v>
          </cell>
          <cell r="Z178">
            <v>0.42026398584730773</v>
          </cell>
          <cell r="AA178">
            <v>0.39408169382409286</v>
          </cell>
          <cell r="AB178">
            <v>0.3720259160450809</v>
          </cell>
          <cell r="AC178">
            <v>0.37601537425209014</v>
          </cell>
          <cell r="AD178">
            <v>0.44982009298564779</v>
          </cell>
        </row>
        <row r="179">
          <cell r="V179" t="str">
            <v>1Q08</v>
          </cell>
          <cell r="W179" t="str">
            <v>2Q08</v>
          </cell>
          <cell r="X179" t="str">
            <v>3Q08</v>
          </cell>
          <cell r="Y179" t="str">
            <v>4Q08</v>
          </cell>
          <cell r="Z179" t="str">
            <v>1Q09</v>
          </cell>
          <cell r="AA179" t="str">
            <v>2Q09</v>
          </cell>
          <cell r="AB179" t="str">
            <v>3Q09</v>
          </cell>
          <cell r="AC179" t="str">
            <v>4Q09</v>
          </cell>
          <cell r="AD179" t="str">
            <v>1Q10</v>
          </cell>
          <cell r="AE179" t="str">
            <v>2Q10</v>
          </cell>
          <cell r="AF179" t="str">
            <v>3Q10</v>
          </cell>
          <cell r="AG179" t="str">
            <v>4Q10</v>
          </cell>
          <cell r="AH179" t="str">
            <v>1Q11</v>
          </cell>
          <cell r="AI179" t="str">
            <v>2Q11</v>
          </cell>
          <cell r="AJ179" t="str">
            <v>3Q11</v>
          </cell>
          <cell r="AK179" t="str">
            <v>4Q11</v>
          </cell>
        </row>
        <row r="180">
          <cell r="A180" t="str">
            <v>Core Cost to Income</v>
          </cell>
          <cell r="S180">
            <v>0.47533674467604781</v>
          </cell>
          <cell r="T180">
            <v>0.48787036091607444</v>
          </cell>
          <cell r="U180">
            <v>0.54551307805626825</v>
          </cell>
          <cell r="V180">
            <v>0.52280856543304077</v>
          </cell>
          <cell r="W180">
            <v>0.57588455562065366</v>
          </cell>
          <cell r="X180">
            <v>0.51658268231368443</v>
          </cell>
          <cell r="Y180">
            <v>0.4172577368439625</v>
          </cell>
          <cell r="Z180">
            <v>0.42026398584730773</v>
          </cell>
          <cell r="AA180">
            <v>0.39408169382409286</v>
          </cell>
          <cell r="AB180">
            <v>0.37256925647386907</v>
          </cell>
          <cell r="AC180">
            <v>0.37601537425209014</v>
          </cell>
          <cell r="AD180">
            <v>0.44982009298564779</v>
          </cell>
          <cell r="AE180">
            <v>0.43322734803353263</v>
          </cell>
          <cell r="AF180">
            <v>0.39337152463200969</v>
          </cell>
          <cell r="AG180">
            <v>0.32625940762320949</v>
          </cell>
          <cell r="AH180">
            <v>0.41314542842556423</v>
          </cell>
          <cell r="AI180">
            <v>0.4361147951161487</v>
          </cell>
          <cell r="AJ180">
            <v>0.43050242606052064</v>
          </cell>
          <cell r="AK180">
            <v>0.40443832997280033</v>
          </cell>
        </row>
        <row r="182">
          <cell r="A182" t="str">
            <v>Loan Growth (YoY)</v>
          </cell>
          <cell r="R182">
            <v>0.3740763710463364</v>
          </cell>
          <cell r="S182">
            <v>0.28921748225251376</v>
          </cell>
          <cell r="T182">
            <v>0.30449471647566595</v>
          </cell>
          <cell r="U182">
            <v>0.29439747008455375</v>
          </cell>
          <cell r="V182">
            <v>0.23333247362855603</v>
          </cell>
          <cell r="W182">
            <v>0.23262084041777986</v>
          </cell>
          <cell r="X182">
            <v>0.15841595454597313</v>
          </cell>
          <cell r="Y182">
            <v>0.23711916519146548</v>
          </cell>
          <cell r="Z182">
            <v>0.19646591384358003</v>
          </cell>
          <cell r="AA182">
            <v>0.28512030267799071</v>
          </cell>
          <cell r="AB182">
            <v>0.39366616108889629</v>
          </cell>
          <cell r="AC182">
            <v>0.29456410771367847</v>
          </cell>
          <cell r="AD182">
            <v>0.38057677182557015</v>
          </cell>
        </row>
        <row r="183">
          <cell r="A183" t="str">
            <v>Depsoit growth (YoY)</v>
          </cell>
          <cell r="R183">
            <v>0.15665873666130326</v>
          </cell>
          <cell r="S183">
            <v>0.17365936048520214</v>
          </cell>
          <cell r="T183">
            <v>0.23145372533073605</v>
          </cell>
          <cell r="U183">
            <v>0.16856748966035839</v>
          </cell>
          <cell r="V183">
            <v>0.21708072678859458</v>
          </cell>
          <cell r="W183">
            <v>0.16793209516022278</v>
          </cell>
          <cell r="X183">
            <v>0.17198694567095418</v>
          </cell>
          <cell r="Y183">
            <v>0.19016874016874019</v>
          </cell>
          <cell r="Z183">
            <v>0.21362606848095145</v>
          </cell>
          <cell r="AA183">
            <v>0.24226563541805568</v>
          </cell>
          <cell r="AB183">
            <v>0.29122328366814743</v>
          </cell>
          <cell r="AC183">
            <v>0.26014526274052763</v>
          </cell>
          <cell r="AD183">
            <v>0.26512191317008904</v>
          </cell>
        </row>
        <row r="184">
          <cell r="A184" t="str">
            <v>Loan Growth (YoY)</v>
          </cell>
          <cell r="R184">
            <v>0.3740763710463364</v>
          </cell>
          <cell r="S184">
            <v>0.28921748225251376</v>
          </cell>
          <cell r="T184">
            <v>0.30449471647566595</v>
          </cell>
          <cell r="U184">
            <v>0.29439747008455375</v>
          </cell>
          <cell r="V184">
            <v>0.23333247362855603</v>
          </cell>
          <cell r="W184">
            <v>0.23262084041777986</v>
          </cell>
          <cell r="X184">
            <v>0.15841595454597313</v>
          </cell>
          <cell r="Y184">
            <v>0.23711916519146548</v>
          </cell>
          <cell r="Z184">
            <v>0.19646591384358003</v>
          </cell>
          <cell r="AA184">
            <v>0.28512030267799071</v>
          </cell>
          <cell r="AB184">
            <v>0.39366616108889629</v>
          </cell>
          <cell r="AC184">
            <v>0.29456410771367847</v>
          </cell>
          <cell r="AD184">
            <v>0.38057677182557015</v>
          </cell>
          <cell r="AE184">
            <v>0.25397908488714416</v>
          </cell>
        </row>
        <row r="185">
          <cell r="A185" t="str">
            <v>Depsoit growth (YoY)</v>
          </cell>
          <cell r="R185">
            <v>0.15665873666130326</v>
          </cell>
          <cell r="S185">
            <v>0.17365936048520214</v>
          </cell>
          <cell r="T185">
            <v>0.23145372533073605</v>
          </cell>
          <cell r="U185">
            <v>0.16856748966035839</v>
          </cell>
          <cell r="V185">
            <v>0.21708072678859458</v>
          </cell>
          <cell r="W185">
            <v>0.16793209516022278</v>
          </cell>
          <cell r="X185">
            <v>0.17198694567095418</v>
          </cell>
          <cell r="Y185">
            <v>0.19016874016874019</v>
          </cell>
          <cell r="Z185">
            <v>0.21362606848095145</v>
          </cell>
          <cell r="AA185">
            <v>0.24226563541805568</v>
          </cell>
          <cell r="AB185">
            <v>0.29122328366814743</v>
          </cell>
          <cell r="AC185">
            <v>0.26014526274052763</v>
          </cell>
          <cell r="AD185">
            <v>0.26512191317008904</v>
          </cell>
          <cell r="AE185">
            <v>0.23888575799049994</v>
          </cell>
        </row>
        <row r="204">
          <cell r="A204" t="str">
            <v>Loan Growth (QoQ)</v>
          </cell>
          <cell r="R204">
            <v>3.9114529593846648E-2</v>
          </cell>
          <cell r="S204">
            <v>6.1821370541356169E-2</v>
          </cell>
          <cell r="T204">
            <v>6.4476560602380273E-2</v>
          </cell>
          <cell r="U204">
            <v>0.10208901413592852</v>
          </cell>
          <cell r="V204">
            <v>-9.9071399732910681E-3</v>
          </cell>
          <cell r="W204">
            <v>6.1208699289000412E-2</v>
          </cell>
          <cell r="X204">
            <v>3.9411196720995356E-4</v>
          </cell>
          <cell r="Y204">
            <v>0.1769653515078693</v>
          </cell>
          <cell r="Z204">
            <v>-4.2442804304530513E-2</v>
          </cell>
          <cell r="AA204">
            <v>0.13984095079961545</v>
          </cell>
          <cell r="AB204">
            <v>8.4890977674190404E-2</v>
          </cell>
          <cell r="AC204">
            <v>9.3272652106470177E-2</v>
          </cell>
          <cell r="AD204">
            <v>2.1178645533699969E-2</v>
          </cell>
        </row>
        <row r="205">
          <cell r="A205" t="str">
            <v>Depsoit growth (QoQ)</v>
          </cell>
          <cell r="R205">
            <v>-2.0988427956719735E-2</v>
          </cell>
          <cell r="S205">
            <v>9.5943604755361678E-2</v>
          </cell>
          <cell r="T205">
            <v>1.4094926605147329E-2</v>
          </cell>
          <cell r="U205">
            <v>7.3987329621808318E-2</v>
          </cell>
          <cell r="V205">
            <v>1.9655369655369626E-2</v>
          </cell>
          <cell r="W205">
            <v>5.1686779936750193E-2</v>
          </cell>
          <cell r="X205">
            <v>1.7615682090945439E-2</v>
          </cell>
          <cell r="Y205">
            <v>9.0648792441456738E-2</v>
          </cell>
          <cell r="Z205">
            <v>3.9752008026096908E-2</v>
          </cell>
          <cell r="AA205">
            <v>7.650484763742682E-2</v>
          </cell>
          <cell r="AB205">
            <v>5.7719882993854554E-2</v>
          </cell>
          <cell r="AC205">
            <v>6.4398331793095176E-2</v>
          </cell>
          <cell r="AD205">
            <v>4.385826659038905E-2</v>
          </cell>
        </row>
        <row r="206">
          <cell r="A206" t="str">
            <v>Loan Growth (QoQ)</v>
          </cell>
          <cell r="R206">
            <v>3.9114529593846648E-2</v>
          </cell>
          <cell r="S206">
            <v>6.1821370541356169E-2</v>
          </cell>
          <cell r="T206">
            <v>6.4476560602380273E-2</v>
          </cell>
          <cell r="U206">
            <v>0.10208901413592852</v>
          </cell>
          <cell r="V206">
            <v>-9.9071399732910681E-3</v>
          </cell>
          <cell r="W206">
            <v>6.1208699289000412E-2</v>
          </cell>
          <cell r="X206">
            <v>3.9411196720995356E-4</v>
          </cell>
          <cell r="Y206">
            <v>0.1769653515078693</v>
          </cell>
          <cell r="Z206">
            <v>-4.2442804304530513E-2</v>
          </cell>
          <cell r="AA206">
            <v>0.13984095079961545</v>
          </cell>
          <cell r="AB206">
            <v>8.4890977674190404E-2</v>
          </cell>
          <cell r="AC206">
            <v>9.3272652106470177E-2</v>
          </cell>
          <cell r="AD206">
            <v>2.1178645533699969E-2</v>
          </cell>
          <cell r="AE206">
            <v>3.5318528871485677E-2</v>
          </cell>
          <cell r="AF206">
            <v>4.1990963505524004E-2</v>
          </cell>
        </row>
        <row r="207">
          <cell r="A207" t="str">
            <v>Depsoit growth (QoQ)</v>
          </cell>
          <cell r="R207">
            <v>-2.0988427956719735E-2</v>
          </cell>
          <cell r="S207">
            <v>9.5943604755361678E-2</v>
          </cell>
          <cell r="T207">
            <v>1.4094926605147329E-2</v>
          </cell>
          <cell r="U207">
            <v>7.3987329621808318E-2</v>
          </cell>
          <cell r="V207">
            <v>1.9655369655369626E-2</v>
          </cell>
          <cell r="W207">
            <v>5.1686779936750193E-2</v>
          </cell>
          <cell r="X207">
            <v>1.7615682090945439E-2</v>
          </cell>
          <cell r="Y207">
            <v>9.0648792441456738E-2</v>
          </cell>
          <cell r="Z207">
            <v>3.9752008026096908E-2</v>
          </cell>
          <cell r="AA207">
            <v>7.650484763742682E-2</v>
          </cell>
          <cell r="AB207">
            <v>5.7719882993854554E-2</v>
          </cell>
          <cell r="AC207">
            <v>6.4398331793095176E-2</v>
          </cell>
          <cell r="AD207">
            <v>4.385826659038905E-2</v>
          </cell>
          <cell r="AE207">
            <v>5.4180241652676653E-2</v>
          </cell>
          <cell r="AF207">
            <v>1.3529847545521889E-2</v>
          </cell>
        </row>
        <row r="208">
          <cell r="X208">
            <v>0.66526450970371243</v>
          </cell>
          <cell r="Y208">
            <v>0.71791513724265121</v>
          </cell>
          <cell r="Z208">
            <v>0.66116227740735178</v>
          </cell>
          <cell r="AA208">
            <v>0.70006172342538175</v>
          </cell>
          <cell r="AB208">
            <v>0.71804516467017554</v>
          </cell>
          <cell r="AC208">
            <v>0.73752383676582767</v>
          </cell>
          <cell r="AD208">
            <v>0.72149985949469875</v>
          </cell>
          <cell r="AE208">
            <v>0.70859056506500651</v>
          </cell>
          <cell r="AF208">
            <v>0.72848862558026206</v>
          </cell>
        </row>
      </sheetData>
      <sheetData sheetId="16"/>
      <sheetData sheetId="17" refreshError="1"/>
      <sheetData sheetId="18" refreshError="1">
        <row r="1">
          <cell r="A1" t="str">
            <v>Punjab National Bank</v>
          </cell>
        </row>
        <row r="3">
          <cell r="A3" t="str">
            <v>Asset Quality</v>
          </cell>
        </row>
        <row r="5">
          <cell r="B5" t="str">
            <v>F1997</v>
          </cell>
          <cell r="C5" t="str">
            <v>F1998</v>
          </cell>
          <cell r="D5" t="str">
            <v>F1999</v>
          </cell>
          <cell r="E5" t="str">
            <v>F2000</v>
          </cell>
          <cell r="F5" t="str">
            <v>F2001</v>
          </cell>
          <cell r="G5" t="str">
            <v>F2002</v>
          </cell>
          <cell r="H5" t="str">
            <v>F2003</v>
          </cell>
          <cell r="I5" t="str">
            <v>F2004</v>
          </cell>
          <cell r="J5" t="str">
            <v>F2005</v>
          </cell>
          <cell r="K5" t="str">
            <v>F2006</v>
          </cell>
          <cell r="L5" t="str">
            <v>F2007</v>
          </cell>
          <cell r="M5" t="str">
            <v>F2008</v>
          </cell>
          <cell r="N5" t="str">
            <v>F2009</v>
          </cell>
          <cell r="O5" t="str">
            <v>F2010</v>
          </cell>
          <cell r="P5" t="str">
            <v>F2011</v>
          </cell>
          <cell r="Q5" t="str">
            <v>F2012</v>
          </cell>
        </row>
        <row r="6">
          <cell r="A6" t="str">
            <v>Opening Gross NPLs</v>
          </cell>
          <cell r="E6">
            <v>28321.9</v>
          </cell>
          <cell r="F6">
            <v>31267.7</v>
          </cell>
          <cell r="G6">
            <v>34601</v>
          </cell>
          <cell r="H6">
            <v>41398.6</v>
          </cell>
          <cell r="I6">
            <v>49800.6</v>
          </cell>
          <cell r="J6">
            <v>46701.3</v>
          </cell>
          <cell r="K6">
            <v>37413</v>
          </cell>
          <cell r="L6">
            <v>31382.499999999996</v>
          </cell>
          <cell r="M6">
            <v>33521.401815999991</v>
          </cell>
          <cell r="N6">
            <v>42349.587148006845</v>
          </cell>
          <cell r="O6">
            <v>69613.928441513766</v>
          </cell>
          <cell r="P6">
            <v>54604.339739116593</v>
          </cell>
          <cell r="Q6">
            <v>34489.492455500003</v>
          </cell>
        </row>
        <row r="7">
          <cell r="A7" t="str">
            <v>Additions</v>
          </cell>
          <cell r="F7">
            <v>8645.6</v>
          </cell>
          <cell r="G7">
            <v>11796.6</v>
          </cell>
          <cell r="H7">
            <v>15464.099999999999</v>
          </cell>
          <cell r="I7">
            <v>10444.5</v>
          </cell>
          <cell r="J7">
            <v>7181.6999999999971</v>
          </cell>
          <cell r="K7">
            <v>9028.2000000000007</v>
          </cell>
          <cell r="L7">
            <v>13432.926815999999</v>
          </cell>
          <cell r="M7">
            <v>18992.807832006849</v>
          </cell>
          <cell r="N7">
            <v>24349.957121820469</v>
          </cell>
          <cell r="O7">
            <v>27708.592332241788</v>
          </cell>
          <cell r="P7">
            <v>45868.40605700649</v>
          </cell>
          <cell r="Q7">
            <v>31399.86911917249</v>
          </cell>
        </row>
        <row r="8">
          <cell r="A8" t="str">
            <v>YoY</v>
          </cell>
          <cell r="F8" t="e">
            <v>#DIV/0!</v>
          </cell>
          <cell r="G8">
            <v>0.36446284815397423</v>
          </cell>
          <cell r="H8">
            <v>0.31089466456436576</v>
          </cell>
          <cell r="I8">
            <v>-0.3245969697557568</v>
          </cell>
          <cell r="J8">
            <v>-0.312394083010197</v>
          </cell>
          <cell r="K8">
            <v>0.2571118258908065</v>
          </cell>
          <cell r="L8">
            <v>0.48788538313285024</v>
          </cell>
          <cell r="M8">
            <v>0.41389944962585945</v>
          </cell>
          <cell r="N8">
            <v>0.28206199616181582</v>
          </cell>
          <cell r="O8">
            <v>9.0163923922108591E-2</v>
          </cell>
          <cell r="P8">
            <v>0.15009111732156</v>
          </cell>
          <cell r="Q8">
            <v>1.9833896712468491E-2</v>
          </cell>
        </row>
        <row r="9">
          <cell r="A9" t="str">
            <v>Removals</v>
          </cell>
          <cell r="F9">
            <v>5312.3</v>
          </cell>
          <cell r="G9">
            <v>4999</v>
          </cell>
          <cell r="H9">
            <v>7062.1</v>
          </cell>
          <cell r="I9">
            <v>13543.8</v>
          </cell>
          <cell r="J9">
            <v>16470</v>
          </cell>
          <cell r="K9">
            <v>15058.7</v>
          </cell>
          <cell r="L9">
            <v>11294.025000000001</v>
          </cell>
          <cell r="M9">
            <v>10164.622500000001</v>
          </cell>
          <cell r="N9">
            <v>9148.1602500000008</v>
          </cell>
          <cell r="O9">
            <v>10744.450200000001</v>
          </cell>
          <cell r="P9">
            <v>31158.905580000002</v>
          </cell>
          <cell r="Q9">
            <v>28000</v>
          </cell>
        </row>
        <row r="10">
          <cell r="A10" t="str">
            <v>YoY</v>
          </cell>
          <cell r="F10" t="e">
            <v>#DIV/0!</v>
          </cell>
          <cell r="G10">
            <v>-5.8976337932722167E-2</v>
          </cell>
          <cell r="H10">
            <v>0.41270254050810173</v>
          </cell>
          <cell r="I10">
            <v>0.9178148142903666</v>
          </cell>
          <cell r="J10">
            <v>0.21605457847871357</v>
          </cell>
          <cell r="K10">
            <v>-8.5689131754705494E-2</v>
          </cell>
          <cell r="L10">
            <v>-0.25</v>
          </cell>
          <cell r="M10">
            <v>-0.1</v>
          </cell>
          <cell r="N10">
            <v>-0.1</v>
          </cell>
          <cell r="O10">
            <v>0.1</v>
          </cell>
          <cell r="P10">
            <v>0.1</v>
          </cell>
          <cell r="Q10">
            <v>0.25</v>
          </cell>
        </row>
        <row r="11">
          <cell r="A11" t="str">
            <v>Closing Gross NPLs</v>
          </cell>
          <cell r="D11">
            <v>28321.9</v>
          </cell>
          <cell r="E11">
            <v>31267.7</v>
          </cell>
          <cell r="F11">
            <v>34601</v>
          </cell>
          <cell r="G11">
            <v>41398.6</v>
          </cell>
          <cell r="H11">
            <v>49800.6</v>
          </cell>
          <cell r="I11">
            <v>46701.3</v>
          </cell>
          <cell r="J11">
            <v>37413</v>
          </cell>
          <cell r="K11">
            <v>31382.499999999996</v>
          </cell>
          <cell r="L11">
            <v>33521.401815999991</v>
          </cell>
          <cell r="M11">
            <v>42349.587148006845</v>
          </cell>
          <cell r="N11">
            <v>57551.38401982731</v>
          </cell>
          <cell r="O11">
            <v>86578.070573755555</v>
          </cell>
          <cell r="P11">
            <v>69313.840216123077</v>
          </cell>
          <cell r="Q11">
            <v>37889.361574672497</v>
          </cell>
        </row>
        <row r="12">
          <cell r="A12" t="str">
            <v>YoY</v>
          </cell>
          <cell r="F12">
            <v>0.10660521880406937</v>
          </cell>
          <cell r="G12">
            <v>0.19645674980491878</v>
          </cell>
          <cell r="H12">
            <v>0.20295372307276094</v>
          </cell>
          <cell r="I12">
            <v>-6.223418994951857E-2</v>
          </cell>
          <cell r="J12">
            <v>-0.19888739713883774</v>
          </cell>
          <cell r="K12">
            <v>-0.16118728784112479</v>
          </cell>
          <cell r="L12">
            <v>6.8155877192702663E-2</v>
          </cell>
          <cell r="M12">
            <v>0.26335967035224361</v>
          </cell>
          <cell r="N12">
            <v>0.35895974189056346</v>
          </cell>
          <cell r="O12">
            <v>0.24368890697634216</v>
          </cell>
          <cell r="P12">
            <v>0.26938335940484093</v>
          </cell>
          <cell r="Q12">
            <v>9.8576954229151692E-2</v>
          </cell>
        </row>
        <row r="14">
          <cell r="G14">
            <v>4.2087048972405415E-2</v>
          </cell>
          <cell r="H14">
            <v>4.4993776444292623E-2</v>
          </cell>
          <cell r="I14">
            <v>2.5963181973206802E-2</v>
          </cell>
          <cell r="J14">
            <v>1.5207501591586995E-2</v>
          </cell>
          <cell r="K14">
            <v>1.4944196036070626E-2</v>
          </cell>
          <cell r="L14">
            <v>1.7999999999999999E-2</v>
          </cell>
          <cell r="M14">
            <v>1.9E-2</v>
          </cell>
          <cell r="N14">
            <v>0.02</v>
          </cell>
          <cell r="O14">
            <v>0.02</v>
          </cell>
          <cell r="P14">
            <v>2.8000000000000001E-2</v>
          </cell>
          <cell r="Q14">
            <v>1.4E-2</v>
          </cell>
        </row>
        <row r="16">
          <cell r="A16" t="str">
            <v>TOTAL COVERAGE (Specific + General)</v>
          </cell>
        </row>
        <row r="17">
          <cell r="A17" t="str">
            <v>Opening Reserve Coverage</v>
          </cell>
          <cell r="E17">
            <v>11375.800000000003</v>
          </cell>
          <cell r="F17">
            <v>12098.2</v>
          </cell>
          <cell r="G17">
            <v>15889.900000000001</v>
          </cell>
          <cell r="H17">
            <v>23298.5</v>
          </cell>
          <cell r="I17">
            <v>34531.5</v>
          </cell>
          <cell r="J17">
            <v>42211.700000000004</v>
          </cell>
          <cell r="K17">
            <v>36219</v>
          </cell>
          <cell r="L17">
            <v>29280.799999999996</v>
          </cell>
          <cell r="M17">
            <v>29518.485530527392</v>
          </cell>
          <cell r="N17">
            <v>34886.962814261351</v>
          </cell>
          <cell r="O17">
            <v>43369.753147560543</v>
          </cell>
          <cell r="P17">
            <v>38100.910252743925</v>
          </cell>
          <cell r="Q17">
            <v>20074.399371133022</v>
          </cell>
        </row>
        <row r="18">
          <cell r="A18" t="str">
            <v>Net additions, of which:</v>
          </cell>
          <cell r="E18">
            <v>722.39999999999782</v>
          </cell>
          <cell r="F18">
            <v>3791.7000000000007</v>
          </cell>
          <cell r="G18">
            <v>7408.5999999999985</v>
          </cell>
          <cell r="H18">
            <v>11233</v>
          </cell>
          <cell r="I18">
            <v>7680.2000000000044</v>
          </cell>
          <cell r="J18">
            <v>-5992.7000000000044</v>
          </cell>
          <cell r="K18">
            <v>-6938.2000000000044</v>
          </cell>
          <cell r="L18">
            <v>237.68553052739662</v>
          </cell>
          <cell r="M18">
            <v>5368.4772837339569</v>
          </cell>
          <cell r="N18">
            <v>10337.145768469443</v>
          </cell>
          <cell r="O18">
            <v>15811.926594138647</v>
          </cell>
          <cell r="P18">
            <v>8708.739707128716</v>
          </cell>
          <cell r="Q18">
            <v>-6536.3863913479236</v>
          </cell>
        </row>
        <row r="19">
          <cell r="A19" t="str">
            <v>additions during the year</v>
          </cell>
          <cell r="E19">
            <v>2489.6</v>
          </cell>
          <cell r="F19">
            <v>3405</v>
          </cell>
          <cell r="G19">
            <v>6618.6</v>
          </cell>
          <cell r="H19">
            <v>9240.7999999999993</v>
          </cell>
          <cell r="I19">
            <v>13612.8</v>
          </cell>
          <cell r="J19">
            <v>2820.5</v>
          </cell>
          <cell r="K19">
            <v>3190.7</v>
          </cell>
          <cell r="L19">
            <v>5237.6855305273966</v>
          </cell>
          <cell r="M19">
            <v>8868.4772837339569</v>
          </cell>
          <cell r="N19">
            <v>11837.145768469443</v>
          </cell>
          <cell r="O19">
            <v>16811.926594138647</v>
          </cell>
          <cell r="P19">
            <v>16708.739707128716</v>
          </cell>
          <cell r="Q19">
            <v>14963.613608652076</v>
          </cell>
        </row>
        <row r="20">
          <cell r="A20" t="str">
            <v>removals</v>
          </cell>
          <cell r="E20">
            <v>1767.2000000000021</v>
          </cell>
          <cell r="F20">
            <v>-386.70000000000073</v>
          </cell>
          <cell r="G20">
            <v>-789.99999999999818</v>
          </cell>
          <cell r="H20">
            <v>-1992.2000000000007</v>
          </cell>
          <cell r="I20">
            <v>5932.5999999999949</v>
          </cell>
          <cell r="J20">
            <v>8813.2000000000044</v>
          </cell>
          <cell r="K20">
            <v>10128.900000000005</v>
          </cell>
          <cell r="L20">
            <v>5000</v>
          </cell>
          <cell r="M20">
            <v>3500</v>
          </cell>
          <cell r="N20">
            <v>1500</v>
          </cell>
          <cell r="O20">
            <v>1000</v>
          </cell>
          <cell r="P20">
            <v>8000</v>
          </cell>
          <cell r="Q20">
            <v>21500</v>
          </cell>
        </row>
        <row r="21">
          <cell r="A21" t="str">
            <v>Closing Reserve Coverage</v>
          </cell>
          <cell r="D21">
            <v>11375.800000000003</v>
          </cell>
          <cell r="E21">
            <v>12098.2</v>
          </cell>
          <cell r="F21">
            <v>15889.900000000001</v>
          </cell>
          <cell r="G21">
            <v>23298.5</v>
          </cell>
          <cell r="H21">
            <v>34531.5</v>
          </cell>
          <cell r="I21">
            <v>42211.700000000004</v>
          </cell>
          <cell r="J21">
            <v>36219</v>
          </cell>
          <cell r="K21">
            <v>29280.799999999996</v>
          </cell>
          <cell r="L21">
            <v>29518.485530527392</v>
          </cell>
          <cell r="M21">
            <v>34886.962814261351</v>
          </cell>
          <cell r="N21">
            <v>45224.108582730798</v>
          </cell>
          <cell r="O21">
            <v>59181.67974169919</v>
          </cell>
          <cell r="P21">
            <v>46809.649959872637</v>
          </cell>
          <cell r="Q21">
            <v>13538.012979785099</v>
          </cell>
        </row>
        <row r="22">
          <cell r="A22" t="str">
            <v>YoY</v>
          </cell>
          <cell r="F22">
            <v>0.31341025937742817</v>
          </cell>
          <cell r="G22">
            <v>0.46624585428479715</v>
          </cell>
          <cell r="H22">
            <v>0.48213404296413942</v>
          </cell>
          <cell r="I22">
            <v>0.22241142145577242</v>
          </cell>
          <cell r="J22">
            <v>-0.14196774827832104</v>
          </cell>
          <cell r="K22">
            <v>-0.19156243960352315</v>
          </cell>
          <cell r="L22">
            <v>8.1174534345849203E-3</v>
          </cell>
          <cell r="N22">
            <v>0.90465883509248646</v>
          </cell>
          <cell r="O22">
            <v>0.59390788155500573</v>
          </cell>
          <cell r="P22">
            <v>0.58204391952227119</v>
          </cell>
          <cell r="Q22">
            <v>0.35730380289212132</v>
          </cell>
        </row>
        <row r="24">
          <cell r="A24" t="str">
            <v>Specific Coverage (excl floating &amp; provn on std assets)</v>
          </cell>
          <cell r="M24">
            <v>22298.670089662111</v>
          </cell>
          <cell r="N24">
            <v>26244.175293953223</v>
          </cell>
          <cell r="O24">
            <v>27396.390832056364</v>
          </cell>
          <cell r="P24">
            <v>22504.19025625044</v>
          </cell>
          <cell r="Q24">
            <v>24351.3485948874</v>
          </cell>
        </row>
        <row r="25">
          <cell r="A25" t="str">
            <v>Opening Reserve Coverage</v>
          </cell>
          <cell r="G25">
            <v>0</v>
          </cell>
          <cell r="H25">
            <v>0</v>
          </cell>
          <cell r="I25">
            <v>0</v>
          </cell>
          <cell r="J25">
            <v>48144.3</v>
          </cell>
          <cell r="K25">
            <v>45032.200000000004</v>
          </cell>
          <cell r="M25">
            <v>0.58679159468605058</v>
          </cell>
          <cell r="N25">
            <v>0.6230039608236978</v>
          </cell>
          <cell r="O25">
            <v>0.68356431772503556</v>
          </cell>
          <cell r="P25">
            <v>0.67532905136865085</v>
          </cell>
          <cell r="Q25">
            <v>0.35730380289212132</v>
          </cell>
        </row>
        <row r="26">
          <cell r="A26" t="str">
            <v>Net additions, of which:</v>
          </cell>
          <cell r="F26">
            <v>0</v>
          </cell>
          <cell r="G26">
            <v>0</v>
          </cell>
          <cell r="H26">
            <v>0</v>
          </cell>
          <cell r="I26">
            <v>48144.3</v>
          </cell>
          <cell r="J26">
            <v>-3112.0999999999985</v>
          </cell>
          <cell r="K26">
            <v>-5622.5000000000045</v>
          </cell>
        </row>
        <row r="27">
          <cell r="A27" t="str">
            <v>additions during the year</v>
          </cell>
          <cell r="I27">
            <v>48144.3</v>
          </cell>
          <cell r="J27">
            <v>-3112.0999999999985</v>
          </cell>
          <cell r="K27">
            <v>-5622.5000000000045</v>
          </cell>
        </row>
        <row r="28">
          <cell r="A28" t="str">
            <v>removals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Closing Reserve Coverage</v>
          </cell>
          <cell r="I29">
            <v>48144.3</v>
          </cell>
          <cell r="J29">
            <v>45032.200000000004</v>
          </cell>
          <cell r="K29">
            <v>39409.699999999997</v>
          </cell>
        </row>
        <row r="30">
          <cell r="A30" t="str">
            <v>YoY</v>
          </cell>
          <cell r="G30" t="e">
            <v>#DIV/0!</v>
          </cell>
          <cell r="H30" t="e">
            <v>#DIV/0!</v>
          </cell>
          <cell r="I30" t="e">
            <v>#DIV/0!</v>
          </cell>
          <cell r="J30">
            <v>-6.4641089391682893E-2</v>
          </cell>
          <cell r="K30">
            <v>-0.12485510368136588</v>
          </cell>
        </row>
        <row r="32">
          <cell r="A32" t="str">
            <v>General Coverage (floating + provn on std assets)</v>
          </cell>
        </row>
        <row r="33">
          <cell r="A33" t="str">
            <v>Opening Reserve Coverage</v>
          </cell>
          <cell r="F33">
            <v>12098.2</v>
          </cell>
          <cell r="G33">
            <v>15889.900000000001</v>
          </cell>
          <cell r="H33">
            <v>23298.5</v>
          </cell>
          <cell r="I33">
            <v>34531.5</v>
          </cell>
          <cell r="J33">
            <v>-5932.5999999999985</v>
          </cell>
          <cell r="K33">
            <v>-8813.2000000000044</v>
          </cell>
        </row>
        <row r="34">
          <cell r="A34" t="str">
            <v>Net additions, of which:</v>
          </cell>
          <cell r="F34">
            <v>3791.7000000000007</v>
          </cell>
          <cell r="G34">
            <v>7408.5999999999985</v>
          </cell>
          <cell r="H34">
            <v>11233</v>
          </cell>
          <cell r="I34">
            <v>-34531.5</v>
          </cell>
          <cell r="J34">
            <v>5932.5999999999985</v>
          </cell>
          <cell r="K34">
            <v>8813.2000000000044</v>
          </cell>
        </row>
        <row r="35">
          <cell r="A35" t="str">
            <v>additions during the year</v>
          </cell>
          <cell r="F35">
            <v>3405</v>
          </cell>
          <cell r="G35">
            <v>6618.6</v>
          </cell>
          <cell r="H35">
            <v>9240.7999999999993</v>
          </cell>
          <cell r="I35">
            <v>-34531.5</v>
          </cell>
          <cell r="J35">
            <v>5932.5999999999985</v>
          </cell>
          <cell r="K35">
            <v>8813.2000000000044</v>
          </cell>
        </row>
        <row r="36">
          <cell r="A36" t="str">
            <v>removals</v>
          </cell>
          <cell r="F36">
            <v>-386.70000000000073</v>
          </cell>
          <cell r="G36">
            <v>-789.99999999999818</v>
          </cell>
          <cell r="H36">
            <v>-1992.2000000000007</v>
          </cell>
        </row>
        <row r="37">
          <cell r="A37" t="str">
            <v>Closing Reserve Coverage</v>
          </cell>
          <cell r="F37">
            <v>15889.900000000001</v>
          </cell>
          <cell r="G37">
            <v>23298.5</v>
          </cell>
          <cell r="H37">
            <v>34531.5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YoY</v>
          </cell>
          <cell r="G38">
            <v>0.46624585428479715</v>
          </cell>
          <cell r="H38">
            <v>0.48213404296413942</v>
          </cell>
          <cell r="I38">
            <v>-1</v>
          </cell>
          <cell r="J38" t="e">
            <v>#DIV/0!</v>
          </cell>
          <cell r="K38" t="e">
            <v>#DIV/0!</v>
          </cell>
        </row>
        <row r="40">
          <cell r="A40" t="str">
            <v>Opening Net NPLs</v>
          </cell>
          <cell r="E40">
            <v>16946.099999999999</v>
          </cell>
          <cell r="F40">
            <v>19169.5</v>
          </cell>
          <cell r="G40">
            <v>18711.099999999999</v>
          </cell>
          <cell r="H40">
            <v>18100.099999999999</v>
          </cell>
          <cell r="I40">
            <v>15269.099999999997</v>
          </cell>
          <cell r="J40">
            <v>4489.5999999999985</v>
          </cell>
          <cell r="K40">
            <v>1194.3999999999996</v>
          </cell>
          <cell r="L40">
            <v>2101.6999999999998</v>
          </cell>
        </row>
        <row r="41">
          <cell r="A41" t="str">
            <v>Additions</v>
          </cell>
          <cell r="F41">
            <v>4512.3</v>
          </cell>
          <cell r="G41">
            <v>4747.3</v>
          </cell>
          <cell r="H41">
            <v>8607.1</v>
          </cell>
          <cell r="I41">
            <v>5459.3</v>
          </cell>
          <cell r="J41">
            <v>4239.2</v>
          </cell>
          <cell r="K41">
            <v>6236.1</v>
          </cell>
          <cell r="L41">
            <v>13432.926815999999</v>
          </cell>
        </row>
        <row r="42">
          <cell r="A42" t="str">
            <v>YoY</v>
          </cell>
          <cell r="F42" t="e">
            <v>#DIV/0!</v>
          </cell>
          <cell r="G42">
            <v>5.2079870575981291E-2</v>
          </cell>
          <cell r="H42">
            <v>0.81305162934720787</v>
          </cell>
          <cell r="I42">
            <v>-0.36572132309372496</v>
          </cell>
          <cell r="J42">
            <v>-0.22349019105013468</v>
          </cell>
          <cell r="K42">
            <v>0.47105585959615026</v>
          </cell>
          <cell r="L42">
            <v>1.1540589175927258</v>
          </cell>
        </row>
        <row r="43">
          <cell r="A43" t="str">
            <v>Removals</v>
          </cell>
          <cell r="F43">
            <v>4970.7</v>
          </cell>
          <cell r="G43">
            <v>5358.3</v>
          </cell>
          <cell r="H43">
            <v>11438.1</v>
          </cell>
          <cell r="I43">
            <v>16238.8</v>
          </cell>
          <cell r="J43">
            <v>7534.4</v>
          </cell>
          <cell r="K43">
            <v>5328.8</v>
          </cell>
          <cell r="L43">
            <v>9430.010530527401</v>
          </cell>
        </row>
        <row r="44">
          <cell r="A44" t="str">
            <v>YoY</v>
          </cell>
          <cell r="F44" t="e">
            <v>#DIV/0!</v>
          </cell>
          <cell r="G44">
            <v>7.7976944897097056E-2</v>
          </cell>
          <cell r="H44">
            <v>1.1346509154022733</v>
          </cell>
          <cell r="I44">
            <v>0.41971131569054299</v>
          </cell>
          <cell r="J44">
            <v>-0.53602482942089313</v>
          </cell>
          <cell r="K44">
            <v>-0.2927373115311106</v>
          </cell>
          <cell r="L44">
            <v>0.76963116096070427</v>
          </cell>
        </row>
        <row r="45">
          <cell r="A45" t="str">
            <v>Closing Net NPLs</v>
          </cell>
          <cell r="D45">
            <v>16946.099999999999</v>
          </cell>
          <cell r="E45">
            <v>19169.5</v>
          </cell>
          <cell r="F45">
            <v>18711.099999999999</v>
          </cell>
          <cell r="G45">
            <v>18100.099999999999</v>
          </cell>
          <cell r="H45">
            <v>15269.099999999997</v>
          </cell>
          <cell r="I45">
            <v>4489.5999999999985</v>
          </cell>
          <cell r="J45">
            <v>1194.3999999999996</v>
          </cell>
          <cell r="K45">
            <v>2101.6999999999998</v>
          </cell>
          <cell r="L45">
            <v>4002.9162854725982</v>
          </cell>
        </row>
        <row r="46">
          <cell r="A46" t="str">
            <v>YoY</v>
          </cell>
          <cell r="F46">
            <v>-2.391298677586795E-2</v>
          </cell>
          <cell r="G46">
            <v>-3.2654413690269446E-2</v>
          </cell>
          <cell r="H46">
            <v>-0.15640797564654352</v>
          </cell>
          <cell r="I46">
            <v>-0.70596826270048663</v>
          </cell>
          <cell r="J46">
            <v>-0.73396293656450462</v>
          </cell>
          <cell r="K46">
            <v>0.7596282652377766</v>
          </cell>
          <cell r="L46">
            <v>0.90460878596973804</v>
          </cell>
        </row>
        <row r="48">
          <cell r="A48" t="str">
            <v>Net Loans</v>
          </cell>
          <cell r="E48">
            <v>225717.2</v>
          </cell>
          <cell r="F48">
            <v>280290.5</v>
          </cell>
          <cell r="G48">
            <v>343694.2</v>
          </cell>
          <cell r="H48">
            <v>402281.2</v>
          </cell>
          <cell r="I48">
            <v>472247.19699999999</v>
          </cell>
          <cell r="J48">
            <v>604127.51399999997</v>
          </cell>
          <cell r="K48">
            <v>746273.71200000006</v>
          </cell>
          <cell r="L48">
            <v>999621.46484246571</v>
          </cell>
        </row>
        <row r="49">
          <cell r="A49" t="str">
            <v>YoY</v>
          </cell>
          <cell r="F49">
            <v>0.24177732135610386</v>
          </cell>
          <cell r="G49">
            <v>0.226207095852339</v>
          </cell>
          <cell r="H49">
            <v>0.17046257981659285</v>
          </cell>
          <cell r="I49">
            <v>0.17392310900931984</v>
          </cell>
          <cell r="J49">
            <v>0.2792611959113438</v>
          </cell>
          <cell r="K49">
            <v>0.2352917135967425</v>
          </cell>
          <cell r="L49">
            <v>0.33948368911923521</v>
          </cell>
        </row>
        <row r="50">
          <cell r="A50" t="str">
            <v>Coverage</v>
          </cell>
          <cell r="E50">
            <v>12098.2</v>
          </cell>
          <cell r="F50">
            <v>15889.900000000001</v>
          </cell>
          <cell r="G50">
            <v>23298.5</v>
          </cell>
          <cell r="H50">
            <v>34531.5</v>
          </cell>
          <cell r="I50">
            <v>42211.700000000004</v>
          </cell>
          <cell r="J50">
            <v>36219</v>
          </cell>
          <cell r="K50">
            <v>29280.799999999996</v>
          </cell>
          <cell r="L50">
            <v>29518.485530527392</v>
          </cell>
        </row>
        <row r="51">
          <cell r="A51" t="str">
            <v>YoY</v>
          </cell>
          <cell r="F51">
            <v>0.31341025937742817</v>
          </cell>
          <cell r="G51">
            <v>0.46624585428479715</v>
          </cell>
          <cell r="H51">
            <v>0.48213404296413942</v>
          </cell>
          <cell r="I51">
            <v>0.22241142145577242</v>
          </cell>
          <cell r="J51">
            <v>-0.14196774827832104</v>
          </cell>
          <cell r="K51">
            <v>-0.19156243960352315</v>
          </cell>
          <cell r="L51">
            <v>8.1174534345849203E-3</v>
          </cell>
        </row>
        <row r="52">
          <cell r="A52" t="str">
            <v>Gross Loans</v>
          </cell>
          <cell r="E52">
            <v>237815.40000000002</v>
          </cell>
          <cell r="F52">
            <v>296180.40000000002</v>
          </cell>
          <cell r="G52">
            <v>366992.7</v>
          </cell>
          <cell r="H52">
            <v>436812.7</v>
          </cell>
          <cell r="I52">
            <v>514458.897</v>
          </cell>
          <cell r="J52">
            <v>640346.51399999997</v>
          </cell>
          <cell r="K52">
            <v>775554.5120000001</v>
          </cell>
          <cell r="L52">
            <v>1029139.9503729931</v>
          </cell>
        </row>
        <row r="53">
          <cell r="A53" t="str">
            <v>YoY</v>
          </cell>
          <cell r="F53">
            <v>0.24542144873712979</v>
          </cell>
          <cell r="G53">
            <v>0.23908503060972297</v>
          </cell>
          <cell r="H53">
            <v>0.19024901585235887</v>
          </cell>
          <cell r="I53">
            <v>0.17775627173843622</v>
          </cell>
          <cell r="J53">
            <v>0.2446990765133954</v>
          </cell>
          <cell r="K53">
            <v>0.21114817531434271</v>
          </cell>
          <cell r="L53">
            <v>0.32697306823610228</v>
          </cell>
        </row>
        <row r="55">
          <cell r="A55" t="str">
            <v>Gross NPL Ratio</v>
          </cell>
          <cell r="E55">
            <v>0.13147886974518891</v>
          </cell>
          <cell r="F55">
            <v>0.11682407073526808</v>
          </cell>
          <cell r="G55">
            <v>0.11280496860019286</v>
          </cell>
          <cell r="H55">
            <v>0.11400904781385705</v>
          </cell>
          <cell r="I55">
            <v>9.0777514534849224E-2</v>
          </cell>
          <cell r="J55">
            <v>5.842617892349454E-2</v>
          </cell>
          <cell r="K55">
            <v>4.0464595994768697E-2</v>
          </cell>
          <cell r="L55">
            <v>3.2572248122182769E-2</v>
          </cell>
        </row>
        <row r="56">
          <cell r="A56" t="str">
            <v>Net NPL Ratio</v>
          </cell>
          <cell r="E56">
            <v>8.4927068030260872E-2</v>
          </cell>
          <cell r="F56">
            <v>6.6756097691502203E-2</v>
          </cell>
          <cell r="G56">
            <v>5.2663385067306917E-2</v>
          </cell>
          <cell r="H56">
            <v>3.7956285304906114E-2</v>
          </cell>
          <cell r="I56">
            <v>9.5068854373740169E-3</v>
          </cell>
          <cell r="J56">
            <v>1.9770660536411189E-3</v>
          </cell>
          <cell r="K56">
            <v>2.8162589224367584E-3</v>
          </cell>
          <cell r="L56">
            <v>4.0044321038098492E-3</v>
          </cell>
        </row>
        <row r="57">
          <cell r="A57" t="str">
            <v>Coverage Ratio</v>
          </cell>
          <cell r="E57">
            <v>0.38692324667308436</v>
          </cell>
          <cell r="F57">
            <v>0.45923239212739519</v>
          </cell>
          <cell r="G57">
            <v>0.56278473185083555</v>
          </cell>
          <cell r="H57">
            <v>0.69339526029806875</v>
          </cell>
          <cell r="I57">
            <v>0.90386563114945417</v>
          </cell>
          <cell r="J57">
            <v>0.96808595942586806</v>
          </cell>
          <cell r="K57">
            <v>0.93302955468812232</v>
          </cell>
          <cell r="L57">
            <v>0.88058625031719351</v>
          </cell>
        </row>
        <row r="59">
          <cell r="A59" t="str">
            <v>Net NPL Ratio (specific provns only)</v>
          </cell>
          <cell r="F59">
            <v>0.11682407073526808</v>
          </cell>
          <cell r="G59">
            <v>0.11280496860019286</v>
          </cell>
          <cell r="H59">
            <v>0.11400904781385705</v>
          </cell>
          <cell r="I59">
            <v>9.5068854373740169E-3</v>
          </cell>
          <cell r="J59">
            <v>1.9770660536411189E-3</v>
          </cell>
          <cell r="K59">
            <v>2.8162589224367584E-3</v>
          </cell>
        </row>
        <row r="60">
          <cell r="A60" t="str">
            <v>Coverage Ratio (specific provns only)</v>
          </cell>
          <cell r="F60">
            <v>0</v>
          </cell>
          <cell r="G60">
            <v>0</v>
          </cell>
          <cell r="H60">
            <v>0</v>
          </cell>
          <cell r="I60">
            <v>0.90386563114945417</v>
          </cell>
          <cell r="J60">
            <v>0.96808595942586806</v>
          </cell>
          <cell r="K60">
            <v>0.93302955468812232</v>
          </cell>
        </row>
        <row r="62">
          <cell r="A62" t="str">
            <v>General Provisions/Gross Loans</v>
          </cell>
          <cell r="F62">
            <v>5.6690826125038132E-2</v>
          </cell>
          <cell r="G62">
            <v>6.7788458461038911E-2</v>
          </cell>
          <cell r="H62">
            <v>8.5839208991123614E-2</v>
          </cell>
        </row>
        <row r="65">
          <cell r="A65" t="str">
            <v>check (should be zero)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0.40000000000145519</v>
          </cell>
          <cell r="K65">
            <v>0</v>
          </cell>
        </row>
        <row r="67">
          <cell r="A67" t="str">
            <v>Loan Mix and Yields</v>
          </cell>
        </row>
        <row r="68">
          <cell r="F68">
            <v>0.42012364150178949</v>
          </cell>
        </row>
        <row r="69">
          <cell r="A69" t="str">
            <v>Loan Mix</v>
          </cell>
          <cell r="F69">
            <v>0.5596738978079141</v>
          </cell>
        </row>
        <row r="70">
          <cell r="B70" t="str">
            <v>F2000</v>
          </cell>
          <cell r="C70" t="str">
            <v>F2001</v>
          </cell>
          <cell r="D70" t="str">
            <v>F2002</v>
          </cell>
          <cell r="E70" t="str">
            <v>F2003</v>
          </cell>
          <cell r="F70" t="str">
            <v>F2004E</v>
          </cell>
          <cell r="G70" t="str">
            <v>F2005E</v>
          </cell>
          <cell r="H70" t="str">
            <v>F2006E</v>
          </cell>
          <cell r="I70" t="str">
            <v>F2007E</v>
          </cell>
          <cell r="L70" t="str">
            <v>F2002</v>
          </cell>
          <cell r="M70" t="str">
            <v>F2003</v>
          </cell>
          <cell r="N70" t="str">
            <v>F2004E</v>
          </cell>
          <cell r="O70" t="str">
            <v>F2005E</v>
          </cell>
          <cell r="P70" t="str">
            <v>F2006E</v>
          </cell>
        </row>
        <row r="71">
          <cell r="A71" t="str">
            <v>Retail</v>
          </cell>
          <cell r="D71">
            <v>45370</v>
          </cell>
          <cell r="E71">
            <v>65550</v>
          </cell>
          <cell r="F71">
            <v>91500</v>
          </cell>
          <cell r="G71">
            <v>132908.05307999998</v>
          </cell>
          <cell r="H71">
            <v>186568.42800000001</v>
          </cell>
          <cell r="I71">
            <v>279894.01015589043</v>
          </cell>
          <cell r="J71">
            <v>0.42393216419813551</v>
          </cell>
          <cell r="K71" t="str">
            <v>Retail</v>
          </cell>
          <cell r="L71">
            <v>45370</v>
          </cell>
          <cell r="M71">
            <v>20180</v>
          </cell>
          <cell r="N71">
            <v>25950</v>
          </cell>
          <cell r="O71">
            <v>41408.053079999983</v>
          </cell>
          <cell r="P71">
            <v>53660.374920000031</v>
          </cell>
        </row>
        <row r="72">
          <cell r="A72" t="str">
            <v>Housing</v>
          </cell>
          <cell r="D72">
            <v>29490.5</v>
          </cell>
          <cell r="E72">
            <v>42607.5</v>
          </cell>
          <cell r="F72">
            <v>59475</v>
          </cell>
          <cell r="G72">
            <v>86390.234501999992</v>
          </cell>
          <cell r="H72">
            <v>111941.05680000001</v>
          </cell>
          <cell r="I72">
            <v>153941.70558573975</v>
          </cell>
          <cell r="J72">
            <v>0.42393216419813551</v>
          </cell>
          <cell r="K72" t="str">
            <v>Housing</v>
          </cell>
          <cell r="L72">
            <v>29490.5</v>
          </cell>
          <cell r="M72">
            <v>13117</v>
          </cell>
          <cell r="N72">
            <v>16867.5</v>
          </cell>
          <cell r="O72">
            <v>26915.234501999992</v>
          </cell>
          <cell r="P72">
            <v>25550.822298000014</v>
          </cell>
        </row>
        <row r="73">
          <cell r="A73" t="str">
            <v>Non-housing</v>
          </cell>
          <cell r="B73">
            <v>0</v>
          </cell>
          <cell r="C73">
            <v>0</v>
          </cell>
          <cell r="D73">
            <v>15879.5</v>
          </cell>
          <cell r="E73">
            <v>22942.5</v>
          </cell>
          <cell r="F73">
            <v>32025</v>
          </cell>
          <cell r="G73">
            <v>46517.818577999991</v>
          </cell>
          <cell r="H73">
            <v>74627.371200000009</v>
          </cell>
          <cell r="I73">
            <v>125952.30457015068</v>
          </cell>
          <cell r="J73">
            <v>0.42393216419813551</v>
          </cell>
          <cell r="K73" t="str">
            <v>Non-housing</v>
          </cell>
          <cell r="L73">
            <v>15879.5</v>
          </cell>
          <cell r="M73">
            <v>7063</v>
          </cell>
          <cell r="N73">
            <v>9082.5</v>
          </cell>
          <cell r="O73">
            <v>14492.818577999991</v>
          </cell>
          <cell r="P73">
            <v>28109.552622000017</v>
          </cell>
        </row>
        <row r="74">
          <cell r="A74" t="str">
            <v>Non-retail</v>
          </cell>
          <cell r="B74">
            <v>225717.2</v>
          </cell>
          <cell r="C74">
            <v>280290.5</v>
          </cell>
          <cell r="D74">
            <v>298324.2</v>
          </cell>
          <cell r="E74">
            <v>336731.2</v>
          </cell>
          <cell r="F74">
            <v>380747.19699999999</v>
          </cell>
          <cell r="G74">
            <v>471219.46091999998</v>
          </cell>
          <cell r="H74">
            <v>559705.28399999999</v>
          </cell>
          <cell r="I74">
            <v>719727.45468657534</v>
          </cell>
          <cell r="J74">
            <v>0.18295964636344686</v>
          </cell>
          <cell r="K74" t="str">
            <v>Non-retail</v>
          </cell>
          <cell r="L74">
            <v>18033.700000000012</v>
          </cell>
          <cell r="M74">
            <v>38407</v>
          </cell>
          <cell r="N74">
            <v>44015.996999999974</v>
          </cell>
          <cell r="O74">
            <v>90472.263919999998</v>
          </cell>
          <cell r="P74">
            <v>88485.823080000002</v>
          </cell>
        </row>
        <row r="75">
          <cell r="A75" t="str">
            <v>xxxxx</v>
          </cell>
          <cell r="J75" t="e">
            <v>#DIV/0!</v>
          </cell>
          <cell r="K75" t="str">
            <v>xxxxx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Others</v>
          </cell>
          <cell r="B76">
            <v>225717.2</v>
          </cell>
          <cell r="C76">
            <v>280290.5</v>
          </cell>
          <cell r="D76">
            <v>298324.2</v>
          </cell>
          <cell r="E76">
            <v>336731.2</v>
          </cell>
          <cell r="F76">
            <v>380747.19699999999</v>
          </cell>
          <cell r="G76">
            <v>471219.46091999998</v>
          </cell>
          <cell r="H76">
            <v>559705.28399999999</v>
          </cell>
          <cell r="I76">
            <v>719727.45468657534</v>
          </cell>
          <cell r="J76">
            <v>0.18295964636344686</v>
          </cell>
          <cell r="K76" t="str">
            <v>Others</v>
          </cell>
          <cell r="L76">
            <v>18033.700000000012</v>
          </cell>
          <cell r="M76">
            <v>38407</v>
          </cell>
          <cell r="N76">
            <v>44015.996999999974</v>
          </cell>
          <cell r="O76">
            <v>90472.263919999998</v>
          </cell>
          <cell r="P76">
            <v>88485.823080000002</v>
          </cell>
        </row>
        <row r="77">
          <cell r="A77" t="str">
            <v>Total</v>
          </cell>
          <cell r="B77">
            <v>225717.2</v>
          </cell>
          <cell r="C77">
            <v>280290.5</v>
          </cell>
          <cell r="D77">
            <v>343694.2</v>
          </cell>
          <cell r="E77">
            <v>402281.2</v>
          </cell>
          <cell r="F77">
            <v>472247.19699999999</v>
          </cell>
          <cell r="G77">
            <v>604127.51399999997</v>
          </cell>
          <cell r="H77">
            <v>746273.71200000006</v>
          </cell>
          <cell r="I77">
            <v>999621.46484246571</v>
          </cell>
          <cell r="J77">
            <v>0.225460844066111</v>
          </cell>
          <cell r="K77" t="str">
            <v>Total</v>
          </cell>
          <cell r="L77">
            <v>63403.700000000012</v>
          </cell>
          <cell r="M77">
            <v>58587</v>
          </cell>
          <cell r="N77">
            <v>69965.996999999974</v>
          </cell>
          <cell r="O77">
            <v>131880.31699999998</v>
          </cell>
          <cell r="P77">
            <v>142146.19800000009</v>
          </cell>
        </row>
        <row r="79">
          <cell r="A79" t="str">
            <v>Proportion of retail</v>
          </cell>
          <cell r="B79">
            <v>0</v>
          </cell>
          <cell r="C79">
            <v>0</v>
          </cell>
          <cell r="D79">
            <v>0.13200688286273088</v>
          </cell>
          <cell r="E79">
            <v>0.162945720555671</v>
          </cell>
          <cell r="F79">
            <v>0.19375445864213356</v>
          </cell>
          <cell r="G79">
            <v>0.21999999999999997</v>
          </cell>
          <cell r="H79">
            <v>0.25</v>
          </cell>
          <cell r="I79">
            <v>0.28000000000000003</v>
          </cell>
          <cell r="L79" t="e">
            <v>#DIV/0!</v>
          </cell>
          <cell r="M79" t="e">
            <v>#DIV/0!</v>
          </cell>
          <cell r="N79" t="e">
            <v>#DIV/0!</v>
          </cell>
        </row>
        <row r="80">
          <cell r="A80" t="str">
            <v>Housing</v>
          </cell>
          <cell r="B80">
            <v>0</v>
          </cell>
          <cell r="C80">
            <v>0</v>
          </cell>
          <cell r="D80">
            <v>8.5804473860775068E-2</v>
          </cell>
          <cell r="E80">
            <v>0.10591471836118616</v>
          </cell>
          <cell r="F80">
            <v>0.12594039811738683</v>
          </cell>
          <cell r="G80">
            <v>0.14299999999999999</v>
          </cell>
          <cell r="H80">
            <v>0.15</v>
          </cell>
          <cell r="I80">
            <v>0.15400000000000003</v>
          </cell>
          <cell r="L80" t="e">
            <v>#DIV/0!</v>
          </cell>
          <cell r="M80" t="e">
            <v>#DIV/0!</v>
          </cell>
          <cell r="N80" t="e">
            <v>#DIV/0!</v>
          </cell>
        </row>
        <row r="81">
          <cell r="A81" t="str">
            <v>Non-housing</v>
          </cell>
          <cell r="B81">
            <v>0</v>
          </cell>
          <cell r="C81">
            <v>0</v>
          </cell>
          <cell r="D81">
            <v>4.6202409001955803E-2</v>
          </cell>
          <cell r="E81">
            <v>5.7031002194484849E-2</v>
          </cell>
          <cell r="F81">
            <v>6.7814060524746742E-2</v>
          </cell>
          <cell r="G81">
            <v>7.6999999999999985E-2</v>
          </cell>
          <cell r="H81">
            <v>0.1</v>
          </cell>
          <cell r="I81">
            <v>0.126</v>
          </cell>
          <cell r="L81" t="e">
            <v>#DIV/0!</v>
          </cell>
          <cell r="M81" t="e">
            <v>#DIV/0!</v>
          </cell>
          <cell r="N81" t="e">
            <v>#DIV/0!</v>
          </cell>
        </row>
        <row r="82">
          <cell r="A82" t="str">
            <v>Proportion of non-retail</v>
          </cell>
          <cell r="B82">
            <v>1</v>
          </cell>
          <cell r="C82">
            <v>1</v>
          </cell>
          <cell r="D82">
            <v>0.86799311713726912</v>
          </cell>
          <cell r="E82">
            <v>0.83705427944432897</v>
          </cell>
          <cell r="F82">
            <v>0.80624554135786641</v>
          </cell>
          <cell r="G82">
            <v>0.78</v>
          </cell>
          <cell r="H82">
            <v>0.74999999999999989</v>
          </cell>
          <cell r="I82">
            <v>0.72</v>
          </cell>
          <cell r="L82" t="e">
            <v>#DIV/0!</v>
          </cell>
          <cell r="M82" t="e">
            <v>#DIV/0!</v>
          </cell>
          <cell r="N82" t="e">
            <v>#DIV/0!</v>
          </cell>
        </row>
        <row r="83">
          <cell r="L83" t="e">
            <v>#DIV/0!</v>
          </cell>
          <cell r="M83" t="e">
            <v>#DIV/0!</v>
          </cell>
          <cell r="N83" t="e">
            <v>#DIV/0!</v>
          </cell>
        </row>
        <row r="84">
          <cell r="A84" t="str">
            <v>Others</v>
          </cell>
          <cell r="B84">
            <v>1</v>
          </cell>
          <cell r="C84">
            <v>1</v>
          </cell>
          <cell r="D84">
            <v>0.86799311713726912</v>
          </cell>
          <cell r="E84">
            <v>0.83705427944432897</v>
          </cell>
          <cell r="F84">
            <v>0.80624554135786641</v>
          </cell>
          <cell r="G84">
            <v>0.78</v>
          </cell>
          <cell r="H84">
            <v>0.74999999999999989</v>
          </cell>
          <cell r="I84">
            <v>0.72</v>
          </cell>
          <cell r="L84" t="e">
            <v>#DIV/0!</v>
          </cell>
          <cell r="M84" t="e">
            <v>#DIV/0!</v>
          </cell>
          <cell r="N84" t="e">
            <v>#DIV/0!</v>
          </cell>
        </row>
        <row r="86">
          <cell r="A86" t="str">
            <v>Growth in retail</v>
          </cell>
          <cell r="C86" t="e">
            <v>#DIV/0!</v>
          </cell>
          <cell r="D86" t="e">
            <v>#DIV/0!</v>
          </cell>
          <cell r="E86">
            <v>0.44478730438615832</v>
          </cell>
          <cell r="F86">
            <v>0.39588100686498851</v>
          </cell>
          <cell r="G86">
            <v>0.45254702819672121</v>
          </cell>
          <cell r="H86">
            <v>0.40374058363266219</v>
          </cell>
          <cell r="I86">
            <v>0.50022173181354357</v>
          </cell>
        </row>
        <row r="87">
          <cell r="A87" t="str">
            <v>Housing</v>
          </cell>
          <cell r="C87" t="e">
            <v>#DIV/0!</v>
          </cell>
          <cell r="D87" t="e">
            <v>#DIV/0!</v>
          </cell>
          <cell r="E87">
            <v>0.44478730438615832</v>
          </cell>
          <cell r="F87">
            <v>0.39588100686498851</v>
          </cell>
          <cell r="G87">
            <v>0.45254702819672121</v>
          </cell>
          <cell r="H87">
            <v>0.29576053873784192</v>
          </cell>
          <cell r="I87">
            <v>0.37520325416241507</v>
          </cell>
        </row>
        <row r="88">
          <cell r="A88" t="str">
            <v>Non-housing</v>
          </cell>
          <cell r="C88" t="e">
            <v>#DIV/0!</v>
          </cell>
          <cell r="D88" t="e">
            <v>#DIV/0!</v>
          </cell>
          <cell r="E88">
            <v>0.44478730438615832</v>
          </cell>
          <cell r="F88">
            <v>0.39588100686498851</v>
          </cell>
          <cell r="G88">
            <v>0.45254702819672099</v>
          </cell>
          <cell r="H88">
            <v>0.60427495272304266</v>
          </cell>
          <cell r="I88">
            <v>0.68774944829023621</v>
          </cell>
        </row>
        <row r="89">
          <cell r="A89" t="str">
            <v>Growth in non-retail</v>
          </cell>
          <cell r="C89">
            <v>0.24177732135610386</v>
          </cell>
          <cell r="D89">
            <v>6.4339319384709937E-2</v>
          </cell>
          <cell r="E89">
            <v>0.12874248887619566</v>
          </cell>
          <cell r="F89">
            <v>0.13071552918173301</v>
          </cell>
          <cell r="G89">
            <v>0.23761767554128577</v>
          </cell>
          <cell r="H89">
            <v>0.18778049384302165</v>
          </cell>
          <cell r="I89">
            <v>0.28590434155446598</v>
          </cell>
        </row>
        <row r="91">
          <cell r="A91" t="str">
            <v>Others</v>
          </cell>
          <cell r="C91">
            <v>0.24177732135610386</v>
          </cell>
          <cell r="D91">
            <v>6.4339319384709937E-2</v>
          </cell>
          <cell r="E91">
            <v>0.12874248887619566</v>
          </cell>
          <cell r="F91">
            <v>0.13071552918173301</v>
          </cell>
          <cell r="G91">
            <v>0.23761767554128577</v>
          </cell>
          <cell r="H91">
            <v>0.18778049384302165</v>
          </cell>
          <cell r="I91">
            <v>0.28590434155446598</v>
          </cell>
        </row>
        <row r="92">
          <cell r="A92" t="str">
            <v>Total loan growth</v>
          </cell>
          <cell r="C92">
            <v>0.24177732135610386</v>
          </cell>
          <cell r="D92">
            <v>0.226207095852339</v>
          </cell>
          <cell r="E92">
            <v>0.17046257981659285</v>
          </cell>
          <cell r="F92">
            <v>0.17392310900931984</v>
          </cell>
          <cell r="G92">
            <v>0.2792611959113438</v>
          </cell>
          <cell r="H92">
            <v>0.2352917135967425</v>
          </cell>
          <cell r="I92">
            <v>0.33948368911923521</v>
          </cell>
        </row>
        <row r="94">
          <cell r="A94" t="str">
            <v>Growth from retail</v>
          </cell>
          <cell r="C94">
            <v>0</v>
          </cell>
          <cell r="D94">
            <v>0.71557338136417892</v>
          </cell>
          <cell r="E94">
            <v>0.3444450133988769</v>
          </cell>
          <cell r="F94">
            <v>0.37089445034278595</v>
          </cell>
          <cell r="G94">
            <v>0.31398205601826079</v>
          </cell>
          <cell r="H94">
            <v>0.37750130270807525</v>
          </cell>
          <cell r="I94">
            <v>0.36836948861323138</v>
          </cell>
        </row>
        <row r="95">
          <cell r="A95" t="str">
            <v>Housing</v>
          </cell>
          <cell r="C95">
            <v>0</v>
          </cell>
          <cell r="D95">
            <v>0.46512269788671629</v>
          </cell>
          <cell r="E95">
            <v>0.22388925870926998</v>
          </cell>
          <cell r="F95">
            <v>0.24108139272281084</v>
          </cell>
          <cell r="G95">
            <v>0.20408833641186952</v>
          </cell>
          <cell r="H95">
            <v>0.17975030396521754</v>
          </cell>
          <cell r="I95">
            <v>0.1657825984817643</v>
          </cell>
        </row>
        <row r="96">
          <cell r="A96" t="str">
            <v>Non-housing</v>
          </cell>
          <cell r="C96">
            <v>0</v>
          </cell>
          <cell r="D96">
            <v>0.25045068347746263</v>
          </cell>
          <cell r="E96">
            <v>0.12055575468960691</v>
          </cell>
          <cell r="F96">
            <v>0.12981305761997508</v>
          </cell>
          <cell r="G96">
            <v>0.10989371960639124</v>
          </cell>
          <cell r="H96">
            <v>0.19775099874285768</v>
          </cell>
          <cell r="I96">
            <v>0.20258689013146711</v>
          </cell>
        </row>
        <row r="97">
          <cell r="A97" t="str">
            <v>Growth from non-retail</v>
          </cell>
          <cell r="C97">
            <v>1</v>
          </cell>
          <cell r="D97">
            <v>0.28442661863582108</v>
          </cell>
          <cell r="E97">
            <v>0.6555549866011231</v>
          </cell>
          <cell r="F97">
            <v>0.6291055496572141</v>
          </cell>
          <cell r="G97">
            <v>0.68601794398173921</v>
          </cell>
          <cell r="H97">
            <v>0.62249869729192442</v>
          </cell>
          <cell r="I97">
            <v>0.63163051138676907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 t="str">
            <v>Others</v>
          </cell>
          <cell r="C99">
            <v>1</v>
          </cell>
          <cell r="D99">
            <v>0.28442661863582108</v>
          </cell>
          <cell r="E99">
            <v>0.6555549866011231</v>
          </cell>
          <cell r="F99">
            <v>0.6291055496572141</v>
          </cell>
          <cell r="G99">
            <v>0.68601794398173921</v>
          </cell>
          <cell r="H99">
            <v>0.62249869729192442</v>
          </cell>
          <cell r="I99">
            <v>0.63163051138676907</v>
          </cell>
        </row>
        <row r="100">
          <cell r="C100" t="str">
            <v>F2001</v>
          </cell>
          <cell r="D100" t="str">
            <v>F2002</v>
          </cell>
          <cell r="E100" t="str">
            <v>F2003</v>
          </cell>
          <cell r="F100" t="str">
            <v>F2004E</v>
          </cell>
          <cell r="G100" t="str">
            <v>F2005E</v>
          </cell>
          <cell r="H100" t="str">
            <v>F2006E</v>
          </cell>
          <cell r="I100" t="str">
            <v>F2007E</v>
          </cell>
        </row>
        <row r="101">
          <cell r="A101" t="str">
            <v>PNB Loan Growth</v>
          </cell>
          <cell r="C101">
            <v>0.24177732135610386</v>
          </cell>
          <cell r="D101">
            <v>0.226207095852339</v>
          </cell>
          <cell r="E101">
            <v>0.17046257981659285</v>
          </cell>
          <cell r="F101">
            <v>0.17392310900931984</v>
          </cell>
          <cell r="G101">
            <v>0.2792611959113438</v>
          </cell>
          <cell r="H101">
            <v>0.2352917135967425</v>
          </cell>
          <cell r="I101">
            <v>0.33948368911923521</v>
          </cell>
        </row>
        <row r="102">
          <cell r="A102" t="str">
            <v>System Loan Growth</v>
          </cell>
          <cell r="B102">
            <v>0.13600000000000001</v>
          </cell>
          <cell r="C102">
            <v>0.17699999999999999</v>
          </cell>
          <cell r="D102">
            <v>0.151</v>
          </cell>
          <cell r="E102">
            <v>0.158</v>
          </cell>
          <cell r="F102">
            <v>0.15</v>
          </cell>
          <cell r="G102">
            <v>0.15</v>
          </cell>
          <cell r="H102">
            <v>0.15</v>
          </cell>
          <cell r="I102">
            <v>0.15</v>
          </cell>
        </row>
        <row r="103">
          <cell r="A103" t="str">
            <v>IIP Growth</v>
          </cell>
        </row>
        <row r="106">
          <cell r="A106" t="str">
            <v>Yield on loans</v>
          </cell>
        </row>
        <row r="108">
          <cell r="B108" t="str">
            <v>F2000</v>
          </cell>
          <cell r="C108" t="str">
            <v>F2001</v>
          </cell>
          <cell r="D108" t="str">
            <v>F2002</v>
          </cell>
          <cell r="E108" t="str">
            <v>F2003</v>
          </cell>
          <cell r="F108" t="str">
            <v>F2004E</v>
          </cell>
          <cell r="G108" t="str">
            <v>F2005E</v>
          </cell>
          <cell r="H108" t="str">
            <v>F2006E</v>
          </cell>
          <cell r="I108" t="str">
            <v>F2007E</v>
          </cell>
          <cell r="L108" t="str">
            <v>F2001</v>
          </cell>
          <cell r="M108" t="str">
            <v>F2002</v>
          </cell>
          <cell r="N108" t="str">
            <v>F2003</v>
          </cell>
          <cell r="O108" t="str">
            <v>F2004E</v>
          </cell>
          <cell r="P108" t="str">
            <v>F2005E</v>
          </cell>
          <cell r="Q108" t="str">
            <v>F2006E</v>
          </cell>
        </row>
        <row r="109">
          <cell r="A109" t="str">
            <v>Retail</v>
          </cell>
          <cell r="E109">
            <v>0.10909999999999999</v>
          </cell>
          <cell r="F109">
            <v>8.5099999999999995E-2</v>
          </cell>
          <cell r="G109">
            <v>8.0799999999999997E-2</v>
          </cell>
          <cell r="H109">
            <v>7.562402740554186E-2</v>
          </cell>
          <cell r="I109">
            <v>7.4099946789084159E-2</v>
          </cell>
          <cell r="K109" t="str">
            <v>Retail</v>
          </cell>
          <cell r="O109">
            <v>-2.3999999999999994E-2</v>
          </cell>
          <cell r="P109">
            <v>-4.2999999999999983E-3</v>
          </cell>
          <cell r="Q109">
            <v>-5.1759725944581364E-3</v>
          </cell>
        </row>
        <row r="110">
          <cell r="A110" t="str">
            <v>Housing</v>
          </cell>
          <cell r="E110">
            <v>0.107</v>
          </cell>
          <cell r="F110">
            <v>9.7000000000000003E-2</v>
          </cell>
          <cell r="G110">
            <v>9.1999999999999998E-2</v>
          </cell>
          <cell r="H110">
            <v>8.6999999999999994E-2</v>
          </cell>
          <cell r="I110">
            <v>8.6999999999999994E-2</v>
          </cell>
          <cell r="K110" t="str">
            <v>Housing</v>
          </cell>
          <cell r="O110">
            <v>-9.999999999999995E-3</v>
          </cell>
          <cell r="P110">
            <v>-5.0000000000000044E-3</v>
          </cell>
          <cell r="Q110">
            <v>-5.0000000000000044E-3</v>
          </cell>
        </row>
        <row r="111">
          <cell r="A111" t="str">
            <v>Non-housing</v>
          </cell>
          <cell r="E111">
            <v>0.113</v>
          </cell>
          <cell r="F111">
            <v>6.3E-2</v>
          </cell>
          <cell r="G111">
            <v>0.06</v>
          </cell>
          <cell r="H111">
            <v>5.6999999999999995E-2</v>
          </cell>
          <cell r="I111">
            <v>5.6999999999999995E-2</v>
          </cell>
          <cell r="K111" t="str">
            <v>Non-housing</v>
          </cell>
          <cell r="O111">
            <v>-0.05</v>
          </cell>
          <cell r="P111">
            <v>-3.0000000000000027E-3</v>
          </cell>
          <cell r="Q111">
            <v>-3.0000000000000027E-3</v>
          </cell>
        </row>
        <row r="112">
          <cell r="A112" t="str">
            <v>Non-retail</v>
          </cell>
          <cell r="E112">
            <v>9.7834658204622768E-2</v>
          </cell>
          <cell r="F112">
            <v>8.9417628834893001E-2</v>
          </cell>
          <cell r="G112">
            <v>8.1917628834893008E-2</v>
          </cell>
          <cell r="H112">
            <v>7.6917628834893004E-2</v>
          </cell>
          <cell r="I112">
            <v>7.4417628834893002E-2</v>
          </cell>
          <cell r="K112" t="str">
            <v>Non-retail</v>
          </cell>
          <cell r="O112">
            <v>-8.4170293697297671E-3</v>
          </cell>
          <cell r="P112">
            <v>-7.4999999999999928E-3</v>
          </cell>
          <cell r="Q112">
            <v>-5.0000000000000044E-3</v>
          </cell>
        </row>
        <row r="113">
          <cell r="A113" t="str">
            <v>Sub-PLR</v>
          </cell>
          <cell r="K113" t="str">
            <v>Sub-PLR</v>
          </cell>
        </row>
        <row r="114">
          <cell r="A114" t="str">
            <v>Others</v>
          </cell>
          <cell r="K114" t="str">
            <v>Others</v>
          </cell>
        </row>
        <row r="115">
          <cell r="A115" t="str">
            <v>Total</v>
          </cell>
          <cell r="B115">
            <v>0.12082099824864022</v>
          </cell>
          <cell r="C115">
            <v>0.111600673270387</v>
          </cell>
          <cell r="D115">
            <v>0.10634491518782434</v>
          </cell>
          <cell r="E115">
            <v>9.9509715735934451E-2</v>
          </cell>
          <cell r="F115">
            <v>8.8642258234182883E-2</v>
          </cell>
          <cell r="G115">
            <v>8.1684619913054438E-2</v>
          </cell>
          <cell r="H115">
            <v>7.6611589989095064E-2</v>
          </cell>
          <cell r="I115">
            <v>7.433275160766202E-2</v>
          </cell>
          <cell r="K115" t="str">
            <v>Total</v>
          </cell>
          <cell r="L115">
            <v>-9.2203249782532165E-3</v>
          </cell>
          <cell r="M115">
            <v>-5.2557580825626643E-3</v>
          </cell>
          <cell r="N115">
            <v>-6.8351994518898868E-3</v>
          </cell>
          <cell r="O115">
            <v>-1.0867457501751568E-2</v>
          </cell>
          <cell r="P115">
            <v>-6.9576383211284454E-3</v>
          </cell>
          <cell r="Q115">
            <v>-5.073029923959374E-3</v>
          </cell>
        </row>
        <row r="117">
          <cell r="A117" t="str">
            <v>Loan Breakup by Sector</v>
          </cell>
          <cell r="B117" t="str">
            <v>F2001</v>
          </cell>
          <cell r="D117" t="str">
            <v>F2002</v>
          </cell>
          <cell r="E117" t="str">
            <v>(Sep-01)</v>
          </cell>
          <cell r="G117" t="str">
            <v>F2003</v>
          </cell>
        </row>
        <row r="118">
          <cell r="A118" t="str">
            <v>Priority Sector</v>
          </cell>
          <cell r="C118" t="e">
            <v>#DIV/0!</v>
          </cell>
          <cell r="D118">
            <v>120540</v>
          </cell>
          <cell r="E118">
            <v>0.40562640912608944</v>
          </cell>
          <cell r="F118" t="e">
            <v>#DIV/0!</v>
          </cell>
          <cell r="H118" t="e">
            <v>#DIV/0!</v>
          </cell>
          <cell r="I118">
            <v>-1</v>
          </cell>
        </row>
        <row r="119">
          <cell r="A119" t="str">
            <v>Agriculture</v>
          </cell>
          <cell r="C119" t="e">
            <v>#DIV/0!</v>
          </cell>
          <cell r="H119" t="e">
            <v>#DIV/0!</v>
          </cell>
          <cell r="I119" t="e">
            <v>#DIV/0!</v>
          </cell>
        </row>
        <row r="120">
          <cell r="A120" t="str">
            <v>State &amp; Central Govt Agencies</v>
          </cell>
          <cell r="C120" t="e">
            <v>#DIV/0!</v>
          </cell>
          <cell r="H120" t="e">
            <v>#DIV/0!</v>
          </cell>
          <cell r="I120" t="e">
            <v>#DIV/0!</v>
          </cell>
        </row>
        <row r="121">
          <cell r="A121" t="str">
            <v>Sugar</v>
          </cell>
          <cell r="C121" t="e">
            <v>#DIV/0!</v>
          </cell>
          <cell r="D121">
            <v>2579.7981474000003</v>
          </cell>
          <cell r="E121">
            <v>8.6812200000000016E-3</v>
          </cell>
          <cell r="F121" t="e">
            <v>#DIV/0!</v>
          </cell>
          <cell r="H121" t="e">
            <v>#DIV/0!</v>
          </cell>
          <cell r="I121">
            <v>-1</v>
          </cell>
        </row>
        <row r="122">
          <cell r="A122" t="str">
            <v>Textiles</v>
          </cell>
          <cell r="C122" t="e">
            <v>#DIV/0!</v>
          </cell>
          <cell r="D122">
            <v>14880.208268500002</v>
          </cell>
          <cell r="E122">
            <v>5.0073050000000008E-2</v>
          </cell>
          <cell r="F122" t="e">
            <v>#DIV/0!</v>
          </cell>
          <cell r="H122" t="e">
            <v>#DIV/0!</v>
          </cell>
          <cell r="I122">
            <v>-1</v>
          </cell>
        </row>
        <row r="123">
          <cell r="A123" t="str">
            <v>Chemicals &amp; associated</v>
          </cell>
          <cell r="C123" t="e">
            <v>#DIV/0!</v>
          </cell>
          <cell r="D123">
            <v>6913.1845779999994</v>
          </cell>
          <cell r="E123">
            <v>2.3263399999999997E-2</v>
          </cell>
          <cell r="F123" t="e">
            <v>#DIV/0!</v>
          </cell>
          <cell r="H123" t="e">
            <v>#DIV/0!</v>
          </cell>
          <cell r="I123">
            <v>-1</v>
          </cell>
        </row>
        <row r="124">
          <cell r="A124" t="str">
            <v>Iron &amp; Steel</v>
          </cell>
          <cell r="C124" t="e">
            <v>#DIV/0!</v>
          </cell>
          <cell r="D124">
            <v>18252.493428499998</v>
          </cell>
          <cell r="E124">
            <v>6.1421049999999998E-2</v>
          </cell>
          <cell r="F124" t="e">
            <v>#DIV/0!</v>
          </cell>
          <cell r="H124" t="e">
            <v>#DIV/0!</v>
          </cell>
          <cell r="I124">
            <v>-1</v>
          </cell>
        </row>
        <row r="125">
          <cell r="A125" t="str">
            <v>Engineering</v>
          </cell>
          <cell r="C125" t="e">
            <v>#DIV/0!</v>
          </cell>
          <cell r="D125">
            <v>7115.5216875999995</v>
          </cell>
          <cell r="E125">
            <v>2.3944279999999998E-2</v>
          </cell>
          <cell r="F125" t="e">
            <v>#DIV/0!</v>
          </cell>
          <cell r="H125" t="e">
            <v>#DIV/0!</v>
          </cell>
          <cell r="I125">
            <v>-1</v>
          </cell>
        </row>
        <row r="126">
          <cell r="A126" t="str">
            <v>Others</v>
          </cell>
          <cell r="B126">
            <v>0</v>
          </cell>
          <cell r="C126" t="e">
            <v>#DIV/0!</v>
          </cell>
          <cell r="D126">
            <v>126888.79389000003</v>
          </cell>
          <cell r="E126">
            <v>0.42699059087391067</v>
          </cell>
          <cell r="F126" t="e">
            <v>#DIV/0!</v>
          </cell>
          <cell r="G126">
            <v>0</v>
          </cell>
          <cell r="H126" t="e">
            <v>#DIV/0!</v>
          </cell>
          <cell r="I126">
            <v>-1</v>
          </cell>
        </row>
        <row r="127">
          <cell r="A127" t="str">
            <v>Total</v>
          </cell>
          <cell r="C127" t="e">
            <v>#DIV/0!</v>
          </cell>
          <cell r="D127">
            <v>297170</v>
          </cell>
          <cell r="E127">
            <v>1</v>
          </cell>
          <cell r="F127" t="e">
            <v>#DIV/0!</v>
          </cell>
          <cell r="H127" t="e">
            <v>#DIV/0!</v>
          </cell>
          <cell r="I127">
            <v>-1</v>
          </cell>
        </row>
        <row r="129">
          <cell r="A129" t="str">
            <v>Deposit Mix and Cost</v>
          </cell>
        </row>
        <row r="130">
          <cell r="B130" t="str">
            <v>F1999</v>
          </cell>
          <cell r="C130" t="str">
            <v>F2000</v>
          </cell>
          <cell r="D130" t="str">
            <v>F2001</v>
          </cell>
          <cell r="E130" t="str">
            <v>F2002</v>
          </cell>
          <cell r="F130" t="str">
            <v>F2003</v>
          </cell>
          <cell r="G130" t="str">
            <v>F2004E</v>
          </cell>
          <cell r="H130" t="str">
            <v>F2005E</v>
          </cell>
          <cell r="I130" t="str">
            <v>F2006E</v>
          </cell>
          <cell r="J130" t="str">
            <v>F2007E</v>
          </cell>
        </row>
        <row r="131">
          <cell r="A131" t="str">
            <v>Savings</v>
          </cell>
          <cell r="B131">
            <v>136790.5</v>
          </cell>
          <cell r="C131">
            <v>158754.1</v>
          </cell>
          <cell r="D131">
            <v>185300.6</v>
          </cell>
          <cell r="E131">
            <v>216642.1</v>
          </cell>
          <cell r="F131">
            <v>256479</v>
          </cell>
          <cell r="G131">
            <v>304226</v>
          </cell>
          <cell r="H131">
            <v>345609.071115</v>
          </cell>
          <cell r="I131">
            <v>412912.96295999998</v>
          </cell>
          <cell r="J131">
            <v>502676.65055999998</v>
          </cell>
        </row>
        <row r="132">
          <cell r="A132" t="str">
            <v>Current</v>
          </cell>
          <cell r="B132">
            <v>48461.5</v>
          </cell>
          <cell r="C132">
            <v>54370</v>
          </cell>
          <cell r="D132">
            <v>63113.899999999994</v>
          </cell>
          <cell r="E132">
            <v>67584.100000000006</v>
          </cell>
          <cell r="F132">
            <v>98882.9</v>
          </cell>
          <cell r="G132">
            <v>99003.9</v>
          </cell>
          <cell r="H132">
            <v>134116.95296999998</v>
          </cell>
          <cell r="I132">
            <v>167558.88352000003</v>
          </cell>
          <cell r="J132">
            <v>208251.755232</v>
          </cell>
        </row>
        <row r="133">
          <cell r="A133" t="str">
            <v>Time</v>
          </cell>
          <cell r="B133">
            <v>222518.6</v>
          </cell>
          <cell r="C133">
            <v>261707.9</v>
          </cell>
          <cell r="D133">
            <v>312896.8</v>
          </cell>
          <cell r="E133">
            <v>357008.6</v>
          </cell>
          <cell r="F133">
            <v>402773.1</v>
          </cell>
          <cell r="G133">
            <v>475934</v>
          </cell>
          <cell r="H133">
            <v>551942.84491500002</v>
          </cell>
          <cell r="I133">
            <v>616377.32152</v>
          </cell>
          <cell r="J133">
            <v>725290.59580800007</v>
          </cell>
        </row>
        <row r="134">
          <cell r="A134" t="str">
            <v>Total</v>
          </cell>
          <cell r="B134">
            <v>407770.6</v>
          </cell>
          <cell r="C134">
            <v>474832</v>
          </cell>
          <cell r="D134">
            <v>561311.30000000005</v>
          </cell>
          <cell r="E134">
            <v>641234.80000000005</v>
          </cell>
          <cell r="F134">
            <v>758135</v>
          </cell>
          <cell r="G134">
            <v>879163.95799999998</v>
          </cell>
          <cell r="H134">
            <v>1031668.8689999999</v>
          </cell>
          <cell r="I134">
            <v>1196849.1680000001</v>
          </cell>
          <cell r="J134">
            <v>1436219.0016000001</v>
          </cell>
        </row>
        <row r="136">
          <cell r="A136" t="str">
            <v>Mix</v>
          </cell>
        </row>
        <row r="137">
          <cell r="A137" t="str">
            <v>Savings</v>
          </cell>
          <cell r="B137">
            <v>0.33545944705184733</v>
          </cell>
          <cell r="C137">
            <v>0.33433740775684873</v>
          </cell>
          <cell r="D137">
            <v>0.3301209150786738</v>
          </cell>
          <cell r="E137">
            <v>0.33785143912962928</v>
          </cell>
          <cell r="F137">
            <v>0.3383025450612358</v>
          </cell>
          <cell r="G137">
            <v>0.33</v>
          </cell>
          <cell r="H137">
            <v>0.33500000000000002</v>
          </cell>
          <cell r="I137">
            <v>0.34499999999999997</v>
          </cell>
          <cell r="J137">
            <v>0.35</v>
          </cell>
        </row>
        <row r="138">
          <cell r="A138" t="str">
            <v>Current</v>
          </cell>
          <cell r="B138">
            <v>0.11884500746252918</v>
          </cell>
          <cell r="C138">
            <v>0.11450365602992216</v>
          </cell>
          <cell r="D138">
            <v>0.11244010231042915</v>
          </cell>
          <cell r="E138">
            <v>0.10539680628687027</v>
          </cell>
          <cell r="F138">
            <v>0.13042914520500964</v>
          </cell>
          <cell r="G138">
            <v>0.13</v>
          </cell>
          <cell r="H138">
            <v>0.13</v>
          </cell>
          <cell r="I138">
            <v>0.14000000000000001</v>
          </cell>
          <cell r="J138">
            <v>0.14499999999999999</v>
          </cell>
        </row>
        <row r="139">
          <cell r="A139" t="str">
            <v>Time</v>
          </cell>
          <cell r="B139">
            <v>0.5456955454856236</v>
          </cell>
          <cell r="C139">
            <v>0.55115893621322909</v>
          </cell>
          <cell r="D139">
            <v>0.55743898261089697</v>
          </cell>
          <cell r="E139">
            <v>0.55675175458350035</v>
          </cell>
          <cell r="F139">
            <v>0.5312683097337545</v>
          </cell>
          <cell r="G139">
            <v>0.53999999999999992</v>
          </cell>
          <cell r="H139">
            <v>0.53500000000000003</v>
          </cell>
          <cell r="I139">
            <v>0.51500000000000001</v>
          </cell>
          <cell r="J139">
            <v>0.505</v>
          </cell>
        </row>
        <row r="140">
          <cell r="B140">
            <v>1</v>
          </cell>
          <cell r="C140">
            <v>1</v>
          </cell>
          <cell r="D140">
            <v>1</v>
          </cell>
          <cell r="E140">
            <v>0.99999999999999989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</row>
        <row r="141">
          <cell r="A141" t="str">
            <v>Low-Cost</v>
          </cell>
          <cell r="B141">
            <v>0.45430445451437651</v>
          </cell>
          <cell r="C141">
            <v>0.44884106378677091</v>
          </cell>
          <cell r="D141">
            <v>0.44256101738910297</v>
          </cell>
          <cell r="E141">
            <v>0.44324824541649954</v>
          </cell>
          <cell r="F141">
            <v>0.46873169026624545</v>
          </cell>
          <cell r="G141">
            <v>0.46</v>
          </cell>
          <cell r="H141">
            <v>0.46500000000000002</v>
          </cell>
          <cell r="I141">
            <v>0.48499999999999999</v>
          </cell>
          <cell r="J141">
            <v>0.495</v>
          </cell>
        </row>
        <row r="143">
          <cell r="A143" t="str">
            <v>Growth</v>
          </cell>
        </row>
        <row r="144">
          <cell r="A144" t="str">
            <v>Savings</v>
          </cell>
          <cell r="B144">
            <v>0.16721772855000272</v>
          </cell>
          <cell r="C144">
            <v>0.1691386860053341</v>
          </cell>
          <cell r="D144">
            <v>0.16721772855000272</v>
          </cell>
          <cell r="E144">
            <v>0.1691386860053341</v>
          </cell>
          <cell r="F144">
            <v>0.18388346494056318</v>
          </cell>
          <cell r="G144">
            <v>0.18616338959524947</v>
          </cell>
          <cell r="H144">
            <v>0.13602739777336592</v>
          </cell>
          <cell r="I144">
            <v>0.19473994599697564</v>
          </cell>
          <cell r="J144">
            <v>0.21739130434782616</v>
          </cell>
        </row>
        <row r="145">
          <cell r="A145" t="str">
            <v>Current</v>
          </cell>
          <cell r="B145">
            <v>0.16082214456501731</v>
          </cell>
          <cell r="C145">
            <v>7.0827503925442903E-2</v>
          </cell>
          <cell r="D145">
            <v>0.16082214456501731</v>
          </cell>
          <cell r="E145">
            <v>7.0827503925442903E-2</v>
          </cell>
          <cell r="F145">
            <v>0.46310892650786184</v>
          </cell>
          <cell r="G145">
            <v>1.2236696132497116E-3</v>
          </cell>
          <cell r="H145">
            <v>0.35466333114150039</v>
          </cell>
          <cell r="I145">
            <v>0.24934901822203281</v>
          </cell>
          <cell r="J145">
            <v>0.24285714285714266</v>
          </cell>
        </row>
        <row r="146">
          <cell r="A146" t="str">
            <v>Time</v>
          </cell>
          <cell r="B146">
            <v>0.19559554755511765</v>
          </cell>
          <cell r="C146">
            <v>0.14097875082135713</v>
          </cell>
          <cell r="D146">
            <v>0.19559554755511765</v>
          </cell>
          <cell r="E146">
            <v>0.14097875082135713</v>
          </cell>
          <cell r="F146">
            <v>0.12818878872945927</v>
          </cell>
          <cell r="G146">
            <v>0.18164296473622499</v>
          </cell>
          <cell r="H146">
            <v>0.15970459121432801</v>
          </cell>
          <cell r="I146">
            <v>0.11674121188204367</v>
          </cell>
          <cell r="J146">
            <v>0.1766990291262136</v>
          </cell>
        </row>
        <row r="147">
          <cell r="A147" t="str">
            <v>Total</v>
          </cell>
          <cell r="B147">
            <v>0.1821260993361864</v>
          </cell>
          <cell r="C147">
            <v>0.142387121014667</v>
          </cell>
          <cell r="D147">
            <v>0.1821260993361864</v>
          </cell>
          <cell r="E147">
            <v>0.142387121014667</v>
          </cell>
          <cell r="F147">
            <v>0.18230482812224147</v>
          </cell>
          <cell r="G147">
            <v>0.15964037803293607</v>
          </cell>
          <cell r="H147">
            <v>0.17346583605057209</v>
          </cell>
          <cell r="I147">
            <v>0.1601098026347445</v>
          </cell>
          <cell r="J147">
            <v>0.19999999999999996</v>
          </cell>
        </row>
        <row r="149">
          <cell r="A149" t="str">
            <v>Cost</v>
          </cell>
          <cell r="K149" t="str">
            <v>F2000</v>
          </cell>
          <cell r="L149" t="str">
            <v>F2001</v>
          </cell>
          <cell r="M149" t="str">
            <v>F2002</v>
          </cell>
          <cell r="N149" t="str">
            <v>F2003</v>
          </cell>
          <cell r="O149" t="str">
            <v>F2004E</v>
          </cell>
          <cell r="P149" t="str">
            <v>F2005E</v>
          </cell>
          <cell r="Q149" t="str">
            <v>F2006E</v>
          </cell>
          <cell r="R149" t="str">
            <v>F2007E</v>
          </cell>
        </row>
        <row r="150">
          <cell r="A150" t="str">
            <v>Savings</v>
          </cell>
          <cell r="B150">
            <v>0.03</v>
          </cell>
          <cell r="C150">
            <v>0.03</v>
          </cell>
          <cell r="D150">
            <v>0.03</v>
          </cell>
          <cell r="E150">
            <v>0.03</v>
          </cell>
          <cell r="F150">
            <v>0.03</v>
          </cell>
          <cell r="G150">
            <v>2.5000000000000001E-2</v>
          </cell>
          <cell r="H150">
            <v>2.5000000000000001E-2</v>
          </cell>
          <cell r="I150">
            <v>2.5000000000000001E-2</v>
          </cell>
          <cell r="J150">
            <v>2.5000000000000001E-2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-4.9999999999999975E-3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Current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Time</v>
          </cell>
          <cell r="B152">
            <v>0.11073062878941471</v>
          </cell>
          <cell r="C152">
            <v>0.12074816640559738</v>
          </cell>
          <cell r="D152">
            <v>0.10766977541255754</v>
          </cell>
          <cell r="E152">
            <v>0.10505083105763889</v>
          </cell>
          <cell r="F152">
            <v>9.0891327074605774E-2</v>
          </cell>
          <cell r="G152">
            <v>7.3416109873244456E-2</v>
          </cell>
          <cell r="H152">
            <v>6.3416109873244461E-2</v>
          </cell>
          <cell r="I152">
            <v>5.8416109873244464E-2</v>
          </cell>
          <cell r="J152">
            <v>5.8416109873244464E-2</v>
          </cell>
          <cell r="K152">
            <v>1.0017537616182667E-2</v>
          </cell>
          <cell r="L152">
            <v>-1.307839099303984E-2</v>
          </cell>
          <cell r="M152">
            <v>-2.6189443549186481E-3</v>
          </cell>
          <cell r="N152">
            <v>-1.4159503983033117E-2</v>
          </cell>
          <cell r="O152">
            <v>-3.0000000000000001E-3</v>
          </cell>
          <cell r="P152">
            <v>-0.01</v>
          </cell>
          <cell r="Q152">
            <v>-5.0000000000000001E-3</v>
          </cell>
          <cell r="R152">
            <v>0</v>
          </cell>
        </row>
        <row r="153">
          <cell r="A153" t="str">
            <v>Total</v>
          </cell>
          <cell r="B153">
            <v>7.0488994290761178E-2</v>
          </cell>
          <cell r="C153">
            <v>7.6292320009027845E-2</v>
          </cell>
          <cell r="D153">
            <v>6.9671058047665796E-2</v>
          </cell>
          <cell r="E153">
            <v>6.854822447139447E-2</v>
          </cell>
          <cell r="F153">
            <v>5.9491922721213501E-2</v>
          </cell>
          <cell r="G153">
            <v>4.7962457690637575E-2</v>
          </cell>
          <cell r="H153">
            <v>4.2614836086426779E-2</v>
          </cell>
          <cell r="I153">
            <v>3.9134424139044659E-2</v>
          </cell>
          <cell r="J153">
            <v>3.8458845076321385E-2</v>
          </cell>
          <cell r="K153">
            <v>5.8033257182666664E-3</v>
          </cell>
          <cell r="L153">
            <v>-6.6212619613620488E-3</v>
          </cell>
          <cell r="M153">
            <v>-1.122833576271326E-3</v>
          </cell>
          <cell r="N153">
            <v>-9.0563017501809687E-3</v>
          </cell>
          <cell r="O153">
            <v>-1.1529465030575926E-2</v>
          </cell>
          <cell r="P153">
            <v>-5.3476216042107963E-3</v>
          </cell>
          <cell r="Q153">
            <v>-3.4804119473821199E-3</v>
          </cell>
          <cell r="R153">
            <v>-6.7557906272327356E-4</v>
          </cell>
        </row>
        <row r="155">
          <cell r="A155" t="str">
            <v>Comparison Chart of Retail Disbursement outstanding &amp; NPA</v>
          </cell>
        </row>
        <row r="156">
          <cell r="A156" t="str">
            <v>Scheme</v>
          </cell>
          <cell r="B156" t="str">
            <v>F2002</v>
          </cell>
          <cell r="E156" t="str">
            <v>F2003</v>
          </cell>
          <cell r="H156" t="str">
            <v>F2004</v>
          </cell>
        </row>
        <row r="157">
          <cell r="B157" t="str">
            <v>Disbursement</v>
          </cell>
          <cell r="C157" t="str">
            <v>Outstanding</v>
          </cell>
          <cell r="D157" t="str">
            <v>NPA</v>
          </cell>
          <cell r="E157" t="str">
            <v>Disbursement</v>
          </cell>
          <cell r="F157" t="str">
            <v>Outstanding</v>
          </cell>
          <cell r="G157" t="str">
            <v>NPA</v>
          </cell>
          <cell r="H157" t="str">
            <v>Disbursement</v>
          </cell>
          <cell r="I157" t="str">
            <v>Outstanding</v>
          </cell>
          <cell r="J157" t="str">
            <v>NPA</v>
          </cell>
        </row>
        <row r="158">
          <cell r="A158" t="str">
            <v>Housing</v>
          </cell>
          <cell r="B158">
            <v>981.95</v>
          </cell>
          <cell r="C158">
            <v>1702.84</v>
          </cell>
          <cell r="D158">
            <v>10.02</v>
          </cell>
          <cell r="E158">
            <v>1299.22</v>
          </cell>
          <cell r="F158">
            <v>2580.0300000000002</v>
          </cell>
          <cell r="G158">
            <v>26.59</v>
          </cell>
          <cell r="H158">
            <v>1718.78</v>
          </cell>
          <cell r="I158">
            <v>3711.21</v>
          </cell>
          <cell r="J158">
            <v>52.64</v>
          </cell>
        </row>
        <row r="159">
          <cell r="A159" t="str">
            <v>Car</v>
          </cell>
          <cell r="B159">
            <v>288.99</v>
          </cell>
          <cell r="C159">
            <v>515.89</v>
          </cell>
          <cell r="D159">
            <v>4.9800000000000004</v>
          </cell>
          <cell r="E159">
            <v>282.02999999999997</v>
          </cell>
          <cell r="F159">
            <v>592.20000000000005</v>
          </cell>
          <cell r="G159">
            <v>11.55</v>
          </cell>
          <cell r="H159">
            <v>207.75</v>
          </cell>
          <cell r="I159">
            <v>595.33000000000004</v>
          </cell>
          <cell r="J159">
            <v>15.39</v>
          </cell>
        </row>
        <row r="160">
          <cell r="A160" t="str">
            <v>Consumer</v>
          </cell>
          <cell r="B160">
            <v>193.76</v>
          </cell>
          <cell r="C160">
            <v>309.64999999999998</v>
          </cell>
          <cell r="D160">
            <v>7.43</v>
          </cell>
          <cell r="E160">
            <v>43.17</v>
          </cell>
          <cell r="F160">
            <v>255.29</v>
          </cell>
          <cell r="G160">
            <v>19.13</v>
          </cell>
          <cell r="H160">
            <v>31.96</v>
          </cell>
          <cell r="I160">
            <v>209.44</v>
          </cell>
          <cell r="J160">
            <v>24.33</v>
          </cell>
        </row>
        <row r="161">
          <cell r="A161" t="str">
            <v>Traders</v>
          </cell>
          <cell r="B161">
            <v>894.37</v>
          </cell>
          <cell r="C161">
            <v>1327.6</v>
          </cell>
          <cell r="D161">
            <v>5.99</v>
          </cell>
          <cell r="E161">
            <v>1224.48</v>
          </cell>
          <cell r="F161">
            <v>1954.11</v>
          </cell>
          <cell r="G161">
            <v>19.95</v>
          </cell>
          <cell r="H161">
            <v>1529.77</v>
          </cell>
          <cell r="I161">
            <v>2365.9899999999998</v>
          </cell>
          <cell r="J161">
            <v>51.54</v>
          </cell>
        </row>
        <row r="162">
          <cell r="A162" t="str">
            <v>Doctors</v>
          </cell>
          <cell r="C162">
            <v>0</v>
          </cell>
          <cell r="E162">
            <v>31.82</v>
          </cell>
          <cell r="F162">
            <v>32.950000000000003</v>
          </cell>
          <cell r="G162">
            <v>0.02</v>
          </cell>
          <cell r="H162">
            <v>55.46</v>
          </cell>
          <cell r="I162">
            <v>76.88</v>
          </cell>
          <cell r="J162">
            <v>0.05</v>
          </cell>
        </row>
        <row r="163">
          <cell r="A163" t="str">
            <v>Gold</v>
          </cell>
          <cell r="B163">
            <v>28.96</v>
          </cell>
          <cell r="C163">
            <v>36.93</v>
          </cell>
          <cell r="D163">
            <v>0.13</v>
          </cell>
          <cell r="E163">
            <v>31.9</v>
          </cell>
          <cell r="F163">
            <v>35.99</v>
          </cell>
          <cell r="G163">
            <v>0.25</v>
          </cell>
          <cell r="H163">
            <v>36.65</v>
          </cell>
          <cell r="I163">
            <v>42.36</v>
          </cell>
          <cell r="J163">
            <v>0.43</v>
          </cell>
        </row>
        <row r="164">
          <cell r="A164" t="str">
            <v>Pensioners</v>
          </cell>
          <cell r="B164">
            <v>92.84</v>
          </cell>
          <cell r="C164">
            <v>102.23</v>
          </cell>
          <cell r="D164">
            <v>0.01</v>
          </cell>
          <cell r="E164">
            <v>133.47999999999999</v>
          </cell>
          <cell r="F164">
            <v>165.13</v>
          </cell>
          <cell r="G164">
            <v>0.02</v>
          </cell>
          <cell r="H164">
            <v>194.91</v>
          </cell>
          <cell r="I164">
            <v>249.89</v>
          </cell>
          <cell r="J164">
            <v>7.0000000000000007E-2</v>
          </cell>
        </row>
        <row r="165">
          <cell r="A165" t="str">
            <v>Mortgage</v>
          </cell>
          <cell r="B165">
            <v>132.63999999999999</v>
          </cell>
          <cell r="C165">
            <v>107.3</v>
          </cell>
          <cell r="D165">
            <v>0.34</v>
          </cell>
          <cell r="E165">
            <v>209.9</v>
          </cell>
          <cell r="F165">
            <v>269.32</v>
          </cell>
          <cell r="G165">
            <v>3.02</v>
          </cell>
          <cell r="H165">
            <v>298.33999999999997</v>
          </cell>
          <cell r="I165">
            <v>415.47</v>
          </cell>
          <cell r="J165">
            <v>7.57</v>
          </cell>
        </row>
        <row r="166">
          <cell r="A166" t="str">
            <v>Lease Rent</v>
          </cell>
          <cell r="B166">
            <v>25.27</v>
          </cell>
          <cell r="C166">
            <v>10.75</v>
          </cell>
          <cell r="D166">
            <v>0</v>
          </cell>
          <cell r="E166">
            <v>45.06</v>
          </cell>
          <cell r="F166">
            <v>47.46</v>
          </cell>
          <cell r="G166">
            <v>0</v>
          </cell>
          <cell r="H166">
            <v>149.51</v>
          </cell>
          <cell r="I166">
            <v>107.34</v>
          </cell>
          <cell r="J166">
            <v>0.04</v>
          </cell>
        </row>
        <row r="167">
          <cell r="A167" t="str">
            <v>Personal</v>
          </cell>
          <cell r="B167">
            <v>300.43</v>
          </cell>
          <cell r="C167">
            <v>279.24</v>
          </cell>
          <cell r="D167">
            <v>0.38</v>
          </cell>
          <cell r="E167">
            <v>175.16</v>
          </cell>
          <cell r="F167">
            <v>365.54</v>
          </cell>
          <cell r="G167">
            <v>7.87</v>
          </cell>
          <cell r="H167">
            <v>245.34</v>
          </cell>
          <cell r="I167">
            <v>398.53</v>
          </cell>
          <cell r="J167">
            <v>16.25</v>
          </cell>
        </row>
        <row r="168">
          <cell r="A168" t="str">
            <v>Education</v>
          </cell>
          <cell r="B168">
            <v>135.31</v>
          </cell>
          <cell r="C168">
            <v>145.38</v>
          </cell>
          <cell r="D168">
            <v>0.17</v>
          </cell>
          <cell r="E168">
            <v>163.84</v>
          </cell>
          <cell r="F168">
            <v>256.64</v>
          </cell>
          <cell r="G168">
            <v>0.55000000000000004</v>
          </cell>
          <cell r="H168">
            <v>186.98</v>
          </cell>
          <cell r="I168">
            <v>369.72</v>
          </cell>
          <cell r="J168">
            <v>0.91</v>
          </cell>
        </row>
        <row r="169">
          <cell r="A169" t="str">
            <v>Govt. Sec. NSC etc.</v>
          </cell>
          <cell r="I169">
            <v>609</v>
          </cell>
        </row>
        <row r="170">
          <cell r="A170" t="str">
            <v>Total</v>
          </cell>
          <cell r="B170">
            <v>3074.52</v>
          </cell>
          <cell r="C170">
            <v>4537.8099999999995</v>
          </cell>
          <cell r="D170">
            <v>29.450000000000003</v>
          </cell>
          <cell r="E170">
            <v>3640.0600000000004</v>
          </cell>
          <cell r="F170">
            <v>6554.66</v>
          </cell>
          <cell r="G170">
            <v>88.949999999999989</v>
          </cell>
          <cell r="H170">
            <v>4655.45</v>
          </cell>
          <cell r="I170">
            <v>9151.16</v>
          </cell>
          <cell r="J170">
            <v>169.22</v>
          </cell>
        </row>
        <row r="173">
          <cell r="A173" t="str">
            <v>Housing</v>
          </cell>
          <cell r="B173">
            <v>1702.84</v>
          </cell>
          <cell r="C173">
            <v>2580.0300000000002</v>
          </cell>
          <cell r="D173">
            <v>3711.21</v>
          </cell>
        </row>
        <row r="174">
          <cell r="A174" t="str">
            <v>Car</v>
          </cell>
          <cell r="B174">
            <v>515.89</v>
          </cell>
          <cell r="C174">
            <v>592.20000000000005</v>
          </cell>
          <cell r="D174">
            <v>595.33000000000004</v>
          </cell>
        </row>
        <row r="175">
          <cell r="A175" t="str">
            <v>Consumer</v>
          </cell>
          <cell r="B175">
            <v>309.64999999999998</v>
          </cell>
          <cell r="C175">
            <v>255.29</v>
          </cell>
          <cell r="D175">
            <v>209.44</v>
          </cell>
        </row>
        <row r="176">
          <cell r="A176" t="str">
            <v>Traders</v>
          </cell>
          <cell r="B176">
            <v>1327.6</v>
          </cell>
          <cell r="C176">
            <v>1954.11</v>
          </cell>
          <cell r="D176">
            <v>2365.9899999999998</v>
          </cell>
        </row>
        <row r="177">
          <cell r="A177" t="str">
            <v>Personal</v>
          </cell>
          <cell r="B177">
            <v>279.24</v>
          </cell>
          <cell r="C177">
            <v>365.54</v>
          </cell>
          <cell r="D177">
            <v>398.53</v>
          </cell>
        </row>
        <row r="178">
          <cell r="A178" t="str">
            <v>Education</v>
          </cell>
          <cell r="B178">
            <v>145.38</v>
          </cell>
          <cell r="C178">
            <v>256.64</v>
          </cell>
          <cell r="D178">
            <v>369.72</v>
          </cell>
        </row>
        <row r="179">
          <cell r="A179" t="str">
            <v>Others</v>
          </cell>
          <cell r="D179">
            <v>1500.9399999999996</v>
          </cell>
        </row>
        <row r="182">
          <cell r="A182" t="str">
            <v>Govt. Sec. NSC etc.</v>
          </cell>
          <cell r="B182">
            <v>0</v>
          </cell>
          <cell r="C182">
            <v>0</v>
          </cell>
          <cell r="D182">
            <v>609</v>
          </cell>
        </row>
        <row r="183">
          <cell r="A183" t="str">
            <v>Doctors</v>
          </cell>
          <cell r="B183">
            <v>0</v>
          </cell>
          <cell r="C183">
            <v>32.950000000000003</v>
          </cell>
          <cell r="D183">
            <v>76.88</v>
          </cell>
        </row>
        <row r="184">
          <cell r="A184" t="str">
            <v>Gold</v>
          </cell>
          <cell r="B184">
            <v>36.93</v>
          </cell>
          <cell r="C184">
            <v>35.99</v>
          </cell>
          <cell r="D184">
            <v>42.36</v>
          </cell>
        </row>
        <row r="185">
          <cell r="A185" t="str">
            <v>Pensioners</v>
          </cell>
          <cell r="B185">
            <v>102.23</v>
          </cell>
          <cell r="C185">
            <v>165.13</v>
          </cell>
          <cell r="D185">
            <v>249.89</v>
          </cell>
        </row>
        <row r="186">
          <cell r="A186" t="str">
            <v>Mortgage</v>
          </cell>
          <cell r="B186">
            <v>107.3</v>
          </cell>
          <cell r="C186">
            <v>269.32</v>
          </cell>
          <cell r="D186">
            <v>415.47</v>
          </cell>
        </row>
        <row r="187">
          <cell r="A187" t="str">
            <v>Lease Rent</v>
          </cell>
          <cell r="B187">
            <v>10.75</v>
          </cell>
          <cell r="C187">
            <v>47.46</v>
          </cell>
          <cell r="D187">
            <v>107.34</v>
          </cell>
        </row>
        <row r="190">
          <cell r="B190" t="str">
            <v>F1997</v>
          </cell>
          <cell r="C190" t="str">
            <v>F1998</v>
          </cell>
          <cell r="D190" t="str">
            <v>F1999</v>
          </cell>
          <cell r="E190" t="str">
            <v>F2000</v>
          </cell>
          <cell r="F190" t="str">
            <v>F2001</v>
          </cell>
          <cell r="G190" t="str">
            <v>F2002</v>
          </cell>
          <cell r="H190" t="str">
            <v>F2003</v>
          </cell>
          <cell r="I190" t="str">
            <v>F2004</v>
          </cell>
          <cell r="J190" t="str">
            <v>F2005E</v>
          </cell>
          <cell r="K190" t="str">
            <v>F2006E</v>
          </cell>
        </row>
        <row r="191">
          <cell r="A191" t="str">
            <v>Treasury Gains</v>
          </cell>
          <cell r="B191">
            <v>342.7</v>
          </cell>
          <cell r="C191">
            <v>2372.7000000000003</v>
          </cell>
          <cell r="D191">
            <v>785.59999999999991</v>
          </cell>
          <cell r="E191">
            <v>2149.1</v>
          </cell>
          <cell r="F191">
            <v>2162.5</v>
          </cell>
          <cell r="G191">
            <v>3797.3</v>
          </cell>
          <cell r="H191">
            <v>6022</v>
          </cell>
          <cell r="I191">
            <v>11185.876</v>
          </cell>
          <cell r="J191">
            <v>5604.6480000000001</v>
          </cell>
          <cell r="K191">
            <v>2109.3790000000004</v>
          </cell>
        </row>
        <row r="192">
          <cell r="A192" t="str">
            <v>PBT</v>
          </cell>
          <cell r="B192">
            <v>3591.6000000000013</v>
          </cell>
          <cell r="C192">
            <v>7799.1999999999935</v>
          </cell>
          <cell r="D192">
            <v>5327.699999999998</v>
          </cell>
          <cell r="E192">
            <v>5321.3999999999987</v>
          </cell>
          <cell r="F192">
            <v>5744.399999999996</v>
          </cell>
          <cell r="G192">
            <v>7607.358000000002</v>
          </cell>
          <cell r="H192">
            <v>11828.626000000002</v>
          </cell>
          <cell r="I192">
            <v>17686.749000000003</v>
          </cell>
          <cell r="J192">
            <v>19056.314000000009</v>
          </cell>
          <cell r="K192">
            <v>20348.362000000001</v>
          </cell>
        </row>
        <row r="193">
          <cell r="A193" t="str">
            <v>Treasury / PBT</v>
          </cell>
          <cell r="B193">
            <v>9.5417084307829345E-2</v>
          </cell>
          <cell r="C193">
            <v>0.30422351010360066</v>
          </cell>
          <cell r="D193">
            <v>0.14745575013608128</v>
          </cell>
          <cell r="E193">
            <v>0.40385988649603494</v>
          </cell>
          <cell r="F193">
            <v>0.37645358958289837</v>
          </cell>
          <cell r="G193">
            <v>0.49916146972444297</v>
          </cell>
          <cell r="H193">
            <v>0.50910393142872201</v>
          </cell>
          <cell r="I193">
            <v>0.63244387083233888</v>
          </cell>
          <cell r="J193">
            <v>0.29410976330469774</v>
          </cell>
          <cell r="K193">
            <v>0.10366333172173761</v>
          </cell>
        </row>
        <row r="215">
          <cell r="B215" t="str">
            <v>PNB</v>
          </cell>
          <cell r="C215" t="str">
            <v>OBC</v>
          </cell>
          <cell r="D215" t="str">
            <v>SBI</v>
          </cell>
          <cell r="E215" t="str">
            <v>CRBK</v>
          </cell>
        </row>
        <row r="216">
          <cell r="B216">
            <v>2.6678541339550776E-2</v>
          </cell>
          <cell r="C216">
            <v>1.7899999999999999E-2</v>
          </cell>
          <cell r="D216">
            <v>2.7E-2</v>
          </cell>
          <cell r="E216">
            <v>2.3099999999999999E-2</v>
          </cell>
        </row>
        <row r="217">
          <cell r="A217" t="str">
            <v>Operating Costs / Average Assets</v>
          </cell>
        </row>
        <row r="218">
          <cell r="A218" t="str">
            <v>SBI</v>
          </cell>
          <cell r="B218">
            <v>2.7E-2</v>
          </cell>
        </row>
        <row r="219">
          <cell r="A219" t="str">
            <v>PNB</v>
          </cell>
          <cell r="B219">
            <v>2.6678541339550776E-2</v>
          </cell>
        </row>
        <row r="220">
          <cell r="A220" t="str">
            <v>CRBK</v>
          </cell>
          <cell r="B220">
            <v>2.3099999999999999E-2</v>
          </cell>
        </row>
        <row r="221">
          <cell r="A221" t="str">
            <v>OBC</v>
          </cell>
          <cell r="B221">
            <v>1.7899999999999999E-2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in shareholders' equity"/>
      <sheetName val="mwareDates"/>
      <sheetName val="mwareTaxoPres"/>
      <sheetName val="mwareValPrintout"/>
      <sheetName val="mwarePreview"/>
      <sheetName val="Modelware"/>
      <sheetName val="Reported Q"/>
      <sheetName val="F4Q07"/>
      <sheetName val="Qtrly"/>
      <sheetName val="Sheet1"/>
      <sheetName val="RESIDUAL INCOME"/>
      <sheetName val="Financial Sheet"/>
      <sheetName val="4Q99"/>
      <sheetName val="main"/>
      <sheetName val="NIM"/>
      <sheetName val="fees and costs"/>
      <sheetName val="Support sheet"/>
      <sheetName val="conso-ind gaap"/>
      <sheetName val="Earnings Model"/>
      <sheetName val="SBBJ"/>
      <sheetName val="SBT"/>
      <sheetName val="SBM"/>
      <sheetName val="SBH"/>
      <sheetName val="SBP"/>
      <sheetName val="SBIn"/>
      <sheetName val="SBS"/>
      <sheetName val="Others"/>
      <sheetName val="SBI Funds"/>
      <sheetName val="SBI Life"/>
      <sheetName val="SBI-consol"/>
      <sheetName val="mwareSettings"/>
      <sheetName val="G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1997-FY</v>
          </cell>
          <cell r="C1" t="str">
            <v>1998-FY</v>
          </cell>
          <cell r="D1" t="str">
            <v>1999-FY</v>
          </cell>
          <cell r="E1" t="str">
            <v>2000-FY</v>
          </cell>
          <cell r="F1" t="str">
            <v>2001-FY</v>
          </cell>
          <cell r="G1" t="str">
            <v>2002-FY</v>
          </cell>
          <cell r="H1" t="str">
            <v>2003-FY</v>
          </cell>
          <cell r="I1" t="str">
            <v>2004-FY</v>
          </cell>
          <cell r="J1" t="str">
            <v>2005-FY</v>
          </cell>
          <cell r="K1" t="str">
            <v>2006-FY</v>
          </cell>
          <cell r="L1" t="str">
            <v>2007-FY</v>
          </cell>
          <cell r="M1" t="str">
            <v>2008-FY</v>
          </cell>
          <cell r="N1" t="str">
            <v>2009-FY</v>
          </cell>
          <cell r="P1" t="str">
            <v>ElementName</v>
          </cell>
          <cell r="Q1" t="str">
            <v>ScaleOverride</v>
          </cell>
          <cell r="R1" t="str">
            <v>UnitOverride</v>
          </cell>
          <cell r="S1" t="str">
            <v>ReverseSign</v>
          </cell>
          <cell r="T1" t="str">
            <v>IsDrivingAssumption</v>
          </cell>
          <cell r="U1" t="str">
            <v>SegmentID</v>
          </cell>
        </row>
        <row r="2">
          <cell r="A2" t="str">
            <v>Rs. Mln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F2005E</v>
          </cell>
          <cell r="K2" t="str">
            <v>F2006E</v>
          </cell>
          <cell r="L2" t="str">
            <v>F2007E</v>
          </cell>
          <cell r="M2" t="str">
            <v>F2008E</v>
          </cell>
          <cell r="N2" t="str">
            <v>F2009E</v>
          </cell>
        </row>
        <row r="3">
          <cell r="A3" t="str">
            <v>Balance Sheet</v>
          </cell>
        </row>
        <row r="4">
          <cell r="A4" t="str">
            <v>Liabilities</v>
          </cell>
        </row>
        <row r="5">
          <cell r="A5" t="str">
            <v>Capital</v>
          </cell>
          <cell r="B5">
            <v>5263.3625498007968</v>
          </cell>
          <cell r="C5">
            <v>5263</v>
          </cell>
          <cell r="D5">
            <v>5263</v>
          </cell>
          <cell r="E5">
            <v>5263</v>
          </cell>
          <cell r="F5">
            <v>5263</v>
          </cell>
          <cell r="G5">
            <v>5263</v>
          </cell>
          <cell r="H5">
            <v>5263</v>
          </cell>
          <cell r="I5">
            <v>5263</v>
          </cell>
          <cell r="J5">
            <v>5263</v>
          </cell>
          <cell r="K5">
            <v>5263</v>
          </cell>
          <cell r="L5">
            <v>5262.9889999999996</v>
          </cell>
          <cell r="M5">
            <v>5262.9889999999996</v>
          </cell>
          <cell r="N5">
            <v>5262.9889999999996</v>
          </cell>
        </row>
        <row r="6">
          <cell r="A6" t="str">
            <v>Reserves and Surplus</v>
          </cell>
          <cell r="B6">
            <v>74509</v>
          </cell>
          <cell r="C6">
            <v>90805.28</v>
          </cell>
          <cell r="D6">
            <v>98760</v>
          </cell>
          <cell r="E6">
            <v>116210</v>
          </cell>
          <cell r="F6">
            <v>129352</v>
          </cell>
          <cell r="G6">
            <v>146981</v>
          </cell>
          <cell r="H6">
            <v>166770.79999999999</v>
          </cell>
          <cell r="I6">
            <v>197049.79500000001</v>
          </cell>
          <cell r="J6">
            <v>235458.37</v>
          </cell>
          <cell r="K6">
            <v>271177.87199999997</v>
          </cell>
          <cell r="L6">
            <v>307722.57500000001</v>
          </cell>
          <cell r="M6">
            <v>353784.83135388995</v>
          </cell>
          <cell r="N6">
            <v>409110.81230235734</v>
          </cell>
        </row>
        <row r="7">
          <cell r="A7" t="str">
            <v>Share holders equity</v>
          </cell>
          <cell r="B7">
            <v>79772.362549800804</v>
          </cell>
          <cell r="C7">
            <v>96068.28</v>
          </cell>
          <cell r="D7">
            <v>104023</v>
          </cell>
          <cell r="E7">
            <v>121473</v>
          </cell>
          <cell r="F7">
            <v>134615</v>
          </cell>
          <cell r="G7">
            <v>152244</v>
          </cell>
          <cell r="H7">
            <v>172033.8</v>
          </cell>
          <cell r="I7">
            <v>202312.79500000001</v>
          </cell>
          <cell r="J7">
            <v>240721.37</v>
          </cell>
          <cell r="K7">
            <v>276440.87199999997</v>
          </cell>
          <cell r="L7">
            <v>312985.56400000001</v>
          </cell>
          <cell r="M7">
            <v>359047.82035388995</v>
          </cell>
          <cell r="N7">
            <v>414373.80130235734</v>
          </cell>
        </row>
        <row r="8">
          <cell r="A8" t="str">
            <v xml:space="preserve">Deposits </v>
          </cell>
          <cell r="B8">
            <v>1107012</v>
          </cell>
          <cell r="C8">
            <v>1310913</v>
          </cell>
          <cell r="D8">
            <v>1690419</v>
          </cell>
          <cell r="E8">
            <v>1968211</v>
          </cell>
          <cell r="F8">
            <v>2428284</v>
          </cell>
          <cell r="G8">
            <v>2705601</v>
          </cell>
          <cell r="H8">
            <v>2961233</v>
          </cell>
          <cell r="I8">
            <v>3186186.7149999999</v>
          </cell>
          <cell r="J8">
            <v>3670475.2650000001</v>
          </cell>
          <cell r="K8">
            <v>3800460.5529999998</v>
          </cell>
          <cell r="L8">
            <v>4355210.8940000003</v>
          </cell>
          <cell r="M8">
            <v>5139148.8549199998</v>
          </cell>
          <cell r="N8">
            <v>6064195.6488055997</v>
          </cell>
        </row>
        <row r="9">
          <cell r="A9" t="str">
            <v xml:space="preserve">Borrowings </v>
          </cell>
          <cell r="B9">
            <v>69605</v>
          </cell>
          <cell r="C9">
            <v>80934</v>
          </cell>
          <cell r="D9">
            <v>90791</v>
          </cell>
          <cell r="E9">
            <v>98721</v>
          </cell>
          <cell r="F9">
            <v>107220</v>
          </cell>
          <cell r="G9">
            <v>93239</v>
          </cell>
          <cell r="H9">
            <v>93036</v>
          </cell>
          <cell r="I9">
            <v>134313.33499999999</v>
          </cell>
          <cell r="J9">
            <v>191843.136</v>
          </cell>
          <cell r="K9">
            <v>306412.44300000003</v>
          </cell>
          <cell r="L9">
            <v>397033.35200000001</v>
          </cell>
          <cell r="M9">
            <v>484380.68943999999</v>
          </cell>
          <cell r="N9">
            <v>581256.82732799998</v>
          </cell>
          <cell r="P9" t="str">
            <v>mstag:otherBorrowingsForFinancialServices</v>
          </cell>
          <cell r="Q9">
            <v>6</v>
          </cell>
          <cell r="R9" t="str">
            <v>ISO4217:INR</v>
          </cell>
          <cell r="S9" t="b">
            <v>0</v>
          </cell>
          <cell r="T9" t="b">
            <v>0</v>
          </cell>
        </row>
        <row r="10">
          <cell r="A10" t="str">
            <v xml:space="preserve">Other Liabilities &amp; Provisions </v>
          </cell>
          <cell r="B10">
            <v>308343</v>
          </cell>
          <cell r="C10">
            <v>308814.71999999997</v>
          </cell>
          <cell r="D10">
            <v>339857</v>
          </cell>
          <cell r="E10">
            <v>426645</v>
          </cell>
          <cell r="F10">
            <v>486323</v>
          </cell>
          <cell r="G10">
            <v>531198</v>
          </cell>
          <cell r="H10">
            <v>532462</v>
          </cell>
          <cell r="I10">
            <v>555339.95499999996</v>
          </cell>
          <cell r="J10">
            <v>495788.90700000001</v>
          </cell>
          <cell r="K10">
            <v>555381.66500000004</v>
          </cell>
          <cell r="L10">
            <v>600422.57799999998</v>
          </cell>
          <cell r="M10">
            <v>763168.11359999992</v>
          </cell>
          <cell r="N10">
            <v>890815.43495999998</v>
          </cell>
          <cell r="P10" t="str">
            <v>mstag:otherLiabilitiesOperating</v>
          </cell>
          <cell r="Q10">
            <v>6</v>
          </cell>
          <cell r="R10" t="str">
            <v>ISO4217:INR</v>
          </cell>
          <cell r="S10" t="b">
            <v>0</v>
          </cell>
          <cell r="T10" t="b">
            <v>0</v>
          </cell>
        </row>
        <row r="11">
          <cell r="A11" t="str">
            <v>Total Liablilities</v>
          </cell>
          <cell r="B11">
            <v>1564732.3625498009</v>
          </cell>
          <cell r="C11">
            <v>1796730</v>
          </cell>
          <cell r="D11">
            <v>2225090</v>
          </cell>
          <cell r="E11">
            <v>2615050</v>
          </cell>
          <cell r="F11">
            <v>3156442</v>
          </cell>
          <cell r="G11">
            <v>3482282</v>
          </cell>
          <cell r="H11">
            <v>3758764.8</v>
          </cell>
          <cell r="I11">
            <v>4078152.8</v>
          </cell>
          <cell r="J11">
            <v>4598828.6780000003</v>
          </cell>
          <cell r="K11">
            <v>4938695.5329999998</v>
          </cell>
          <cell r="L11">
            <v>5665652.3880000003</v>
          </cell>
          <cell r="M11">
            <v>6745745.4783138894</v>
          </cell>
          <cell r="N11">
            <v>7950641.7123959577</v>
          </cell>
        </row>
        <row r="12">
          <cell r="A12" t="str">
            <v>Growth YoY</v>
          </cell>
        </row>
        <row r="14">
          <cell r="A14" t="str">
            <v>Assets</v>
          </cell>
        </row>
        <row r="15">
          <cell r="A15" t="str">
            <v>Cash &amp; Balances with RBI</v>
          </cell>
          <cell r="B15">
            <v>108472</v>
          </cell>
          <cell r="C15">
            <v>136146</v>
          </cell>
          <cell r="D15">
            <v>173923</v>
          </cell>
          <cell r="E15">
            <v>189030</v>
          </cell>
          <cell r="F15">
            <v>184959</v>
          </cell>
          <cell r="G15">
            <v>218725</v>
          </cell>
          <cell r="H15">
            <v>127385</v>
          </cell>
          <cell r="I15">
            <v>190412.84099999999</v>
          </cell>
          <cell r="J15">
            <v>168103.299</v>
          </cell>
          <cell r="K15">
            <v>216527.03899999999</v>
          </cell>
          <cell r="L15">
            <v>290764.25</v>
          </cell>
          <cell r="M15">
            <v>415135.34776739997</v>
          </cell>
          <cell r="N15">
            <v>452176.07466561598</v>
          </cell>
          <cell r="P15" t="str">
            <v>mstag:cashRequiredForOperationsForFinancialServices</v>
          </cell>
          <cell r="Q15">
            <v>6</v>
          </cell>
          <cell r="R15" t="str">
            <v>ISO4217:INR</v>
          </cell>
          <cell r="S15" t="b">
            <v>0</v>
          </cell>
          <cell r="T15" t="b">
            <v>0</v>
          </cell>
        </row>
        <row r="16">
          <cell r="A16" t="str">
            <v>Balances with Banks &amp; money at Call &amp; Short Notice</v>
          </cell>
          <cell r="B16">
            <v>169055.36254980089</v>
          </cell>
          <cell r="C16">
            <v>192313</v>
          </cell>
          <cell r="D16">
            <v>358203</v>
          </cell>
          <cell r="E16">
            <v>282334</v>
          </cell>
          <cell r="F16">
            <v>422133</v>
          </cell>
          <cell r="G16">
            <v>430576</v>
          </cell>
          <cell r="H16">
            <v>324425</v>
          </cell>
          <cell r="I16">
            <v>245253.32699999999</v>
          </cell>
          <cell r="J16">
            <v>225117.68700000001</v>
          </cell>
          <cell r="K16">
            <v>229072.97200000001</v>
          </cell>
          <cell r="L16">
            <v>228922.65</v>
          </cell>
          <cell r="M16">
            <v>251814.91500000001</v>
          </cell>
          <cell r="N16">
            <v>276996.40650000004</v>
          </cell>
          <cell r="P16" t="str">
            <v>mstag:otherLiquidAssetsForFinancialServices</v>
          </cell>
          <cell r="Q16">
            <v>6</v>
          </cell>
          <cell r="R16" t="str">
            <v>ISO4217:INR</v>
          </cell>
          <cell r="S16" t="b">
            <v>0</v>
          </cell>
          <cell r="T16" t="b">
            <v>0</v>
          </cell>
        </row>
        <row r="17">
          <cell r="A17" t="str">
            <v xml:space="preserve">Investments </v>
          </cell>
          <cell r="B17">
            <v>468276</v>
          </cell>
          <cell r="C17">
            <v>549822</v>
          </cell>
          <cell r="D17" t="e">
            <v>#REF!</v>
          </cell>
          <cell r="E17">
            <v>918787</v>
          </cell>
          <cell r="F17">
            <v>1228764</v>
          </cell>
          <cell r="G17">
            <v>1451420</v>
          </cell>
          <cell r="H17">
            <v>1723479</v>
          </cell>
          <cell r="I17">
            <v>1856764.828</v>
          </cell>
          <cell r="J17">
            <v>1970979.102</v>
          </cell>
          <cell r="K17">
            <v>1625342.41</v>
          </cell>
          <cell r="L17">
            <v>1491488.825</v>
          </cell>
          <cell r="M17">
            <v>1619284.5924064897</v>
          </cell>
          <cell r="N17">
            <v>1892553.8214560412</v>
          </cell>
          <cell r="P17" t="str">
            <v>mstag:securities</v>
          </cell>
          <cell r="Q17">
            <v>6</v>
          </cell>
          <cell r="R17" t="str">
            <v>ISO4217:INR</v>
          </cell>
          <cell r="S17" t="b">
            <v>0</v>
          </cell>
          <cell r="T17" t="b">
            <v>0</v>
          </cell>
        </row>
        <row r="18">
          <cell r="A18" t="str">
            <v xml:space="preserve">Advances </v>
          </cell>
          <cell r="B18">
            <v>622332</v>
          </cell>
          <cell r="C18">
            <v>743730</v>
          </cell>
          <cell r="D18">
            <v>823598</v>
          </cell>
          <cell r="E18">
            <v>981020</v>
          </cell>
          <cell r="F18">
            <v>1135903</v>
          </cell>
          <cell r="G18">
            <v>1208065</v>
          </cell>
          <cell r="H18">
            <v>1377584.5819999999</v>
          </cell>
          <cell r="I18">
            <v>1579335.3740000001</v>
          </cell>
          <cell r="J18">
            <v>2023744.547</v>
          </cell>
          <cell r="K18">
            <v>2616415.3360000001</v>
          </cell>
          <cell r="L18">
            <v>3373364.9350000001</v>
          </cell>
          <cell r="M18">
            <v>4165188.96875</v>
          </cell>
          <cell r="N18">
            <v>5020740.245875</v>
          </cell>
        </row>
        <row r="19">
          <cell r="A19" t="str">
            <v xml:space="preserve">Fixed Assets </v>
          </cell>
          <cell r="B19">
            <v>11709</v>
          </cell>
          <cell r="C19">
            <v>15000</v>
          </cell>
          <cell r="D19">
            <v>21937</v>
          </cell>
          <cell r="E19">
            <v>24776</v>
          </cell>
          <cell r="F19">
            <v>25933</v>
          </cell>
          <cell r="G19">
            <v>24152</v>
          </cell>
          <cell r="H19">
            <v>23885</v>
          </cell>
          <cell r="I19">
            <v>26451.15</v>
          </cell>
          <cell r="J19">
            <v>26976.92</v>
          </cell>
          <cell r="K19">
            <v>27529.339</v>
          </cell>
          <cell r="L19">
            <v>28188.667000000001</v>
          </cell>
          <cell r="M19">
            <v>28752.440340000001</v>
          </cell>
          <cell r="N19">
            <v>29327.489146800002</v>
          </cell>
          <cell r="P19" t="str">
            <v>mstag:propertyPlantAndEquipmentNet</v>
          </cell>
          <cell r="Q19">
            <v>6</v>
          </cell>
          <cell r="R19" t="str">
            <v>ISO4217:INR</v>
          </cell>
          <cell r="S19" t="b">
            <v>0</v>
          </cell>
          <cell r="T19" t="b">
            <v>0</v>
          </cell>
        </row>
        <row r="20">
          <cell r="A20" t="str">
            <v xml:space="preserve">Other Assets </v>
          </cell>
          <cell r="B20">
            <v>184888</v>
          </cell>
          <cell r="C20">
            <v>159719</v>
          </cell>
          <cell r="D20">
            <v>134564</v>
          </cell>
          <cell r="E20">
            <v>219103</v>
          </cell>
          <cell r="F20">
            <v>158750</v>
          </cell>
          <cell r="G20">
            <v>149344</v>
          </cell>
          <cell r="H20">
            <v>182006</v>
          </cell>
          <cell r="I20">
            <v>179935.28099999999</v>
          </cell>
          <cell r="J20">
            <v>183907.11200000084</v>
          </cell>
          <cell r="K20">
            <v>223808.42600000001</v>
          </cell>
          <cell r="L20">
            <v>252923.06099999999</v>
          </cell>
          <cell r="M20">
            <v>265569.21405000001</v>
          </cell>
          <cell r="N20">
            <v>278847.67475250002</v>
          </cell>
          <cell r="P20" t="str">
            <v>mstag:otherAssets</v>
          </cell>
          <cell r="Q20">
            <v>6</v>
          </cell>
          <cell r="R20" t="str">
            <v>ISO4217:INR</v>
          </cell>
          <cell r="S20" t="b">
            <v>0</v>
          </cell>
          <cell r="T20" t="b">
            <v>0</v>
          </cell>
        </row>
        <row r="21">
          <cell r="A21" t="str">
            <v>Total Assets</v>
          </cell>
          <cell r="B21">
            <v>1564732.3625498009</v>
          </cell>
          <cell r="C21">
            <v>1796730</v>
          </cell>
          <cell r="D21" t="e">
            <v>#REF!</v>
          </cell>
          <cell r="E21">
            <v>2615050</v>
          </cell>
          <cell r="F21">
            <v>3156442</v>
          </cell>
          <cell r="G21">
            <v>3482282</v>
          </cell>
          <cell r="H21">
            <v>3758764.5819999999</v>
          </cell>
          <cell r="I21">
            <v>4078152.801</v>
          </cell>
          <cell r="J21">
            <v>4598828.6670000004</v>
          </cell>
          <cell r="K21">
            <v>4938695.5219999999</v>
          </cell>
          <cell r="L21">
            <v>5665652.3880000003</v>
          </cell>
          <cell r="M21">
            <v>6745745.4783138894</v>
          </cell>
          <cell r="N21">
            <v>7950641.7123959567</v>
          </cell>
        </row>
        <row r="23">
          <cell r="A23" t="str">
            <v>Total Earning Assets</v>
          </cell>
          <cell r="B23">
            <v>1368135.3625498009</v>
          </cell>
          <cell r="C23">
            <v>1622011</v>
          </cell>
          <cell r="D23">
            <v>2068589</v>
          </cell>
          <cell r="E23">
            <v>2371171</v>
          </cell>
          <cell r="F23">
            <v>2971759</v>
          </cell>
          <cell r="G23">
            <v>3308786</v>
          </cell>
          <cell r="H23">
            <v>3552873.8</v>
          </cell>
          <cell r="I23">
            <v>3871766.3689999999</v>
          </cell>
          <cell r="J23">
            <v>4387944.6349999998</v>
          </cell>
          <cell r="K23">
            <v>4687357.7680000002</v>
          </cell>
          <cell r="L23">
            <v>5384540.6600000001</v>
          </cell>
          <cell r="M23">
            <v>6451423.8239238895</v>
          </cell>
          <cell r="N23">
            <v>7642466.548496658</v>
          </cell>
          <cell r="P23" t="str">
            <v>mstag:interestEarningAssets</v>
          </cell>
          <cell r="Q23">
            <v>6</v>
          </cell>
          <cell r="R23" t="str">
            <v>ISO4217:INR</v>
          </cell>
          <cell r="S23" t="b">
            <v>0</v>
          </cell>
          <cell r="T23" t="b">
            <v>0</v>
          </cell>
        </row>
        <row r="25">
          <cell r="A25" t="str">
            <v>Earnings Model</v>
          </cell>
        </row>
        <row r="27">
          <cell r="A27" t="str">
            <v>Total interest Earned</v>
          </cell>
          <cell r="B27">
            <v>147262</v>
          </cell>
          <cell r="C27">
            <v>157520</v>
          </cell>
          <cell r="D27">
            <v>189677</v>
          </cell>
          <cell r="E27">
            <v>220394</v>
          </cell>
          <cell r="F27">
            <v>261386</v>
          </cell>
          <cell r="G27">
            <v>298100.90000000002</v>
          </cell>
          <cell r="H27">
            <v>310870</v>
          </cell>
          <cell r="I27">
            <v>304604.79999999999</v>
          </cell>
          <cell r="J27">
            <v>316560.02</v>
          </cell>
          <cell r="K27">
            <v>341291.27399999998</v>
          </cell>
          <cell r="L27">
            <v>394910.255</v>
          </cell>
          <cell r="M27">
            <v>481072.56879630359</v>
          </cell>
          <cell r="N27">
            <v>579053.56684178475</v>
          </cell>
          <cell r="P27" t="str">
            <v>mstag:interestIncomeForFinancialServices</v>
          </cell>
          <cell r="Q27">
            <v>6</v>
          </cell>
          <cell r="R27" t="str">
            <v>ISO4217:INR</v>
          </cell>
          <cell r="S27" t="b">
            <v>0</v>
          </cell>
          <cell r="T27" t="b">
            <v>0</v>
          </cell>
        </row>
        <row r="28">
          <cell r="A28" t="str">
            <v>Total Interest Expense</v>
          </cell>
          <cell r="B28">
            <v>95914</v>
          </cell>
          <cell r="C28">
            <v>104732</v>
          </cell>
          <cell r="D28">
            <v>130444</v>
          </cell>
          <cell r="E28">
            <v>152726</v>
          </cell>
          <cell r="F28">
            <v>177556</v>
          </cell>
          <cell r="G28">
            <v>207288.4</v>
          </cell>
          <cell r="H28">
            <v>211095</v>
          </cell>
          <cell r="I28">
            <v>192741.6</v>
          </cell>
          <cell r="J28">
            <v>184833.8</v>
          </cell>
          <cell r="K28">
            <v>207228.08900000001</v>
          </cell>
          <cell r="L28">
            <v>234368.21</v>
          </cell>
          <cell r="M28">
            <v>290220.9578300633</v>
          </cell>
          <cell r="N28">
            <v>351731.05494445929</v>
          </cell>
          <cell r="P28" t="str">
            <v>mstag:interestExpenseForFinancialServices</v>
          </cell>
          <cell r="Q28">
            <v>6</v>
          </cell>
          <cell r="R28" t="str">
            <v>ISO4217:INR</v>
          </cell>
          <cell r="S28" t="b">
            <v>0</v>
          </cell>
          <cell r="T28" t="b">
            <v>0</v>
          </cell>
        </row>
        <row r="29">
          <cell r="A29" t="str">
            <v>Net Interest Income</v>
          </cell>
          <cell r="B29">
            <v>51348</v>
          </cell>
          <cell r="C29">
            <v>52788</v>
          </cell>
          <cell r="D29">
            <v>59233</v>
          </cell>
          <cell r="E29">
            <v>67668</v>
          </cell>
          <cell r="F29">
            <v>83830</v>
          </cell>
          <cell r="G29">
            <v>90812.500000000029</v>
          </cell>
          <cell r="H29">
            <v>99775</v>
          </cell>
          <cell r="I29">
            <v>111863.19999999998</v>
          </cell>
          <cell r="J29">
            <v>131726.22000000003</v>
          </cell>
          <cell r="K29">
            <v>134063.18499999997</v>
          </cell>
          <cell r="L29">
            <v>160542.04500000001</v>
          </cell>
          <cell r="M29">
            <v>190851.61096624029</v>
          </cell>
          <cell r="N29">
            <v>227322.51189732546</v>
          </cell>
        </row>
        <row r="31">
          <cell r="A31" t="str">
            <v>Commission , Exchange &amp; Brokerage</v>
          </cell>
          <cell r="B31">
            <v>18048</v>
          </cell>
          <cell r="C31">
            <v>20378</v>
          </cell>
          <cell r="D31">
            <v>23787</v>
          </cell>
          <cell r="E31">
            <v>25675</v>
          </cell>
          <cell r="F31">
            <v>26324</v>
          </cell>
          <cell r="G31">
            <v>28165</v>
          </cell>
          <cell r="H31">
            <v>29773</v>
          </cell>
          <cell r="I31">
            <v>31207.200000000001</v>
          </cell>
          <cell r="J31">
            <v>35446.735000000001</v>
          </cell>
          <cell r="K31">
            <v>36796.185999999994</v>
          </cell>
          <cell r="L31">
            <v>48045.03</v>
          </cell>
          <cell r="M31">
            <v>57654.036</v>
          </cell>
          <cell r="N31">
            <v>66878.681759999992</v>
          </cell>
          <cell r="P31" t="str">
            <v>mstag:otherFeesAndCommissions</v>
          </cell>
          <cell r="Q31">
            <v>6</v>
          </cell>
          <cell r="R31" t="str">
            <v>ISO4217:INR</v>
          </cell>
          <cell r="S31" t="b">
            <v>0</v>
          </cell>
          <cell r="T31" t="b">
            <v>0</v>
          </cell>
        </row>
        <row r="32">
          <cell r="A32" t="str">
            <v>Profit on sale of Investment</v>
          </cell>
          <cell r="B32">
            <v>1383</v>
          </cell>
          <cell r="C32">
            <v>2769</v>
          </cell>
          <cell r="D32">
            <v>3368</v>
          </cell>
          <cell r="E32">
            <v>2689</v>
          </cell>
          <cell r="F32">
            <v>3419</v>
          </cell>
          <cell r="G32">
            <v>3516</v>
          </cell>
          <cell r="H32">
            <v>16895.400000000001</v>
          </cell>
          <cell r="I32">
            <v>30734.6</v>
          </cell>
          <cell r="J32">
            <v>17752.995999999999</v>
          </cell>
          <cell r="K32">
            <v>5871.7139999999999</v>
          </cell>
          <cell r="L32">
            <v>5677.8119999999999</v>
          </cell>
          <cell r="M32">
            <v>5500</v>
          </cell>
          <cell r="N32">
            <v>5500</v>
          </cell>
          <cell r="P32" t="str">
            <v>mstag:tradingIncome</v>
          </cell>
          <cell r="Q32">
            <v>6</v>
          </cell>
          <cell r="R32" t="str">
            <v>ISO4217:INR</v>
          </cell>
          <cell r="S32" t="b">
            <v>0</v>
          </cell>
          <cell r="T32" t="b">
            <v>0</v>
          </cell>
        </row>
        <row r="33">
          <cell r="A33" t="str">
            <v>Forex Income</v>
          </cell>
          <cell r="B33">
            <v>7000</v>
          </cell>
          <cell r="C33">
            <v>5055</v>
          </cell>
          <cell r="D33">
            <v>5692</v>
          </cell>
          <cell r="E33">
            <v>3290</v>
          </cell>
          <cell r="F33">
            <v>3036</v>
          </cell>
          <cell r="G33">
            <v>4076</v>
          </cell>
          <cell r="H33">
            <v>4636</v>
          </cell>
          <cell r="I33">
            <v>5030.3999999999996</v>
          </cell>
          <cell r="J33">
            <v>5281.9589999999998</v>
          </cell>
          <cell r="K33">
            <v>4232.1010000000006</v>
          </cell>
          <cell r="L33">
            <v>3733.9929999999999</v>
          </cell>
          <cell r="M33">
            <v>4331.4318799999992</v>
          </cell>
          <cell r="N33">
            <v>4331.4318799999992</v>
          </cell>
          <cell r="P33" t="str">
            <v>mstag:otherNonInterestRevenue</v>
          </cell>
          <cell r="Q33">
            <v>6</v>
          </cell>
          <cell r="R33" t="str">
            <v>ISO4217:INR</v>
          </cell>
          <cell r="S33" t="b">
            <v>0</v>
          </cell>
          <cell r="T33" t="b">
            <v>0</v>
          </cell>
        </row>
        <row r="34">
          <cell r="A34" t="str">
            <v>Others</v>
          </cell>
          <cell r="B34">
            <v>0</v>
          </cell>
          <cell r="C34">
            <v>0</v>
          </cell>
          <cell r="D34">
            <v>0</v>
          </cell>
          <cell r="E34">
            <v>4039</v>
          </cell>
          <cell r="F34">
            <v>6051</v>
          </cell>
          <cell r="G34">
            <v>5988</v>
          </cell>
          <cell r="H34">
            <v>6098.5999999999985</v>
          </cell>
          <cell r="I34">
            <v>9152.3000000000065</v>
          </cell>
          <cell r="J34">
            <v>20437.309999999998</v>
          </cell>
          <cell r="K34">
            <v>49280.055000000015</v>
          </cell>
          <cell r="L34">
            <v>17010.765000000007</v>
          </cell>
          <cell r="M34">
            <v>15010.764999999992</v>
          </cell>
          <cell r="N34">
            <v>12510.765000000014</v>
          </cell>
          <cell r="P34" t="str">
            <v>mstag:otherNonInterestRevenue</v>
          </cell>
          <cell r="Q34">
            <v>6</v>
          </cell>
          <cell r="R34" t="str">
            <v>ISO4217:INR</v>
          </cell>
          <cell r="S34" t="b">
            <v>0</v>
          </cell>
          <cell r="T34" t="b">
            <v>0</v>
          </cell>
        </row>
        <row r="35">
          <cell r="A35" t="str">
            <v>Other Income</v>
          </cell>
          <cell r="B35">
            <v>26431</v>
          </cell>
          <cell r="C35">
            <v>28202</v>
          </cell>
          <cell r="D35">
            <v>32847</v>
          </cell>
          <cell r="E35">
            <v>35693</v>
          </cell>
          <cell r="F35">
            <v>38830</v>
          </cell>
          <cell r="G35">
            <v>41745</v>
          </cell>
          <cell r="H35">
            <v>57403</v>
          </cell>
          <cell r="I35">
            <v>76124.5</v>
          </cell>
          <cell r="J35">
            <v>78919</v>
          </cell>
          <cell r="K35">
            <v>96180.055999999997</v>
          </cell>
          <cell r="L35">
            <v>74467.600000000006</v>
          </cell>
          <cell r="M35">
            <v>82496.232879999996</v>
          </cell>
          <cell r="N35">
            <v>89220.87864000001</v>
          </cell>
        </row>
        <row r="37">
          <cell r="A37" t="str">
            <v>Total income</v>
          </cell>
          <cell r="B37">
            <v>77779</v>
          </cell>
          <cell r="C37">
            <v>80990</v>
          </cell>
          <cell r="D37">
            <v>92080</v>
          </cell>
          <cell r="E37">
            <v>103361</v>
          </cell>
          <cell r="F37">
            <v>122660</v>
          </cell>
          <cell r="G37">
            <v>132557.50000000003</v>
          </cell>
          <cell r="H37">
            <v>157178</v>
          </cell>
          <cell r="I37">
            <v>187987.69999999998</v>
          </cell>
          <cell r="J37">
            <v>210645.22000000003</v>
          </cell>
          <cell r="K37">
            <v>230243.24099999998</v>
          </cell>
          <cell r="L37">
            <v>235009.64500000002</v>
          </cell>
          <cell r="M37">
            <v>273347.84384624031</v>
          </cell>
          <cell r="N37">
            <v>316543.39053732547</v>
          </cell>
        </row>
        <row r="39">
          <cell r="A39" t="str">
            <v>Operating  Expenses</v>
          </cell>
        </row>
        <row r="40">
          <cell r="A40" t="str">
            <v>Payments to / Provisions for employees</v>
          </cell>
          <cell r="B40">
            <v>33229</v>
          </cell>
          <cell r="C40">
            <v>35577</v>
          </cell>
          <cell r="D40">
            <v>44252.803124999999</v>
          </cell>
          <cell r="E40">
            <v>45989</v>
          </cell>
          <cell r="F40">
            <v>51584.1</v>
          </cell>
          <cell r="G40">
            <v>47982.714</v>
          </cell>
          <cell r="H40">
            <v>56887.1</v>
          </cell>
          <cell r="I40">
            <v>68476.899999999994</v>
          </cell>
          <cell r="J40">
            <v>76573.5</v>
          </cell>
          <cell r="K40">
            <v>81230.399999999994</v>
          </cell>
          <cell r="L40">
            <v>79325.8</v>
          </cell>
          <cell r="M40">
            <v>87450.076000000015</v>
          </cell>
          <cell r="N40">
            <v>99582.328160000019</v>
          </cell>
          <cell r="P40" t="str">
            <v>mstag:employeeExpenses</v>
          </cell>
          <cell r="Q40">
            <v>6</v>
          </cell>
          <cell r="R40" t="str">
            <v>ISO4217:INR</v>
          </cell>
          <cell r="S40" t="b">
            <v>0</v>
          </cell>
          <cell r="T40" t="b">
            <v>0</v>
          </cell>
        </row>
        <row r="41">
          <cell r="A41" t="str">
            <v>Others</v>
          </cell>
          <cell r="B41">
            <v>12817</v>
          </cell>
          <cell r="C41">
            <v>11632</v>
          </cell>
          <cell r="D41">
            <v>14302</v>
          </cell>
          <cell r="E41">
            <v>15463</v>
          </cell>
          <cell r="F41">
            <v>26972.100000000013</v>
          </cell>
          <cell r="G41">
            <v>24126.400000000001</v>
          </cell>
          <cell r="H41">
            <v>22536.9</v>
          </cell>
          <cell r="I41">
            <v>27976.199999999997</v>
          </cell>
          <cell r="J41">
            <v>31668.221999999994</v>
          </cell>
          <cell r="K41">
            <v>36020.600000000006</v>
          </cell>
          <cell r="L41">
            <v>38909.422999999995</v>
          </cell>
          <cell r="M41">
            <v>44462.818100000019</v>
          </cell>
          <cell r="N41">
            <v>49464.929910000021</v>
          </cell>
          <cell r="P41" t="str">
            <v>mstag:otherOperatingExpense</v>
          </cell>
          <cell r="Q41">
            <v>6</v>
          </cell>
          <cell r="R41" t="str">
            <v>ISO4217:INR</v>
          </cell>
          <cell r="S41" t="b">
            <v>0</v>
          </cell>
          <cell r="T41" t="b">
            <v>0</v>
          </cell>
        </row>
        <row r="42">
          <cell r="A42" t="str">
            <v>Total Operating Expenses</v>
          </cell>
          <cell r="B42">
            <v>46046</v>
          </cell>
          <cell r="C42">
            <v>47209</v>
          </cell>
          <cell r="D42">
            <v>58554.803124999999</v>
          </cell>
          <cell r="E42">
            <v>61452</v>
          </cell>
          <cell r="F42">
            <v>78556.200000000012</v>
          </cell>
          <cell r="G42">
            <v>72109.114000000001</v>
          </cell>
          <cell r="H42">
            <v>79424</v>
          </cell>
          <cell r="I42">
            <v>96453.099999999991</v>
          </cell>
          <cell r="J42">
            <v>108241.72199999999</v>
          </cell>
          <cell r="K42">
            <v>117251</v>
          </cell>
          <cell r="L42">
            <v>118235.223</v>
          </cell>
          <cell r="M42">
            <v>131912.89410000003</v>
          </cell>
          <cell r="N42">
            <v>149047.25807000004</v>
          </cell>
        </row>
        <row r="44">
          <cell r="A44" t="str">
            <v>Pre provision profit</v>
          </cell>
          <cell r="B44">
            <v>31733</v>
          </cell>
          <cell r="C44">
            <v>33781</v>
          </cell>
          <cell r="D44">
            <v>33525.196875000001</v>
          </cell>
          <cell r="E44">
            <v>41909</v>
          </cell>
          <cell r="F44">
            <v>44103.799999999988</v>
          </cell>
          <cell r="G44">
            <v>60448.386000000028</v>
          </cell>
          <cell r="H44">
            <v>77754</v>
          </cell>
          <cell r="I44">
            <v>91534.599999999991</v>
          </cell>
          <cell r="J44">
            <v>102403.49800000004</v>
          </cell>
          <cell r="K44">
            <v>112992.24099999998</v>
          </cell>
          <cell r="L44">
            <v>116774.42200000002</v>
          </cell>
          <cell r="M44">
            <v>141434.94974624028</v>
          </cell>
          <cell r="N44">
            <v>167496.13246732543</v>
          </cell>
        </row>
        <row r="46">
          <cell r="A46" t="str">
            <v>Provisions &amp; Contingencies</v>
          </cell>
        </row>
        <row r="47">
          <cell r="A47" t="str">
            <v>Provision of Dimunition in value of invest</v>
          </cell>
          <cell r="B47">
            <v>16</v>
          </cell>
          <cell r="C47">
            <v>-9640</v>
          </cell>
          <cell r="D47">
            <v>-18</v>
          </cell>
          <cell r="E47">
            <v>-5040</v>
          </cell>
          <cell r="F47">
            <v>-1162</v>
          </cell>
          <cell r="G47">
            <v>1984.9</v>
          </cell>
          <cell r="H47">
            <v>4195.6000000000004</v>
          </cell>
          <cell r="I47">
            <v>4875</v>
          </cell>
          <cell r="J47">
            <v>23267.599999999999</v>
          </cell>
          <cell r="K47">
            <v>38918.5</v>
          </cell>
          <cell r="L47">
            <v>20567.3</v>
          </cell>
          <cell r="M47">
            <v>28000</v>
          </cell>
          <cell r="N47">
            <v>28000</v>
          </cell>
          <cell r="P47" t="str">
            <v>mstag:otherProvisionsRecurring</v>
          </cell>
          <cell r="Q47">
            <v>6</v>
          </cell>
          <cell r="R47" t="str">
            <v>ISO4217:INR</v>
          </cell>
          <cell r="S47" t="b">
            <v>0</v>
          </cell>
          <cell r="T47" t="b">
            <v>0</v>
          </cell>
        </row>
        <row r="48">
          <cell r="A48" t="str">
            <v>Prov for NPA's and contingencies</v>
          </cell>
          <cell r="B48">
            <v>9172</v>
          </cell>
          <cell r="C48">
            <v>13799</v>
          </cell>
          <cell r="D48">
            <v>15874</v>
          </cell>
          <cell r="E48">
            <v>15149</v>
          </cell>
          <cell r="F48">
            <v>15077.1</v>
          </cell>
          <cell r="G48">
            <v>22051.5</v>
          </cell>
          <cell r="H48">
            <v>25924.3</v>
          </cell>
          <cell r="I48">
            <v>37027.5</v>
          </cell>
          <cell r="J48">
            <v>13190</v>
          </cell>
          <cell r="K48">
            <v>5529.7999999999993</v>
          </cell>
          <cell r="L48">
            <v>20186.900000000001</v>
          </cell>
          <cell r="M48">
            <v>30154.215615000005</v>
          </cell>
          <cell r="N48">
            <v>41336.681465812508</v>
          </cell>
          <cell r="P48" t="str">
            <v>mstag:loanLossProvisionForFinancialServicesRecurring</v>
          </cell>
          <cell r="Q48">
            <v>6</v>
          </cell>
          <cell r="R48" t="str">
            <v>ISO4217:INR</v>
          </cell>
          <cell r="S48" t="b">
            <v>0</v>
          </cell>
          <cell r="T48" t="b">
            <v>0</v>
          </cell>
        </row>
        <row r="49">
          <cell r="A49" t="str">
            <v>Total provisions and contingencies</v>
          </cell>
          <cell r="B49">
            <v>9188</v>
          </cell>
          <cell r="C49">
            <v>4159</v>
          </cell>
          <cell r="D49">
            <v>15856</v>
          </cell>
          <cell r="E49">
            <v>10109</v>
          </cell>
          <cell r="F49">
            <v>13915.1</v>
          </cell>
          <cell r="G49">
            <v>24036.400000000001</v>
          </cell>
          <cell r="H49">
            <v>30119.9</v>
          </cell>
          <cell r="I49">
            <v>41902.5</v>
          </cell>
          <cell r="J49">
            <v>36457.599999999999</v>
          </cell>
          <cell r="K49">
            <v>44448.3</v>
          </cell>
          <cell r="L49">
            <v>40754.199999999997</v>
          </cell>
          <cell r="M49">
            <v>58154.215615000008</v>
          </cell>
          <cell r="N49">
            <v>69336.681465812508</v>
          </cell>
        </row>
        <row r="51">
          <cell r="A51" t="str">
            <v>Extraordinary</v>
          </cell>
          <cell r="B51">
            <v>0</v>
          </cell>
          <cell r="C51">
            <v>1000</v>
          </cell>
          <cell r="D51">
            <v>3561.196875000001</v>
          </cell>
          <cell r="E51">
            <v>1500</v>
          </cell>
          <cell r="F51">
            <v>2881</v>
          </cell>
          <cell r="G51">
            <v>-3930.3</v>
          </cell>
          <cell r="H51">
            <v>-5040.8999999999996</v>
          </cell>
          <cell r="I51">
            <v>383.5</v>
          </cell>
          <cell r="J51">
            <v>729.99999999999272</v>
          </cell>
          <cell r="K51">
            <v>-517.60000000000218</v>
          </cell>
          <cell r="L51">
            <v>-230.6</v>
          </cell>
          <cell r="M51">
            <v>0</v>
          </cell>
          <cell r="N51">
            <v>0</v>
          </cell>
          <cell r="P51" t="str">
            <v>mstag:otherOperatingExpense</v>
          </cell>
          <cell r="Q51">
            <v>6</v>
          </cell>
          <cell r="R51" t="str">
            <v>ISO4217:INR</v>
          </cell>
          <cell r="S51" t="b">
            <v>0</v>
          </cell>
          <cell r="T51" t="b">
            <v>0</v>
          </cell>
        </row>
        <row r="53">
          <cell r="A53" t="str">
            <v>Profit Before Tax</v>
          </cell>
          <cell r="B53">
            <v>22545</v>
          </cell>
          <cell r="C53">
            <v>28622</v>
          </cell>
          <cell r="D53">
            <v>14108</v>
          </cell>
          <cell r="E53">
            <v>30300</v>
          </cell>
          <cell r="F53">
            <v>27307.69999999999</v>
          </cell>
          <cell r="G53">
            <v>40342.286000000029</v>
          </cell>
          <cell r="H53">
            <v>52675</v>
          </cell>
          <cell r="I53">
            <v>49248.599999999991</v>
          </cell>
          <cell r="J53">
            <v>65215.898000000052</v>
          </cell>
          <cell r="K53">
            <v>69061.540999999983</v>
          </cell>
          <cell r="L53">
            <v>76250.822000000029</v>
          </cell>
          <cell r="M53">
            <v>83280.734131240271</v>
          </cell>
          <cell r="N53">
            <v>98159.45100151292</v>
          </cell>
        </row>
        <row r="54">
          <cell r="A54" t="str">
            <v>Provision for Tax</v>
          </cell>
          <cell r="B54">
            <v>9050</v>
          </cell>
          <cell r="C54">
            <v>10010</v>
          </cell>
          <cell r="D54">
            <v>3830</v>
          </cell>
          <cell r="E54">
            <v>9785</v>
          </cell>
          <cell r="F54">
            <v>11261.165000000001</v>
          </cell>
          <cell r="G54">
            <v>16026</v>
          </cell>
          <cell r="H54">
            <v>21625</v>
          </cell>
          <cell r="I54">
            <v>12438.6</v>
          </cell>
          <cell r="J54">
            <v>22170.799999999999</v>
          </cell>
          <cell r="K54">
            <v>24994.799999999999</v>
          </cell>
          <cell r="L54">
            <v>30837.7</v>
          </cell>
          <cell r="M54">
            <v>27982.326668096732</v>
          </cell>
          <cell r="N54">
            <v>32981.575536508346</v>
          </cell>
          <cell r="P54" t="str">
            <v>mstag:taxExpenseIncome</v>
          </cell>
          <cell r="Q54">
            <v>6</v>
          </cell>
          <cell r="R54" t="str">
            <v>ISO4217:INR</v>
          </cell>
          <cell r="S54" t="b">
            <v>0</v>
          </cell>
          <cell r="T54" t="b">
            <v>0</v>
          </cell>
        </row>
        <row r="55">
          <cell r="A55" t="str">
            <v>Profit After Tax (before VRS)</v>
          </cell>
          <cell r="B55">
            <v>13495</v>
          </cell>
          <cell r="C55">
            <v>18612</v>
          </cell>
          <cell r="D55">
            <v>10278</v>
          </cell>
          <cell r="E55">
            <v>20515</v>
          </cell>
          <cell r="F55">
            <v>16046.534999999989</v>
          </cell>
          <cell r="G55">
            <v>24316.286000000029</v>
          </cell>
          <cell r="H55">
            <v>31050</v>
          </cell>
          <cell r="I55">
            <v>36809.999999999993</v>
          </cell>
          <cell r="J55">
            <v>43045.098000000056</v>
          </cell>
          <cell r="K55">
            <v>44066.74099999998</v>
          </cell>
          <cell r="L55">
            <v>45413.122000000032</v>
          </cell>
          <cell r="M55">
            <v>55298.407463143536</v>
          </cell>
          <cell r="N55">
            <v>65177.875465004574</v>
          </cell>
        </row>
        <row r="57">
          <cell r="A57" t="str">
            <v>VRS Expenses net of tax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 t="str">
            <v>mstag:employeeExpenses</v>
          </cell>
          <cell r="Q57">
            <v>6</v>
          </cell>
          <cell r="R57" t="str">
            <v>ISO4217:INR</v>
          </cell>
          <cell r="S57" t="b">
            <v>0</v>
          </cell>
          <cell r="T57" t="b">
            <v>0</v>
          </cell>
        </row>
        <row r="59">
          <cell r="A59" t="str">
            <v>Reported Net Profit for the year</v>
          </cell>
          <cell r="B59">
            <v>13495</v>
          </cell>
          <cell r="C59">
            <v>18612</v>
          </cell>
          <cell r="D59">
            <v>10278</v>
          </cell>
          <cell r="E59">
            <v>20515</v>
          </cell>
          <cell r="F59">
            <v>16046.534999999989</v>
          </cell>
          <cell r="G59">
            <v>24316.286000000029</v>
          </cell>
          <cell r="H59">
            <v>31050</v>
          </cell>
          <cell r="I59">
            <v>36809.999999999993</v>
          </cell>
          <cell r="J59">
            <v>43045.098000000056</v>
          </cell>
          <cell r="K59">
            <v>44066.74099999998</v>
          </cell>
          <cell r="L59">
            <v>45413.122000000032</v>
          </cell>
          <cell r="M59">
            <v>55298.407463143536</v>
          </cell>
          <cell r="N59">
            <v>65177.875465004574</v>
          </cell>
        </row>
        <row r="61">
          <cell r="A61" t="str">
            <v>Dividend (Rs.)</v>
          </cell>
          <cell r="B61">
            <v>2105.3450199203189</v>
          </cell>
          <cell r="C61">
            <v>2105.1999999999998</v>
          </cell>
          <cell r="D61">
            <v>2105.1999999999998</v>
          </cell>
          <cell r="E61">
            <v>2631.5</v>
          </cell>
          <cell r="F61">
            <v>2631.5</v>
          </cell>
          <cell r="G61">
            <v>3157.8</v>
          </cell>
          <cell r="H61">
            <v>4473.55</v>
          </cell>
          <cell r="I61">
            <v>5789.3</v>
          </cell>
          <cell r="J61">
            <v>6578.75</v>
          </cell>
          <cell r="K61">
            <v>7368.2</v>
          </cell>
          <cell r="L61">
            <v>7368.1840000000002</v>
          </cell>
          <cell r="M61">
            <v>7894.4834999999994</v>
          </cell>
          <cell r="N61">
            <v>8420.7824000000001</v>
          </cell>
          <cell r="P61" t="str">
            <v>mstag:commonDividends</v>
          </cell>
          <cell r="Q61">
            <v>6</v>
          </cell>
          <cell r="R61" t="str">
            <v>ISO4217:INR</v>
          </cell>
          <cell r="S61" t="b">
            <v>0</v>
          </cell>
          <cell r="T61" t="b">
            <v>0</v>
          </cell>
        </row>
        <row r="62">
          <cell r="A62" t="str">
            <v>Dividend Tax</v>
          </cell>
          <cell r="H62">
            <v>573.17899999999997</v>
          </cell>
          <cell r="I62">
            <v>741.75199999999995</v>
          </cell>
          <cell r="J62">
            <v>937.50300000000004</v>
          </cell>
          <cell r="K62">
            <v>902.60449999999992</v>
          </cell>
          <cell r="L62">
            <v>902.60253999999998</v>
          </cell>
          <cell r="M62">
            <v>967.07422874999986</v>
          </cell>
          <cell r="N62">
            <v>1031.545844</v>
          </cell>
          <cell r="P62" t="str">
            <v>mstag:commonDividends</v>
          </cell>
          <cell r="Q62">
            <v>6</v>
          </cell>
          <cell r="R62" t="str">
            <v>ISO4217:INR</v>
          </cell>
          <cell r="S62" t="b">
            <v>0</v>
          </cell>
          <cell r="T62" t="b">
            <v>0</v>
          </cell>
        </row>
        <row r="63">
          <cell r="A63" t="str">
            <v>DPS</v>
          </cell>
          <cell r="B63">
            <v>4</v>
          </cell>
          <cell r="C63">
            <v>4</v>
          </cell>
          <cell r="D63">
            <v>4</v>
          </cell>
          <cell r="E63">
            <v>5</v>
          </cell>
          <cell r="F63">
            <v>5</v>
          </cell>
          <cell r="G63">
            <v>6</v>
          </cell>
          <cell r="H63">
            <v>8.5</v>
          </cell>
          <cell r="I63">
            <v>11</v>
          </cell>
          <cell r="J63">
            <v>12.5</v>
          </cell>
          <cell r="K63">
            <v>14</v>
          </cell>
          <cell r="L63">
            <v>13.999969599087974</v>
          </cell>
          <cell r="M63">
            <v>15</v>
          </cell>
          <cell r="N63">
            <v>16</v>
          </cell>
          <cell r="Q63">
            <v>0</v>
          </cell>
          <cell r="R63" t="str">
            <v>ISO4217:INR</v>
          </cell>
          <cell r="S63" t="b">
            <v>0</v>
          </cell>
          <cell r="T63" t="b">
            <v>0</v>
          </cell>
        </row>
        <row r="65">
          <cell r="A65" t="str">
            <v>Basic EPS (Incl VRS)</v>
          </cell>
          <cell r="B65">
            <v>25.639503021715171</v>
          </cell>
          <cell r="C65">
            <v>35.363860915827473</v>
          </cell>
          <cell r="D65">
            <v>19.528785863575909</v>
          </cell>
          <cell r="E65">
            <v>38.979669390081703</v>
          </cell>
          <cell r="F65">
            <v>30.489331179935377</v>
          </cell>
          <cell r="G65">
            <v>46.202329469884134</v>
          </cell>
          <cell r="H65">
            <v>58.996769903097089</v>
          </cell>
          <cell r="I65">
            <v>69.94109823294697</v>
          </cell>
          <cell r="J65">
            <v>81.788139844195413</v>
          </cell>
          <cell r="K65">
            <v>83.729319779593339</v>
          </cell>
          <cell r="L65">
            <v>86.287700772317834</v>
          </cell>
          <cell r="M65">
            <v>105.07034588737226</v>
          </cell>
          <cell r="N65">
            <v>123.84193747128215</v>
          </cell>
        </row>
        <row r="66">
          <cell r="A66" t="str">
            <v>Basic EPS (Excl VRS)</v>
          </cell>
          <cell r="B66">
            <v>25.639503021715171</v>
          </cell>
          <cell r="C66">
            <v>35.363860915827473</v>
          </cell>
          <cell r="D66">
            <v>19.528785863575909</v>
          </cell>
          <cell r="E66">
            <v>38.979669390081703</v>
          </cell>
          <cell r="F66">
            <v>30.489331179935377</v>
          </cell>
          <cell r="G66">
            <v>46.202329469884134</v>
          </cell>
          <cell r="H66">
            <v>58.996769903097089</v>
          </cell>
          <cell r="I66">
            <v>69.94109823294697</v>
          </cell>
          <cell r="J66">
            <v>81.788139844195413</v>
          </cell>
          <cell r="K66">
            <v>83.729319779593339</v>
          </cell>
          <cell r="L66">
            <v>86.287700772317834</v>
          </cell>
          <cell r="M66">
            <v>105.07034588737226</v>
          </cell>
          <cell r="N66">
            <v>123.84193747128215</v>
          </cell>
        </row>
        <row r="67">
          <cell r="A67" t="str">
            <v>Diluted EPS (Incl VRS)</v>
          </cell>
          <cell r="B67">
            <v>25.639503021715171</v>
          </cell>
          <cell r="C67">
            <v>35.363860915827473</v>
          </cell>
          <cell r="D67">
            <v>19.528785863575909</v>
          </cell>
          <cell r="E67">
            <v>38.979669390081703</v>
          </cell>
          <cell r="F67">
            <v>30.489331179935377</v>
          </cell>
          <cell r="G67">
            <v>46.202329469884134</v>
          </cell>
          <cell r="H67">
            <v>58.996769903097089</v>
          </cell>
          <cell r="I67">
            <v>69.94109823294697</v>
          </cell>
          <cell r="J67">
            <v>81.788139844195413</v>
          </cell>
          <cell r="K67">
            <v>83.729319779593339</v>
          </cell>
          <cell r="L67">
            <v>86.287700772317834</v>
          </cell>
          <cell r="M67">
            <v>105.07034588737226</v>
          </cell>
          <cell r="N67">
            <v>123.84193747128215</v>
          </cell>
        </row>
        <row r="68">
          <cell r="A68" t="str">
            <v>Diluted EPS (Excl VRS)</v>
          </cell>
          <cell r="B68">
            <v>25.639503021715171</v>
          </cell>
          <cell r="C68">
            <v>35.363860915827473</v>
          </cell>
          <cell r="D68">
            <v>19.528785863575909</v>
          </cell>
          <cell r="E68">
            <v>38.979669390081703</v>
          </cell>
          <cell r="F68">
            <v>30.489331179935377</v>
          </cell>
          <cell r="G68">
            <v>46.202329469884134</v>
          </cell>
          <cell r="H68">
            <v>58.996769903097089</v>
          </cell>
          <cell r="I68">
            <v>69.94109823294697</v>
          </cell>
          <cell r="J68">
            <v>81.788139844195413</v>
          </cell>
          <cell r="K68">
            <v>83.729319779593339</v>
          </cell>
          <cell r="L68">
            <v>86.287700772317834</v>
          </cell>
          <cell r="M68">
            <v>105.07034588737226</v>
          </cell>
          <cell r="N68">
            <v>123.84193747128215</v>
          </cell>
        </row>
        <row r="72">
          <cell r="A72" t="str">
            <v>Shareholders Equity</v>
          </cell>
        </row>
        <row r="73">
          <cell r="A73" t="str">
            <v>Share Capital</v>
          </cell>
          <cell r="B73">
            <v>5263.3625498007968</v>
          </cell>
          <cell r="C73">
            <v>5263</v>
          </cell>
          <cell r="D73">
            <v>5263</v>
          </cell>
          <cell r="E73">
            <v>5263</v>
          </cell>
          <cell r="F73">
            <v>5263</v>
          </cell>
          <cell r="G73">
            <v>5263</v>
          </cell>
          <cell r="H73">
            <v>5263</v>
          </cell>
          <cell r="I73">
            <v>5263</v>
          </cell>
          <cell r="J73">
            <v>5263</v>
          </cell>
          <cell r="K73">
            <v>5263</v>
          </cell>
          <cell r="L73">
            <v>5262.9889999999996</v>
          </cell>
          <cell r="M73">
            <v>5262.9889999999996</v>
          </cell>
          <cell r="N73">
            <v>5262.9889999999996</v>
          </cell>
          <cell r="P73" t="str">
            <v>mstag:commonStock</v>
          </cell>
          <cell r="Q73">
            <v>6</v>
          </cell>
          <cell r="R73" t="str">
            <v>ISO4217:INR</v>
          </cell>
          <cell r="S73" t="b">
            <v>0</v>
          </cell>
          <cell r="T73" t="b">
            <v>0</v>
          </cell>
        </row>
        <row r="74">
          <cell r="A74" t="str">
            <v>Share Premium Reserve</v>
          </cell>
          <cell r="B74">
            <v>35104.699999999997</v>
          </cell>
          <cell r="C74">
            <v>35105.699999999997</v>
          </cell>
          <cell r="D74">
            <v>35105.699999999997</v>
          </cell>
          <cell r="E74">
            <v>35105.699999999997</v>
          </cell>
          <cell r="F74">
            <v>35105.699999999997</v>
          </cell>
          <cell r="G74">
            <v>35105.699999999997</v>
          </cell>
          <cell r="H74">
            <v>35105.699999999997</v>
          </cell>
          <cell r="I74">
            <v>35105.699999999997</v>
          </cell>
          <cell r="J74">
            <v>35105.699999999997</v>
          </cell>
          <cell r="K74">
            <v>35105.699999999997</v>
          </cell>
          <cell r="L74">
            <v>35105.699999999997</v>
          </cell>
          <cell r="M74">
            <v>35106.699999999997</v>
          </cell>
          <cell r="N74">
            <v>35107.699999999997</v>
          </cell>
          <cell r="P74" t="str">
            <v>mstag:additionalPaidInCapital</v>
          </cell>
          <cell r="Q74">
            <v>6</v>
          </cell>
          <cell r="R74" t="str">
            <v>ISO4217:INR</v>
          </cell>
          <cell r="S74" t="b">
            <v>0</v>
          </cell>
          <cell r="T74" t="b">
            <v>0</v>
          </cell>
        </row>
        <row r="75">
          <cell r="A75" t="str">
            <v>Reserves and Surplus</v>
          </cell>
          <cell r="B75">
            <v>39404.300000000003</v>
          </cell>
          <cell r="C75">
            <v>55699.58</v>
          </cell>
          <cell r="D75">
            <v>63654.3</v>
          </cell>
          <cell r="E75">
            <v>81104.3</v>
          </cell>
          <cell r="F75">
            <v>94246.3</v>
          </cell>
          <cell r="G75">
            <v>111875.3</v>
          </cell>
          <cell r="H75">
            <v>131665.09999999998</v>
          </cell>
          <cell r="I75">
            <v>161944.09500000003</v>
          </cell>
          <cell r="J75">
            <v>200352.66999999998</v>
          </cell>
          <cell r="K75">
            <v>236072.17199999996</v>
          </cell>
          <cell r="L75">
            <v>272616.875</v>
          </cell>
          <cell r="M75">
            <v>318678.13135388994</v>
          </cell>
          <cell r="N75">
            <v>374003.11230235733</v>
          </cell>
          <cell r="P75" t="str">
            <v>mstag:retainedEarnings</v>
          </cell>
          <cell r="Q75">
            <v>6</v>
          </cell>
          <cell r="R75" t="str">
            <v>ISO4217:INR</v>
          </cell>
          <cell r="S75" t="b">
            <v>0</v>
          </cell>
          <cell r="T75" t="b">
            <v>0</v>
          </cell>
        </row>
        <row r="76">
          <cell r="A76" t="str">
            <v>Retained Earnings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 t="str">
            <v>mstag:retainedEarnings</v>
          </cell>
          <cell r="Q76">
            <v>6</v>
          </cell>
          <cell r="R76" t="str">
            <v>ISO4217:INR</v>
          </cell>
          <cell r="S76" t="b">
            <v>0</v>
          </cell>
          <cell r="T76" t="b">
            <v>0</v>
          </cell>
        </row>
        <row r="77">
          <cell r="A77" t="str">
            <v>---Revaluation Reserve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 t="str">
            <v>mstag:revaluationReserves</v>
          </cell>
          <cell r="Q77">
            <v>6</v>
          </cell>
          <cell r="R77" t="str">
            <v>ISO4217:INR</v>
          </cell>
          <cell r="S77" t="b">
            <v>0</v>
          </cell>
          <cell r="T77" t="b">
            <v>0</v>
          </cell>
        </row>
        <row r="78">
          <cell r="A78" t="str">
            <v>Treasury Stock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 t="str">
            <v>mstag:treasuryStockAndInvestmentInOwnShares</v>
          </cell>
          <cell r="Q78">
            <v>6</v>
          </cell>
          <cell r="R78" t="str">
            <v>ISO4217:INR</v>
          </cell>
          <cell r="S78" t="b">
            <v>0</v>
          </cell>
          <cell r="T78" t="b">
            <v>0</v>
          </cell>
        </row>
        <row r="79">
          <cell r="A79" t="str">
            <v>---Others</v>
          </cell>
          <cell r="B79">
            <v>39404.300000000003</v>
          </cell>
          <cell r="C79">
            <v>55699.58</v>
          </cell>
          <cell r="D79">
            <v>63654.3</v>
          </cell>
          <cell r="E79">
            <v>81104.3</v>
          </cell>
          <cell r="F79">
            <v>94246.3</v>
          </cell>
          <cell r="G79">
            <v>111875.3</v>
          </cell>
          <cell r="H79">
            <v>131665.09999999998</v>
          </cell>
          <cell r="I79">
            <v>161944.09500000003</v>
          </cell>
          <cell r="J79">
            <v>200352.66999999998</v>
          </cell>
          <cell r="K79">
            <v>236072.17199999996</v>
          </cell>
          <cell r="L79">
            <v>272616.875</v>
          </cell>
          <cell r="M79">
            <v>318678.13135388994</v>
          </cell>
          <cell r="N79">
            <v>374003.11230235733</v>
          </cell>
        </row>
        <row r="81">
          <cell r="A81" t="str">
            <v>Loans</v>
          </cell>
        </row>
        <row r="82">
          <cell r="A82" t="str">
            <v>Net Loans</v>
          </cell>
          <cell r="B82">
            <v>622332</v>
          </cell>
          <cell r="C82">
            <v>743730</v>
          </cell>
          <cell r="D82">
            <v>823598</v>
          </cell>
          <cell r="E82">
            <v>981020</v>
          </cell>
          <cell r="F82">
            <v>1135903</v>
          </cell>
          <cell r="G82">
            <v>1208065</v>
          </cell>
          <cell r="H82">
            <v>1377584.5819999999</v>
          </cell>
          <cell r="I82">
            <v>1579335.3740000001</v>
          </cell>
          <cell r="J82">
            <v>2023744.547</v>
          </cell>
          <cell r="K82">
            <v>2616415.3360000001</v>
          </cell>
          <cell r="L82">
            <v>3373364.9350000001</v>
          </cell>
          <cell r="M82">
            <v>4165188.96875</v>
          </cell>
          <cell r="N82">
            <v>5020740.245875</v>
          </cell>
        </row>
        <row r="83">
          <cell r="A83" t="str">
            <v>LLP</v>
          </cell>
          <cell r="B83">
            <v>62805.745440000006</v>
          </cell>
          <cell r="C83">
            <v>67234.679460000014</v>
          </cell>
          <cell r="D83">
            <v>79756.637329440011</v>
          </cell>
          <cell r="E83">
            <v>89677.62</v>
          </cell>
          <cell r="F83">
            <v>90254.749100000015</v>
          </cell>
          <cell r="G83">
            <v>86844.640500000009</v>
          </cell>
          <cell r="H83">
            <v>73230.700000000012</v>
          </cell>
          <cell r="I83">
            <v>72254.8</v>
          </cell>
          <cell r="J83">
            <v>71070</v>
          </cell>
          <cell r="K83">
            <v>47167.299999999996</v>
          </cell>
          <cell r="L83">
            <v>47405</v>
          </cell>
          <cell r="M83">
            <v>65559.215615000008</v>
          </cell>
          <cell r="N83">
            <v>94895.897080812516</v>
          </cell>
          <cell r="P83" t="str">
            <v>mstag:allowanceForLoanLosses</v>
          </cell>
          <cell r="Q83">
            <v>6</v>
          </cell>
          <cell r="R83" t="str">
            <v>ISO4217:INR</v>
          </cell>
          <cell r="S83" t="b">
            <v>0</v>
          </cell>
          <cell r="T83" t="b">
            <v>0</v>
          </cell>
        </row>
        <row r="84">
          <cell r="A84" t="str">
            <v>Gross Loans</v>
          </cell>
          <cell r="B84">
            <v>685137.74543999997</v>
          </cell>
          <cell r="C84">
            <v>810964.67946000001</v>
          </cell>
          <cell r="D84">
            <v>903354.63732943998</v>
          </cell>
          <cell r="E84">
            <v>1070697.6200000001</v>
          </cell>
          <cell r="F84">
            <v>1226157.7491000001</v>
          </cell>
          <cell r="G84">
            <v>1294909.6405</v>
          </cell>
          <cell r="H84">
            <v>1450815.2819999999</v>
          </cell>
          <cell r="I84">
            <v>1651590.1740000001</v>
          </cell>
          <cell r="J84">
            <v>2094814.547</v>
          </cell>
          <cell r="K84">
            <v>2663582.6359999999</v>
          </cell>
          <cell r="L84">
            <v>3420769.9350000001</v>
          </cell>
          <cell r="M84">
            <v>4230748.1843649996</v>
          </cell>
          <cell r="N84">
            <v>5115636.1429558126</v>
          </cell>
          <cell r="P84" t="str">
            <v>mstag:loansAndLeasesForFinancialServices</v>
          </cell>
          <cell r="Q84">
            <v>6</v>
          </cell>
          <cell r="R84" t="str">
            <v>ISO4217:INR</v>
          </cell>
          <cell r="S84" t="b">
            <v>0</v>
          </cell>
          <cell r="T84" t="b">
            <v>0</v>
          </cell>
        </row>
        <row r="87">
          <cell r="A87" t="str">
            <v>Statutory Tax Rate</v>
          </cell>
          <cell r="B87">
            <v>0.35</v>
          </cell>
          <cell r="C87">
            <v>0.35</v>
          </cell>
          <cell r="D87">
            <v>0.35</v>
          </cell>
          <cell r="E87">
            <v>0.35</v>
          </cell>
          <cell r="F87">
            <v>0.35</v>
          </cell>
          <cell r="G87">
            <v>0.35</v>
          </cell>
          <cell r="H87">
            <v>0.35</v>
          </cell>
          <cell r="I87">
            <v>0.35</v>
          </cell>
          <cell r="J87">
            <v>0.35</v>
          </cell>
          <cell r="K87">
            <v>0.35</v>
          </cell>
          <cell r="L87">
            <v>0.33660000000000001</v>
          </cell>
          <cell r="M87">
            <v>0.33660000000000001</v>
          </cell>
          <cell r="N87">
            <v>0.33660000000000001</v>
          </cell>
          <cell r="P87" t="str">
            <v>mstag:statutoryTaxRate</v>
          </cell>
          <cell r="Q87">
            <v>0</v>
          </cell>
          <cell r="R87" t="str">
            <v>ms_eqr_gcim_Decimal:ms_eqr_gcim_decimal</v>
          </cell>
          <cell r="S87" t="b">
            <v>0</v>
          </cell>
          <cell r="T87" t="b">
            <v>0</v>
          </cell>
        </row>
        <row r="89">
          <cell r="A89" t="str">
            <v>Share Counts (Mln)</v>
          </cell>
        </row>
        <row r="90">
          <cell r="A90" t="str">
            <v>Period end Basic</v>
          </cell>
          <cell r="B90">
            <v>526.33625498007973</v>
          </cell>
          <cell r="C90">
            <v>526.29999999999995</v>
          </cell>
          <cell r="D90">
            <v>526.29999999999995</v>
          </cell>
          <cell r="E90">
            <v>526.29999999999995</v>
          </cell>
          <cell r="F90">
            <v>526.29999999999995</v>
          </cell>
          <cell r="G90">
            <v>526.29999999999995</v>
          </cell>
          <cell r="H90">
            <v>526.29999999999995</v>
          </cell>
          <cell r="I90">
            <v>526.29999999999995</v>
          </cell>
          <cell r="J90">
            <v>526.29999999999995</v>
          </cell>
          <cell r="K90">
            <v>526.29999999999995</v>
          </cell>
          <cell r="L90">
            <v>526.2989</v>
          </cell>
          <cell r="M90">
            <v>526.2989</v>
          </cell>
          <cell r="N90">
            <v>526.2989</v>
          </cell>
          <cell r="P90" t="str">
            <v>mstag:periodEndBasicSharesOutstanding~SBI.BO</v>
          </cell>
          <cell r="Q90">
            <v>6</v>
          </cell>
          <cell r="R90" t="str">
            <v>ms_eqr_gcim_Decimal:ms_eqr_gcim_decimal</v>
          </cell>
          <cell r="S90" t="b">
            <v>0</v>
          </cell>
          <cell r="T90" t="b">
            <v>0</v>
          </cell>
        </row>
        <row r="91">
          <cell r="A91" t="str">
            <v>Average Basic</v>
          </cell>
          <cell r="B91">
            <v>526.33625498007973</v>
          </cell>
          <cell r="C91">
            <v>526.29999999999995</v>
          </cell>
          <cell r="D91">
            <v>526.29999999999995</v>
          </cell>
          <cell r="E91">
            <v>526.29999999999995</v>
          </cell>
          <cell r="F91">
            <v>526.29999999999995</v>
          </cell>
          <cell r="G91">
            <v>526.29999999999995</v>
          </cell>
          <cell r="H91">
            <v>526.29999999999995</v>
          </cell>
          <cell r="I91">
            <v>526.29999999999995</v>
          </cell>
          <cell r="J91">
            <v>526.29999999999995</v>
          </cell>
          <cell r="K91">
            <v>526.29999999999995</v>
          </cell>
          <cell r="L91">
            <v>526.2989</v>
          </cell>
          <cell r="M91">
            <v>526.2989</v>
          </cell>
          <cell r="N91">
            <v>526.2989</v>
          </cell>
          <cell r="P91" t="str">
            <v>mstag:averageBasicSharesOutstanding~SBI.BO</v>
          </cell>
          <cell r="Q91">
            <v>6</v>
          </cell>
          <cell r="R91" t="str">
            <v>ms_eqr_gcim_Decimal:ms_eqr_gcim_decimal</v>
          </cell>
          <cell r="S91" t="b">
            <v>0</v>
          </cell>
          <cell r="T91" t="b">
            <v>0</v>
          </cell>
        </row>
        <row r="92">
          <cell r="A92" t="str">
            <v>Period end Diluted</v>
          </cell>
          <cell r="B92">
            <v>526.33625498007973</v>
          </cell>
          <cell r="C92">
            <v>526.29999999999995</v>
          </cell>
          <cell r="D92">
            <v>526.29999999999995</v>
          </cell>
          <cell r="E92">
            <v>526.29999999999995</v>
          </cell>
          <cell r="F92">
            <v>526.29999999999995</v>
          </cell>
          <cell r="G92">
            <v>526.29999999999995</v>
          </cell>
          <cell r="H92">
            <v>526.29999999999995</v>
          </cell>
          <cell r="I92">
            <v>526.29999999999995</v>
          </cell>
          <cell r="J92">
            <v>526.29999999999995</v>
          </cell>
          <cell r="K92">
            <v>526.29999999999995</v>
          </cell>
          <cell r="L92">
            <v>526.2989</v>
          </cell>
          <cell r="M92">
            <v>526.2989</v>
          </cell>
          <cell r="N92">
            <v>526.2989</v>
          </cell>
        </row>
        <row r="93">
          <cell r="A93" t="str">
            <v>Average Diluted</v>
          </cell>
          <cell r="B93">
            <v>526.33625498007973</v>
          </cell>
          <cell r="C93">
            <v>526.29999999999995</v>
          </cell>
          <cell r="D93">
            <v>526.29999999999995</v>
          </cell>
          <cell r="E93">
            <v>526.29999999999995</v>
          </cell>
          <cell r="F93">
            <v>526.29999999999995</v>
          </cell>
          <cell r="G93">
            <v>526.29999999999995</v>
          </cell>
          <cell r="H93">
            <v>526.29999999999995</v>
          </cell>
          <cell r="I93">
            <v>526.29999999999995</v>
          </cell>
          <cell r="J93">
            <v>526.29999999999995</v>
          </cell>
          <cell r="K93">
            <v>526.29999999999995</v>
          </cell>
          <cell r="L93">
            <v>526.2989</v>
          </cell>
          <cell r="M93">
            <v>526.2989</v>
          </cell>
          <cell r="N93">
            <v>526.2989</v>
          </cell>
          <cell r="P93" t="str">
            <v>mstag:averageDilutedSharesOutstanding~SBI.BO</v>
          </cell>
          <cell r="Q93">
            <v>6</v>
          </cell>
          <cell r="R93" t="str">
            <v>ms_eqr_gcim_Decimal:ms_eqr_gcim_decimal</v>
          </cell>
          <cell r="S93" t="b">
            <v>0</v>
          </cell>
          <cell r="T93" t="b">
            <v>0</v>
          </cell>
        </row>
        <row r="94">
          <cell r="A94" t="str">
            <v>Weighted Average</v>
          </cell>
          <cell r="B94">
            <v>526.33625498007973</v>
          </cell>
          <cell r="C94">
            <v>526.29999999999995</v>
          </cell>
          <cell r="D94">
            <v>526.29999999999995</v>
          </cell>
          <cell r="E94">
            <v>526.29999999999995</v>
          </cell>
          <cell r="F94">
            <v>526.29999999999995</v>
          </cell>
          <cell r="G94">
            <v>526.29999999999995</v>
          </cell>
          <cell r="H94">
            <v>526.29999999999995</v>
          </cell>
          <cell r="I94">
            <v>526.29999999999995</v>
          </cell>
          <cell r="J94">
            <v>526.29999999999995</v>
          </cell>
          <cell r="K94">
            <v>526.29999999999995</v>
          </cell>
          <cell r="L94">
            <v>526.2989</v>
          </cell>
          <cell r="M94">
            <v>526.2989</v>
          </cell>
          <cell r="N94">
            <v>526.2989</v>
          </cell>
        </row>
        <row r="96">
          <cell r="A96" t="str">
            <v>Net Stock Issuance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 t="str">
            <v>mstag:netIssuanceRepurchaseOfCommonStock</v>
          </cell>
          <cell r="Q96">
            <v>6</v>
          </cell>
          <cell r="R96" t="str">
            <v>ISO4217:INR</v>
          </cell>
          <cell r="S96" t="b">
            <v>0</v>
          </cell>
          <cell r="T96" t="b">
            <v>0</v>
          </cell>
        </row>
        <row r="98">
          <cell r="A98" t="str">
            <v>Net Charge offs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 t="str">
            <v>mstag:netChargeOffs</v>
          </cell>
          <cell r="Q98">
            <v>6</v>
          </cell>
          <cell r="R98" t="str">
            <v>ISO4217:INR</v>
          </cell>
          <cell r="S98" t="b">
            <v>0</v>
          </cell>
          <cell r="T98" t="b">
            <v>0</v>
          </cell>
        </row>
        <row r="100">
          <cell r="A100" t="str">
            <v>Risk Weighted Assets</v>
          </cell>
          <cell r="B100">
            <v>944051.62780829368</v>
          </cell>
          <cell r="C100">
            <v>898674.27502338635</v>
          </cell>
          <cell r="D100">
            <v>1111356.8376068377</v>
          </cell>
          <cell r="E100">
            <v>1467065.2173913044</v>
          </cell>
          <cell r="F100">
            <v>1516799.5337995337</v>
          </cell>
          <cell r="G100">
            <v>1578442.5162689805</v>
          </cell>
          <cell r="H100">
            <v>1535309.2281498297</v>
          </cell>
          <cell r="I100">
            <v>1696284.9520383694</v>
          </cell>
          <cell r="J100">
            <v>2084895.8582089553</v>
          </cell>
          <cell r="K100">
            <v>2673001.39957265</v>
          </cell>
          <cell r="L100">
            <v>3552589.6004993757</v>
          </cell>
          <cell r="M100">
            <v>4386482.7255922044</v>
          </cell>
          <cell r="N100">
            <v>5287488.880684711</v>
          </cell>
          <cell r="P100" t="str">
            <v>mstag:riskWeightedAssets</v>
          </cell>
          <cell r="Q100">
            <v>6</v>
          </cell>
          <cell r="R100" t="str">
            <v>ISO4217:INR</v>
          </cell>
          <cell r="S100" t="b">
            <v>0</v>
          </cell>
          <cell r="T100" t="b">
            <v>0</v>
          </cell>
        </row>
        <row r="102">
          <cell r="A102" t="str">
            <v>Risk Based Capital</v>
          </cell>
          <cell r="B102">
            <v>114891.08310426935</v>
          </cell>
          <cell r="C102">
            <v>131026.70929840974</v>
          </cell>
          <cell r="D102">
            <v>139030.74038461538</v>
          </cell>
          <cell r="E102">
            <v>168565.79347826086</v>
          </cell>
          <cell r="F102">
            <v>193998.66037296035</v>
          </cell>
          <cell r="G102">
            <v>210722.07592190889</v>
          </cell>
          <cell r="H102">
            <v>207266.74580022701</v>
          </cell>
          <cell r="I102">
            <v>229507.35401079137</v>
          </cell>
          <cell r="J102">
            <v>259569.53434701494</v>
          </cell>
          <cell r="K102">
            <v>317552.5662692308</v>
          </cell>
          <cell r="L102">
            <v>438389.55670162302</v>
          </cell>
          <cell r="M102">
            <v>549948.81963350018</v>
          </cell>
          <cell r="N102">
            <v>650325.10833659291</v>
          </cell>
          <cell r="P102" t="str">
            <v>mstag:totalRiskBasedCapital</v>
          </cell>
          <cell r="Q102">
            <v>6</v>
          </cell>
          <cell r="R102" t="str">
            <v>ISO4217:INR</v>
          </cell>
          <cell r="S102" t="b">
            <v>0</v>
          </cell>
          <cell r="T102" t="b">
            <v>0</v>
          </cell>
        </row>
        <row r="103">
          <cell r="A103" t="str">
            <v>Tier 1 capital</v>
          </cell>
          <cell r="B103">
            <v>79772.362549800804</v>
          </cell>
          <cell r="C103">
            <v>96068.28</v>
          </cell>
          <cell r="D103">
            <v>104023</v>
          </cell>
          <cell r="E103">
            <v>121473</v>
          </cell>
          <cell r="F103">
            <v>130141.4</v>
          </cell>
          <cell r="G103">
            <v>145532.4</v>
          </cell>
          <cell r="H103">
            <v>135260.74300000002</v>
          </cell>
          <cell r="I103">
            <v>141470.16500000001</v>
          </cell>
          <cell r="J103">
            <v>167625.62700000001</v>
          </cell>
          <cell r="K103">
            <v>250192.93100000004</v>
          </cell>
          <cell r="L103">
            <v>284562.42700000003</v>
          </cell>
          <cell r="M103">
            <v>330624.68335388997</v>
          </cell>
          <cell r="N103">
            <v>385950.66430235736</v>
          </cell>
          <cell r="P103" t="str">
            <v>mstag:tier1</v>
          </cell>
          <cell r="Q103">
            <v>6</v>
          </cell>
          <cell r="R103" t="str">
            <v>ISO4217:INR</v>
          </cell>
          <cell r="S103" t="b">
            <v>0</v>
          </cell>
          <cell r="T103" t="b">
            <v>0</v>
          </cell>
        </row>
        <row r="104">
          <cell r="A104" t="str">
            <v>Average Assets</v>
          </cell>
          <cell r="B104">
            <v>1504714.6812749004</v>
          </cell>
          <cell r="C104">
            <v>1680731.1812749004</v>
          </cell>
          <cell r="D104">
            <v>2010910</v>
          </cell>
          <cell r="E104">
            <v>2420070</v>
          </cell>
          <cell r="F104">
            <v>2885746</v>
          </cell>
          <cell r="G104">
            <v>3319362</v>
          </cell>
          <cell r="H104">
            <v>3620523.4</v>
          </cell>
          <cell r="I104">
            <v>3918458.8</v>
          </cell>
          <cell r="J104">
            <v>4338490.7335000001</v>
          </cell>
          <cell r="K104">
            <v>4768762.0999999996</v>
          </cell>
          <cell r="L104">
            <v>5302173.9605</v>
          </cell>
          <cell r="M104">
            <v>6205698.9331569448</v>
          </cell>
          <cell r="N104">
            <v>7348193.595354924</v>
          </cell>
          <cell r="P104" t="str">
            <v>mstag:averageAssets</v>
          </cell>
          <cell r="Q104">
            <v>6</v>
          </cell>
          <cell r="R104" t="str">
            <v>ISO4217:INR</v>
          </cell>
          <cell r="S104" t="b">
            <v>0</v>
          </cell>
          <cell r="T104" t="b">
            <v>0</v>
          </cell>
        </row>
        <row r="105">
          <cell r="A105" t="str">
            <v>Average Loans</v>
          </cell>
          <cell r="B105">
            <v>610294</v>
          </cell>
          <cell r="C105">
            <v>683031</v>
          </cell>
          <cell r="D105">
            <v>783664</v>
          </cell>
          <cell r="E105">
            <v>902309</v>
          </cell>
          <cell r="F105">
            <v>1058461.5</v>
          </cell>
          <cell r="G105">
            <v>1171984</v>
          </cell>
          <cell r="H105">
            <v>1292824.791</v>
          </cell>
          <cell r="I105">
            <v>1478459.9780000001</v>
          </cell>
          <cell r="J105">
            <v>1801539.9605</v>
          </cell>
          <cell r="K105">
            <v>2320079.9415000002</v>
          </cell>
          <cell r="L105">
            <v>2994890.1354999999</v>
          </cell>
          <cell r="M105">
            <v>3769276.9518750003</v>
          </cell>
          <cell r="N105">
            <v>4592964.6073125005</v>
          </cell>
          <cell r="P105" t="str">
            <v>mstag:averageLoans</v>
          </cell>
          <cell r="Q105">
            <v>6</v>
          </cell>
          <cell r="R105" t="str">
            <v>ISO4217:INR</v>
          </cell>
          <cell r="S105" t="b">
            <v>0</v>
          </cell>
          <cell r="T105" t="b">
            <v>0</v>
          </cell>
        </row>
        <row r="106">
          <cell r="A106" t="str">
            <v>Average Liquid Assets</v>
          </cell>
          <cell r="B106">
            <v>258417.18127490045</v>
          </cell>
          <cell r="C106">
            <v>302993.18127490045</v>
          </cell>
          <cell r="D106">
            <v>430292.5</v>
          </cell>
          <cell r="E106">
            <v>501745</v>
          </cell>
          <cell r="F106">
            <v>539228</v>
          </cell>
          <cell r="G106">
            <v>628196.5</v>
          </cell>
          <cell r="H106">
            <v>550555.5</v>
          </cell>
          <cell r="I106">
            <v>443738.08399999997</v>
          </cell>
          <cell r="J106">
            <v>414443.57699999999</v>
          </cell>
          <cell r="K106">
            <v>419410.49849999999</v>
          </cell>
          <cell r="L106">
            <v>482643.45550000004</v>
          </cell>
          <cell r="M106">
            <v>593318.58138370002</v>
          </cell>
          <cell r="N106">
            <v>698061.37196650798</v>
          </cell>
          <cell r="P106" t="str">
            <v>mstag:averageLiquidAssets</v>
          </cell>
          <cell r="Q106">
            <v>6</v>
          </cell>
          <cell r="R106" t="str">
            <v>ISO4217:INR</v>
          </cell>
          <cell r="S106" t="b">
            <v>0</v>
          </cell>
          <cell r="T106" t="b">
            <v>0</v>
          </cell>
        </row>
        <row r="107">
          <cell r="A107" t="str">
            <v>Average Interest Earning Assets</v>
          </cell>
          <cell r="B107">
            <v>1321943.6812749004</v>
          </cell>
          <cell r="C107">
            <v>1495073.1812749004</v>
          </cell>
          <cell r="D107">
            <v>1845300</v>
          </cell>
          <cell r="E107">
            <v>2219880</v>
          </cell>
          <cell r="F107">
            <v>2671465</v>
          </cell>
          <cell r="G107">
            <v>3140272.5</v>
          </cell>
          <cell r="H107">
            <v>3430829.9</v>
          </cell>
          <cell r="I107">
            <v>3712320.0844999999</v>
          </cell>
          <cell r="J107">
            <v>4129855.5019999999</v>
          </cell>
          <cell r="K107">
            <v>4537651.2015000004</v>
          </cell>
          <cell r="L107">
            <v>5035949.2139999997</v>
          </cell>
          <cell r="M107">
            <v>5917982.2419619448</v>
          </cell>
          <cell r="N107">
            <v>7046945.1862102738</v>
          </cell>
          <cell r="P107" t="str">
            <v>mstag:averageInterestEarningAssets</v>
          </cell>
          <cell r="Q107">
            <v>6</v>
          </cell>
          <cell r="R107" t="str">
            <v>ISO4217:INR</v>
          </cell>
          <cell r="S107" t="b">
            <v>0</v>
          </cell>
          <cell r="T107" t="b">
            <v>0</v>
          </cell>
        </row>
        <row r="108">
          <cell r="A108" t="str">
            <v>Avg Risk Wtd Assets</v>
          </cell>
          <cell r="B108">
            <v>867888.13274472649</v>
          </cell>
          <cell r="C108">
            <v>921362.95141584007</v>
          </cell>
          <cell r="D108">
            <v>1005015.556315112</v>
          </cell>
          <cell r="E108">
            <v>1289211.0274990711</v>
          </cell>
          <cell r="F108">
            <v>1491932.3755954192</v>
          </cell>
          <cell r="G108">
            <v>1547621.0250342572</v>
          </cell>
          <cell r="H108">
            <v>1556875.8722094051</v>
          </cell>
          <cell r="I108">
            <v>1615797.0900940995</v>
          </cell>
          <cell r="J108">
            <v>1890590.4051236622</v>
          </cell>
          <cell r="K108">
            <v>2378948.6288908026</v>
          </cell>
          <cell r="L108">
            <v>3112795.5000360128</v>
          </cell>
          <cell r="M108">
            <v>3969536.16304579</v>
          </cell>
          <cell r="N108">
            <v>4836985.8031384572</v>
          </cell>
          <cell r="P108" t="str">
            <v>mstag:averageRiskWeightedAssets</v>
          </cell>
          <cell r="Q108">
            <v>6</v>
          </cell>
          <cell r="R108" t="str">
            <v>ISO4217:INR</v>
          </cell>
          <cell r="S108" t="b">
            <v>0</v>
          </cell>
          <cell r="T108" t="b">
            <v>0</v>
          </cell>
        </row>
        <row r="109">
          <cell r="A109" t="str">
            <v>Average Interest Bearing Liabilitiess</v>
          </cell>
          <cell r="B109">
            <v>1437514</v>
          </cell>
          <cell r="C109">
            <v>1592810.8599999999</v>
          </cell>
          <cell r="D109">
            <v>1910864.3599999999</v>
          </cell>
          <cell r="E109">
            <v>2307322</v>
          </cell>
          <cell r="F109">
            <v>2757702</v>
          </cell>
          <cell r="G109">
            <v>3175932.5</v>
          </cell>
          <cell r="H109">
            <v>3458384.5</v>
          </cell>
          <cell r="I109">
            <v>3731285.5024999999</v>
          </cell>
          <cell r="J109">
            <v>4116973.6565</v>
          </cell>
          <cell r="K109">
            <v>4510180.9845000003</v>
          </cell>
          <cell r="L109">
            <v>5007460.7424999997</v>
          </cell>
          <cell r="M109">
            <v>5869682.2409799993</v>
          </cell>
          <cell r="N109">
            <v>6961482.7845267998</v>
          </cell>
          <cell r="P109" t="str">
            <v>mstag:averageInterestBearingLiabilities</v>
          </cell>
          <cell r="Q109">
            <v>6</v>
          </cell>
          <cell r="R109" t="str">
            <v>ISO4217:INR</v>
          </cell>
          <cell r="S109" t="b">
            <v>0</v>
          </cell>
          <cell r="T109" t="b">
            <v>0</v>
          </cell>
        </row>
        <row r="110">
          <cell r="A110" t="str">
            <v>Avg Share holder equity</v>
          </cell>
          <cell r="B110">
            <v>67200.681274900402</v>
          </cell>
          <cell r="C110">
            <v>87920.321274900401</v>
          </cell>
          <cell r="D110">
            <v>100045.64</v>
          </cell>
          <cell r="E110">
            <v>112748</v>
          </cell>
          <cell r="F110">
            <v>128044</v>
          </cell>
          <cell r="G110">
            <v>143429.5</v>
          </cell>
          <cell r="H110">
            <v>162138.9</v>
          </cell>
          <cell r="I110">
            <v>187173.29749999999</v>
          </cell>
          <cell r="J110">
            <v>221517.08250000002</v>
          </cell>
          <cell r="K110">
            <v>258581.12099999998</v>
          </cell>
          <cell r="L110">
            <v>294713.21799999999</v>
          </cell>
          <cell r="M110">
            <v>336016.69217694498</v>
          </cell>
          <cell r="N110">
            <v>386710.81082812365</v>
          </cell>
          <cell r="P110" t="str">
            <v>mstag:averageShareholdersEquity</v>
          </cell>
          <cell r="Q110">
            <v>6</v>
          </cell>
          <cell r="R110" t="str">
            <v>ISO4217:INR</v>
          </cell>
          <cell r="S110" t="b">
            <v>0</v>
          </cell>
          <cell r="T110" t="b">
            <v>0</v>
          </cell>
        </row>
        <row r="111">
          <cell r="A111" t="str">
            <v>Interest Bearing Liabilities</v>
          </cell>
          <cell r="B111">
            <v>1484960</v>
          </cell>
          <cell r="C111">
            <v>1700661.72</v>
          </cell>
          <cell r="D111">
            <v>2121067</v>
          </cell>
          <cell r="E111">
            <v>2493577</v>
          </cell>
          <cell r="F111">
            <v>3021827</v>
          </cell>
          <cell r="G111">
            <v>3330038</v>
          </cell>
          <cell r="H111">
            <v>3586731</v>
          </cell>
          <cell r="I111">
            <v>3875840.0049999999</v>
          </cell>
          <cell r="J111">
            <v>4358107.3080000002</v>
          </cell>
          <cell r="K111">
            <v>4662254.6610000003</v>
          </cell>
          <cell r="L111">
            <v>5352666.824</v>
          </cell>
          <cell r="M111">
            <v>6386697.6579599995</v>
          </cell>
          <cell r="N111">
            <v>7536267.9110936001</v>
          </cell>
          <cell r="P111" t="str">
            <v>mstag:interestBearingLiabilities</v>
          </cell>
          <cell r="Q111">
            <v>6</v>
          </cell>
          <cell r="R111" t="str">
            <v>ISO4217:INR</v>
          </cell>
          <cell r="S111" t="b">
            <v>0</v>
          </cell>
          <cell r="T111" t="b">
            <v>0</v>
          </cell>
        </row>
        <row r="112">
          <cell r="A112" t="str">
            <v>Average deposits</v>
          </cell>
          <cell r="B112">
            <v>1035483</v>
          </cell>
          <cell r="C112">
            <v>1208962.5</v>
          </cell>
          <cell r="D112">
            <v>1500666</v>
          </cell>
          <cell r="E112">
            <v>1829315</v>
          </cell>
          <cell r="F112">
            <v>2198247.5</v>
          </cell>
          <cell r="G112">
            <v>2566942.5</v>
          </cell>
          <cell r="H112">
            <v>2833417</v>
          </cell>
          <cell r="I112">
            <v>3073709.8574999999</v>
          </cell>
          <cell r="J112">
            <v>3428330.99</v>
          </cell>
          <cell r="K112">
            <v>3735467.909</v>
          </cell>
          <cell r="L112">
            <v>4077835.7235000003</v>
          </cell>
          <cell r="M112">
            <v>4747179.8744600005</v>
          </cell>
          <cell r="N112">
            <v>5601672.2518627997</v>
          </cell>
          <cell r="P112" t="str">
            <v>mstag:averageDeposits</v>
          </cell>
          <cell r="Q112">
            <v>6</v>
          </cell>
          <cell r="R112" t="str">
            <v>ISO4217:INR</v>
          </cell>
          <cell r="S112" t="b">
            <v>0</v>
          </cell>
          <cell r="T112" t="b">
            <v>0</v>
          </cell>
        </row>
        <row r="113">
          <cell r="A113" t="str">
            <v>Unrecorded Goodwill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 t="str">
            <v>mstag:unrecordedGoodwillFromPoolingAndAmortizedOrWrittenOffGoodwill</v>
          </cell>
          <cell r="Q113">
            <v>6</v>
          </cell>
          <cell r="R113" t="str">
            <v>ISO4217:INR</v>
          </cell>
          <cell r="S113" t="b">
            <v>0</v>
          </cell>
          <cell r="T113" t="b">
            <v>0</v>
          </cell>
        </row>
        <row r="115">
          <cell r="A115" t="str">
            <v>Deposits</v>
          </cell>
        </row>
        <row r="116">
          <cell r="A116" t="str">
            <v>Savings Deposit</v>
          </cell>
          <cell r="B116">
            <v>246648.25540825364</v>
          </cell>
          <cell r="C116">
            <v>292078.5</v>
          </cell>
          <cell r="D116">
            <v>343212.5</v>
          </cell>
          <cell r="E116">
            <v>415065.3</v>
          </cell>
          <cell r="F116">
            <v>478934.2</v>
          </cell>
          <cell r="G116">
            <v>563963.6</v>
          </cell>
          <cell r="H116">
            <v>657827.1</v>
          </cell>
          <cell r="I116">
            <v>795958.8</v>
          </cell>
          <cell r="J116">
            <v>1101142.5795</v>
          </cell>
          <cell r="K116">
            <v>1127239.2139999999</v>
          </cell>
          <cell r="L116">
            <v>1291364.9609999999</v>
          </cell>
          <cell r="M116">
            <v>1523810.6539799997</v>
          </cell>
          <cell r="N116">
            <v>1798096.5716963995</v>
          </cell>
          <cell r="P116" t="str">
            <v>mstag:interestBearingDeposits</v>
          </cell>
          <cell r="Q116">
            <v>6</v>
          </cell>
          <cell r="R116" t="str">
            <v>ISO4217:INR</v>
          </cell>
          <cell r="S116" t="b">
            <v>0</v>
          </cell>
          <cell r="T116" t="b">
            <v>0</v>
          </cell>
        </row>
        <row r="117">
          <cell r="A117" t="str">
            <v xml:space="preserve">Current Account </v>
          </cell>
          <cell r="B117">
            <v>234874.81101949557</v>
          </cell>
          <cell r="C117">
            <v>278136.5</v>
          </cell>
          <cell r="D117">
            <v>306920.3</v>
          </cell>
          <cell r="E117">
            <v>361820.5</v>
          </cell>
          <cell r="F117">
            <v>403280.8</v>
          </cell>
          <cell r="G117">
            <v>423127.9</v>
          </cell>
          <cell r="H117">
            <v>447723.8</v>
          </cell>
          <cell r="I117">
            <v>502908.3</v>
          </cell>
          <cell r="J117">
            <v>367047.52650000004</v>
          </cell>
          <cell r="K117">
            <v>679956.50100000005</v>
          </cell>
          <cell r="L117">
            <v>819979.73800000001</v>
          </cell>
          <cell r="M117">
            <v>967576.09083999996</v>
          </cell>
          <cell r="N117">
            <v>1141739.7871911998</v>
          </cell>
          <cell r="P117" t="str">
            <v>mstag:nonInterestBearingDeposits</v>
          </cell>
          <cell r="Q117">
            <v>6</v>
          </cell>
          <cell r="R117" t="str">
            <v>ISO4217:INR</v>
          </cell>
          <cell r="S117" t="b">
            <v>0</v>
          </cell>
          <cell r="T117" t="b">
            <v>0</v>
          </cell>
        </row>
        <row r="118">
          <cell r="A118" t="str">
            <v>Term Deposit</v>
          </cell>
          <cell r="B118">
            <v>625488.93357225077</v>
          </cell>
          <cell r="C118">
            <v>740698</v>
          </cell>
          <cell r="D118">
            <v>1040286.2</v>
          </cell>
          <cell r="E118">
            <v>1191325.2</v>
          </cell>
          <cell r="F118">
            <v>1546069</v>
          </cell>
          <cell r="G118">
            <v>1718509.5</v>
          </cell>
          <cell r="H118">
            <v>1855682.1</v>
          </cell>
          <cell r="I118">
            <v>1887319.615</v>
          </cell>
          <cell r="J118">
            <v>2202285.159</v>
          </cell>
          <cell r="K118">
            <v>1993264.8379999998</v>
          </cell>
          <cell r="L118">
            <v>2243866.1950000003</v>
          </cell>
          <cell r="M118">
            <v>2647762.1101000002</v>
          </cell>
          <cell r="N118">
            <v>3124359.2899179999</v>
          </cell>
          <cell r="P118" t="str">
            <v>mstag:interestBearingDeposits</v>
          </cell>
          <cell r="Q118">
            <v>6</v>
          </cell>
          <cell r="R118" t="str">
            <v>ISO4217:INR</v>
          </cell>
          <cell r="S118" t="b">
            <v>0</v>
          </cell>
          <cell r="T118" t="b">
            <v>0</v>
          </cell>
        </row>
        <row r="119">
          <cell r="A119" t="str">
            <v>Total Deposit</v>
          </cell>
          <cell r="B119">
            <v>1107012</v>
          </cell>
          <cell r="C119">
            <v>1310913</v>
          </cell>
          <cell r="D119">
            <v>1690419</v>
          </cell>
          <cell r="E119">
            <v>1968211</v>
          </cell>
          <cell r="F119">
            <v>2428284</v>
          </cell>
          <cell r="G119">
            <v>2705601</v>
          </cell>
          <cell r="H119">
            <v>2961233</v>
          </cell>
          <cell r="I119">
            <v>3186186.7149999999</v>
          </cell>
          <cell r="J119">
            <v>3670475.2650000001</v>
          </cell>
          <cell r="K119">
            <v>3800460.5529999994</v>
          </cell>
          <cell r="L119">
            <v>4355210.8940000003</v>
          </cell>
          <cell r="M119">
            <v>5139148.8549199998</v>
          </cell>
          <cell r="N119">
            <v>6064195.6488055997</v>
          </cell>
        </row>
        <row r="121">
          <cell r="A121" t="str">
            <v>Asset Quality</v>
          </cell>
        </row>
        <row r="122">
          <cell r="A122" t="str">
            <v>Annual LLP / Advances (bps)</v>
          </cell>
          <cell r="B122">
            <v>1.502882217423078E-2</v>
          </cell>
          <cell r="C122">
            <v>2.0202596953871787E-2</v>
          </cell>
          <cell r="D122">
            <v>2.0256130178239653E-2</v>
          </cell>
          <cell r="E122">
            <v>1.6789148728428953E-2</v>
          </cell>
          <cell r="F122">
            <v>1.4244353715274482E-2</v>
          </cell>
          <cell r="G122">
            <v>1.8815529904845116E-2</v>
          </cell>
          <cell r="H122">
            <v>2.0052446534497188E-2</v>
          </cell>
          <cell r="I122">
            <v>2.5044641418085108E-2</v>
          </cell>
          <cell r="J122">
            <v>7.3215139764866736E-3</v>
          </cell>
          <cell r="K122">
            <v>2.3834523548463679E-3</v>
          </cell>
          <cell r="L122">
            <v>6.7404475912869431E-3</v>
          </cell>
          <cell r="M122">
            <v>8.0000000000000002E-3</v>
          </cell>
          <cell r="N122">
            <v>8.9999999999999993E-3</v>
          </cell>
        </row>
        <row r="123">
          <cell r="A123" t="str">
            <v>Gross NPL</v>
          </cell>
          <cell r="B123">
            <v>108235.98144</v>
          </cell>
          <cell r="C123">
            <v>112379.09046000001</v>
          </cell>
          <cell r="D123">
            <v>138890.97372944001</v>
          </cell>
          <cell r="E123">
            <v>152462.9</v>
          </cell>
          <cell r="F123">
            <v>158749.70000000001</v>
          </cell>
          <cell r="G123">
            <v>154858.70000000001</v>
          </cell>
          <cell r="H123">
            <v>135060.70000000001</v>
          </cell>
          <cell r="I123">
            <v>126672.1</v>
          </cell>
          <cell r="J123">
            <v>124560</v>
          </cell>
          <cell r="K123">
            <v>96281.4</v>
          </cell>
          <cell r="L123">
            <v>99982.2</v>
          </cell>
          <cell r="M123">
            <v>127231.44753616294</v>
          </cell>
          <cell r="N123">
            <v>176853.26529421503</v>
          </cell>
          <cell r="P123" t="str">
            <v>mstag:nonPerformingLoans</v>
          </cell>
          <cell r="Q123">
            <v>6</v>
          </cell>
          <cell r="R123" t="str">
            <v>ISO4217:INR</v>
          </cell>
          <cell r="S123" t="b">
            <v>0</v>
          </cell>
          <cell r="T123" t="b">
            <v>0</v>
          </cell>
        </row>
        <row r="124">
          <cell r="A124" t="str">
            <v>---Non accrual loans</v>
          </cell>
          <cell r="B124">
            <v>108235.98144</v>
          </cell>
          <cell r="C124">
            <v>112379.09046000001</v>
          </cell>
          <cell r="D124">
            <v>138890.97372944001</v>
          </cell>
          <cell r="E124">
            <v>152462.9</v>
          </cell>
          <cell r="F124">
            <v>158749.70000000001</v>
          </cell>
          <cell r="G124">
            <v>154858.70000000001</v>
          </cell>
          <cell r="H124">
            <v>135060.70000000001</v>
          </cell>
          <cell r="I124">
            <v>126672.1</v>
          </cell>
          <cell r="J124">
            <v>124560</v>
          </cell>
          <cell r="K124">
            <v>96281.4</v>
          </cell>
          <cell r="L124">
            <v>99982.2</v>
          </cell>
          <cell r="M124">
            <v>127231.44753616294</v>
          </cell>
          <cell r="N124">
            <v>176853.26529421503</v>
          </cell>
        </row>
        <row r="125">
          <cell r="A125" t="str">
            <v>Net NPL</v>
          </cell>
          <cell r="B125">
            <v>45430.235999999997</v>
          </cell>
          <cell r="C125">
            <v>45144.411</v>
          </cell>
          <cell r="D125">
            <v>59134.3364</v>
          </cell>
          <cell r="E125">
            <v>62785.279999999999</v>
          </cell>
          <cell r="F125">
            <v>68494.950899999996</v>
          </cell>
          <cell r="G125">
            <v>68014.059500000003</v>
          </cell>
          <cell r="H125">
            <v>61830</v>
          </cell>
          <cell r="I125">
            <v>54417.3</v>
          </cell>
          <cell r="J125">
            <v>53490</v>
          </cell>
          <cell r="K125">
            <v>49114.1</v>
          </cell>
          <cell r="L125">
            <v>52577.2</v>
          </cell>
          <cell r="M125">
            <v>61672.231921162936</v>
          </cell>
          <cell r="N125">
            <v>81957.368213402515</v>
          </cell>
        </row>
        <row r="126">
          <cell r="A126" t="str">
            <v>Reserve Coverage</v>
          </cell>
          <cell r="B126">
            <v>62805.745440000006</v>
          </cell>
          <cell r="C126">
            <v>67234.679460000014</v>
          </cell>
          <cell r="D126">
            <v>79756.637329440011</v>
          </cell>
          <cell r="E126">
            <v>89677.62</v>
          </cell>
          <cell r="F126">
            <v>90254.749100000015</v>
          </cell>
          <cell r="G126">
            <v>86844.640500000009</v>
          </cell>
          <cell r="H126">
            <v>73230.700000000012</v>
          </cell>
          <cell r="I126">
            <v>72254.8</v>
          </cell>
          <cell r="J126">
            <v>71070</v>
          </cell>
          <cell r="K126">
            <v>47167.299999999996</v>
          </cell>
          <cell r="L126">
            <v>47405</v>
          </cell>
          <cell r="M126">
            <v>65559.215615000008</v>
          </cell>
          <cell r="N126">
            <v>94895.897080812516</v>
          </cell>
        </row>
        <row r="127">
          <cell r="A127" t="str">
            <v>Gross NPL Ratio</v>
          </cell>
          <cell r="B127">
            <v>0.16</v>
          </cell>
          <cell r="C127">
            <v>0.14000000000000001</v>
          </cell>
          <cell r="D127">
            <v>0.15560000000000002</v>
          </cell>
          <cell r="E127">
            <v>0.14249999999999999</v>
          </cell>
          <cell r="F127">
            <v>0.1294692302980773</v>
          </cell>
          <cell r="G127">
            <v>0.1195</v>
          </cell>
          <cell r="H127">
            <v>9.3399999999999997E-2</v>
          </cell>
          <cell r="I127">
            <v>7.7499999999999999E-2</v>
          </cell>
          <cell r="J127">
            <v>5.9461110855079422E-2</v>
          </cell>
          <cell r="K127">
            <v>3.6147329802611011E-2</v>
          </cell>
          <cell r="L127">
            <v>2.9227981390101875E-2</v>
          </cell>
          <cell r="M127">
            <v>3.0073037200926987E-2</v>
          </cell>
          <cell r="N127">
            <v>3.457111888963027E-2</v>
          </cell>
        </row>
        <row r="128">
          <cell r="A128" t="str">
            <v>Net NPL Ratio</v>
          </cell>
          <cell r="B128">
            <v>7.2999999999999995E-2</v>
          </cell>
          <cell r="C128">
            <v>6.0700000000000004E-2</v>
          </cell>
          <cell r="D128">
            <v>7.1800000000000003E-2</v>
          </cell>
          <cell r="E128">
            <v>6.4000000000000001E-2</v>
          </cell>
          <cell r="F128">
            <v>6.0299999999999999E-2</v>
          </cell>
          <cell r="G128">
            <v>5.6299999999999996E-2</v>
          </cell>
          <cell r="H128">
            <v>4.4999999999999998E-2</v>
          </cell>
          <cell r="I128">
            <v>3.4799999999999998E-2</v>
          </cell>
          <cell r="J128">
            <v>2.64312015463086E-2</v>
          </cell>
          <cell r="K128">
            <v>1.8771522748787312E-2</v>
          </cell>
          <cell r="L128">
            <v>1.5585980471454684E-2</v>
          </cell>
          <cell r="M128">
            <v>1.4806586780064187E-2</v>
          </cell>
          <cell r="N128">
            <v>1.6323761875699113E-2</v>
          </cell>
        </row>
        <row r="129">
          <cell r="A129" t="str">
            <v>Coverage Ratio</v>
          </cell>
          <cell r="B129">
            <v>0.5802667893284269</v>
          </cell>
          <cell r="C129">
            <v>0.59828460245397153</v>
          </cell>
          <cell r="D129">
            <v>0.57423916895280869</v>
          </cell>
          <cell r="E129">
            <v>0.58819306204984945</v>
          </cell>
          <cell r="F129">
            <v>0.56853492699513763</v>
          </cell>
          <cell r="G129">
            <v>0.56079923504459228</v>
          </cell>
          <cell r="H129">
            <v>0.54220583781958787</v>
          </cell>
          <cell r="I129">
            <v>0.57040816407085693</v>
          </cell>
          <cell r="J129">
            <v>0.57056840077071291</v>
          </cell>
          <cell r="K129">
            <v>0.48989005145334402</v>
          </cell>
          <cell r="L129">
            <v>0.47413439592247419</v>
          </cell>
          <cell r="M129">
            <v>0.51527524746872144</v>
          </cell>
          <cell r="N129">
            <v>0.53657984161583139</v>
          </cell>
        </row>
        <row r="132">
          <cell r="A132" t="str">
            <v>Branches</v>
          </cell>
          <cell r="B132" t="str">
            <v>ND</v>
          </cell>
          <cell r="C132">
            <v>8900</v>
          </cell>
          <cell r="D132">
            <v>8982</v>
          </cell>
          <cell r="E132">
            <v>9050</v>
          </cell>
          <cell r="F132">
            <v>9078</v>
          </cell>
          <cell r="G132">
            <v>9034</v>
          </cell>
          <cell r="H132">
            <v>9039</v>
          </cell>
          <cell r="I132">
            <v>9033</v>
          </cell>
          <cell r="J132">
            <v>9033</v>
          </cell>
          <cell r="K132">
            <v>9033</v>
          </cell>
          <cell r="L132">
            <v>9033</v>
          </cell>
          <cell r="M132">
            <v>9033</v>
          </cell>
          <cell r="N132">
            <v>9033</v>
          </cell>
          <cell r="P132" t="str">
            <v>mstag:totalNumberOfBranches</v>
          </cell>
          <cell r="Q132">
            <v>0</v>
          </cell>
          <cell r="R132" t="str">
            <v>ms_eqr_gcim_Decimal:ms_eqr_gcim_decimal</v>
          </cell>
          <cell r="S132" t="b">
            <v>0</v>
          </cell>
          <cell r="T132" t="b">
            <v>0</v>
          </cell>
        </row>
        <row r="133">
          <cell r="A133" t="str">
            <v>Average Branches</v>
          </cell>
          <cell r="D133">
            <v>8941</v>
          </cell>
          <cell r="E133">
            <v>9016</v>
          </cell>
          <cell r="F133">
            <v>9064</v>
          </cell>
          <cell r="G133">
            <v>9056</v>
          </cell>
          <cell r="H133">
            <v>9036.5</v>
          </cell>
          <cell r="I133">
            <v>9036</v>
          </cell>
          <cell r="J133">
            <v>9033</v>
          </cell>
          <cell r="K133">
            <v>9033</v>
          </cell>
          <cell r="L133">
            <v>9033</v>
          </cell>
          <cell r="M133">
            <v>9033</v>
          </cell>
          <cell r="N133">
            <v>9033</v>
          </cell>
          <cell r="P133" t="str">
            <v>mstag:averageNumberOfBranches</v>
          </cell>
          <cell r="Q133">
            <v>0</v>
          </cell>
          <cell r="R133" t="str">
            <v>ms_eqr_gcim_Decimal:ms_eqr_gcim_decimal</v>
          </cell>
          <cell r="S133" t="b">
            <v>0</v>
          </cell>
          <cell r="T133" t="b">
            <v>0</v>
          </cell>
        </row>
        <row r="135">
          <cell r="A135" t="str">
            <v>Employees</v>
          </cell>
          <cell r="B135" t="str">
            <v>ND</v>
          </cell>
          <cell r="C135">
            <v>239649</v>
          </cell>
          <cell r="D135">
            <v>237144</v>
          </cell>
          <cell r="E135">
            <v>235804.59770114941</v>
          </cell>
          <cell r="F135">
            <v>214845</v>
          </cell>
          <cell r="G135">
            <v>209946</v>
          </cell>
          <cell r="H135">
            <v>208998</v>
          </cell>
          <cell r="I135">
            <v>210038.5578028817</v>
          </cell>
          <cell r="J135">
            <v>206038.5578028817</v>
          </cell>
          <cell r="K135">
            <v>206038.5578028817</v>
          </cell>
          <cell r="L135">
            <v>206038.5578028817</v>
          </cell>
          <cell r="M135">
            <v>206038.5578028817</v>
          </cell>
          <cell r="N135">
            <v>206038.5578028817</v>
          </cell>
          <cell r="P135" t="str">
            <v>mstag:totalNumberOfEmployees</v>
          </cell>
          <cell r="Q135">
            <v>0</v>
          </cell>
          <cell r="R135" t="str">
            <v>ms_eqr_gcim_Decimal:ms_eqr_gcim_decimal</v>
          </cell>
          <cell r="S135" t="b">
            <v>0</v>
          </cell>
          <cell r="T135" t="b">
            <v>0</v>
          </cell>
        </row>
        <row r="136">
          <cell r="A136" t="str">
            <v>Avg Employees</v>
          </cell>
          <cell r="D136">
            <v>238396.5</v>
          </cell>
          <cell r="E136">
            <v>236474.29885057471</v>
          </cell>
          <cell r="F136">
            <v>225324.79885057471</v>
          </cell>
          <cell r="G136">
            <v>212395.5</v>
          </cell>
          <cell r="H136">
            <v>209472</v>
          </cell>
          <cell r="I136">
            <v>209518.27890144085</v>
          </cell>
          <cell r="J136">
            <v>208038.5578028817</v>
          </cell>
          <cell r="K136">
            <v>206038.5578028817</v>
          </cell>
          <cell r="L136">
            <v>206038.5578028817</v>
          </cell>
          <cell r="M136">
            <v>206038.5578028817</v>
          </cell>
          <cell r="N136">
            <v>206038.5578028817</v>
          </cell>
          <cell r="P136" t="str">
            <v>mstag:averageNumberOfEmployees</v>
          </cell>
          <cell r="Q136">
            <v>0</v>
          </cell>
          <cell r="R136" t="str">
            <v>ms_eqr_gcim_Decimal:ms_eqr_gcim_decimal</v>
          </cell>
          <cell r="S136" t="b">
            <v>0</v>
          </cell>
          <cell r="T136" t="b">
            <v>0</v>
          </cell>
        </row>
        <row r="138">
          <cell r="A138" t="str">
            <v>Others</v>
          </cell>
          <cell r="G138">
            <v>3530</v>
          </cell>
          <cell r="H138">
            <v>6213.2</v>
          </cell>
          <cell r="J138">
            <v>-1880</v>
          </cell>
          <cell r="K138">
            <v>76.434500000001663</v>
          </cell>
          <cell r="L138">
            <v>0</v>
          </cell>
          <cell r="P138" t="str">
            <v>mstag:changeInAccumulatedOtherComprehensiveIncomeLossOrOtherReserves</v>
          </cell>
          <cell r="Q138">
            <v>6</v>
          </cell>
          <cell r="R138" t="str">
            <v>ISO4217:INR</v>
          </cell>
          <cell r="S138" t="b">
            <v>1</v>
          </cell>
          <cell r="T138" t="b">
            <v>0</v>
          </cell>
        </row>
        <row r="140">
          <cell r="A140" t="str">
            <v>ADR Ratio</v>
          </cell>
          <cell r="B140">
            <v>2</v>
          </cell>
          <cell r="C140">
            <v>2</v>
          </cell>
          <cell r="D140">
            <v>2</v>
          </cell>
          <cell r="E140">
            <v>2</v>
          </cell>
          <cell r="F140">
            <v>2</v>
          </cell>
          <cell r="G140">
            <v>2</v>
          </cell>
          <cell r="H140">
            <v>2</v>
          </cell>
          <cell r="I140">
            <v>2</v>
          </cell>
          <cell r="J140">
            <v>2</v>
          </cell>
          <cell r="K140">
            <v>2</v>
          </cell>
          <cell r="L140">
            <v>2</v>
          </cell>
          <cell r="M140">
            <v>2</v>
          </cell>
          <cell r="N140">
            <v>2</v>
          </cell>
          <cell r="P140" t="str">
            <v>mstag:adrRatioNew~SBIq.L</v>
          </cell>
          <cell r="Q140">
            <v>0</v>
          </cell>
          <cell r="R140" t="str">
            <v>ms_eqr_gcim_Decimal:ms_eqr_gcim_decimal</v>
          </cell>
          <cell r="S140" t="b">
            <v>0</v>
          </cell>
          <cell r="T140" t="b">
            <v>0</v>
          </cell>
        </row>
        <row r="145">
          <cell r="L145">
            <v>256.8</v>
          </cell>
        </row>
        <row r="146">
          <cell r="L146">
            <v>0.64200000000000002</v>
          </cell>
        </row>
        <row r="156">
          <cell r="H156" t="str">
            <v>Indonesia</v>
          </cell>
          <cell r="I156">
            <v>0.108</v>
          </cell>
          <cell r="J156">
            <v>7.1999999999999995E-2</v>
          </cell>
          <cell r="K156">
            <v>3.5999999999999997E-2</v>
          </cell>
        </row>
        <row r="157">
          <cell r="H157" t="str">
            <v>HK</v>
          </cell>
          <cell r="I157">
            <v>3.4000000000000002E-2</v>
          </cell>
          <cell r="J157">
            <v>0</v>
          </cell>
          <cell r="K157">
            <v>3.4000000000000002E-2</v>
          </cell>
        </row>
        <row r="158">
          <cell r="H158" t="str">
            <v>Malaysia</v>
          </cell>
          <cell r="I158">
            <v>4.7E-2</v>
          </cell>
          <cell r="J158">
            <v>1.7000000000000001E-2</v>
          </cell>
          <cell r="K158">
            <v>0.03</v>
          </cell>
        </row>
        <row r="159">
          <cell r="H159" t="str">
            <v>US</v>
          </cell>
          <cell r="I159">
            <v>4.2000000000000003E-2</v>
          </cell>
          <cell r="J159">
            <v>2.1999999999999999E-2</v>
          </cell>
          <cell r="K159">
            <v>0.02</v>
          </cell>
        </row>
        <row r="160">
          <cell r="H160" t="str">
            <v>Singapore</v>
          </cell>
          <cell r="I160">
            <v>2.8000000000000001E-2</v>
          </cell>
          <cell r="J160">
            <v>1.2E-2</v>
          </cell>
          <cell r="K160">
            <v>1.6E-2</v>
          </cell>
        </row>
        <row r="161">
          <cell r="H161" t="str">
            <v>India</v>
          </cell>
          <cell r="I161">
            <v>7.1999999999999995E-2</v>
          </cell>
          <cell r="J161">
            <v>5.6000000000000001E-2</v>
          </cell>
          <cell r="K161">
            <v>1.6E-2</v>
          </cell>
        </row>
        <row r="162">
          <cell r="H162" t="str">
            <v>Korea</v>
          </cell>
          <cell r="I162">
            <v>3.9E-2</v>
          </cell>
          <cell r="J162">
            <v>3.3000000000000002E-2</v>
          </cell>
          <cell r="K162">
            <v>6.0000000000000001E-3</v>
          </cell>
        </row>
      </sheetData>
      <sheetData sheetId="6">
        <row r="1">
          <cell r="B1" t="str">
            <v>F2004</v>
          </cell>
          <cell r="F1" t="str">
            <v>F2005</v>
          </cell>
          <cell r="S1" t="str">
            <v>F2006</v>
          </cell>
        </row>
        <row r="2">
          <cell r="B2" t="str">
            <v>Q 1</v>
          </cell>
          <cell r="C2" t="str">
            <v>Q 2</v>
          </cell>
          <cell r="D2" t="str">
            <v>Q3</v>
          </cell>
          <cell r="E2" t="str">
            <v>Q4</v>
          </cell>
          <cell r="F2" t="str">
            <v>Q 1</v>
          </cell>
          <cell r="G2" t="str">
            <v>YoY</v>
          </cell>
          <cell r="H2" t="str">
            <v>QoQ</v>
          </cell>
          <cell r="I2" t="str">
            <v>Q 2</v>
          </cell>
          <cell r="J2" t="str">
            <v>YoY</v>
          </cell>
          <cell r="K2" t="str">
            <v>QoQ</v>
          </cell>
          <cell r="L2" t="str">
            <v>Q3</v>
          </cell>
          <cell r="M2" t="str">
            <v>YoY</v>
          </cell>
          <cell r="N2" t="str">
            <v>QoQ</v>
          </cell>
          <cell r="O2" t="str">
            <v>F4Q05</v>
          </cell>
          <cell r="P2" t="str">
            <v>YoY</v>
          </cell>
          <cell r="Q2" t="str">
            <v>QoQ</v>
          </cell>
          <cell r="S2" t="str">
            <v>1Q</v>
          </cell>
          <cell r="T2" t="str">
            <v>YoY</v>
          </cell>
          <cell r="U2" t="str">
            <v>QoQ</v>
          </cell>
          <cell r="V2" t="str">
            <v>2Q</v>
          </cell>
          <cell r="W2" t="str">
            <v>F3Q06</v>
          </cell>
          <cell r="X2" t="str">
            <v>F4Q06</v>
          </cell>
          <cell r="Y2" t="str">
            <v>F1Q07</v>
          </cell>
          <cell r="Z2" t="str">
            <v>F2Q07</v>
          </cell>
          <cell r="AA2" t="str">
            <v>F3Q07</v>
          </cell>
          <cell r="AB2" t="str">
            <v>F4Q07</v>
          </cell>
          <cell r="AC2" t="str">
            <v>YoY</v>
          </cell>
          <cell r="AD2" t="str">
            <v>QoQ</v>
          </cell>
        </row>
        <row r="4">
          <cell r="A4" t="str">
            <v>Total Interest Income</v>
          </cell>
          <cell r="B4">
            <v>77702.600000000006</v>
          </cell>
          <cell r="C4">
            <v>76139.400000000009</v>
          </cell>
          <cell r="D4">
            <v>74374.3</v>
          </cell>
          <cell r="E4">
            <v>76388.399999999994</v>
          </cell>
          <cell r="F4">
            <v>76665.7</v>
          </cell>
          <cell r="G4">
            <v>-1.3344469811821025E-2</v>
          </cell>
          <cell r="H4">
            <v>3.6301323237559746E-3</v>
          </cell>
          <cell r="I4">
            <v>80148.399999999994</v>
          </cell>
          <cell r="J4">
            <v>5.2653422538133876E-2</v>
          </cell>
          <cell r="K4">
            <v>4.5427094515539501E-2</v>
          </cell>
          <cell r="L4">
            <v>76580.700000000012</v>
          </cell>
          <cell r="M4">
            <v>2.9666161563873583E-2</v>
          </cell>
          <cell r="N4">
            <v>-4.4513677128925622E-2</v>
          </cell>
          <cell r="O4">
            <v>83465.05799999999</v>
          </cell>
          <cell r="P4">
            <v>9.2640479444523027E-2</v>
          </cell>
          <cell r="Q4">
            <v>8.9896775558332198E-2</v>
          </cell>
          <cell r="S4">
            <v>84543.900000000009</v>
          </cell>
          <cell r="T4">
            <v>0.10276042610972058</v>
          </cell>
          <cell r="U4">
            <v>1.292567244127496E-2</v>
          </cell>
          <cell r="V4">
            <v>85614.099999999991</v>
          </cell>
          <cell r="W4">
            <v>86042.989000000031</v>
          </cell>
          <cell r="X4">
            <v>85090.8</v>
          </cell>
          <cell r="Y4">
            <v>88361.5</v>
          </cell>
          <cell r="Z4">
            <v>93774.700000000012</v>
          </cell>
          <cell r="AA4">
            <v>97359.4</v>
          </cell>
          <cell r="AC4">
            <v>-1</v>
          </cell>
          <cell r="AD4">
            <v>-1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</v>
          </cell>
          <cell r="F5">
            <v>29872.2</v>
          </cell>
          <cell r="G5">
            <v>4.8603602971117432E-2</v>
          </cell>
          <cell r="H5">
            <v>6.0851530787997987E-2</v>
          </cell>
          <cell r="I5">
            <v>31463.8</v>
          </cell>
          <cell r="J5">
            <v>0.14057957354870987</v>
          </cell>
          <cell r="K5">
            <v>5.3280307443040575E-2</v>
          </cell>
          <cell r="L5">
            <v>34424.199999999997</v>
          </cell>
          <cell r="M5">
            <v>0.21043618910318385</v>
          </cell>
          <cell r="N5">
            <v>9.4089080149250881E-2</v>
          </cell>
          <cell r="O5">
            <v>34674.866999999998</v>
          </cell>
          <cell r="P5">
            <v>0.23140865878041228</v>
          </cell>
          <cell r="Q5">
            <v>7.2817087978807038E-3</v>
          </cell>
          <cell r="S5">
            <v>39640.800000000003</v>
          </cell>
          <cell r="T5">
            <v>0.32701307570249272</v>
          </cell>
          <cell r="U5">
            <v>0.14321419026639681</v>
          </cell>
          <cell r="V5">
            <v>43055.5</v>
          </cell>
          <cell r="W5">
            <v>46679.396000000015</v>
          </cell>
          <cell r="X5">
            <v>47587.3</v>
          </cell>
          <cell r="Y5">
            <v>54673.5</v>
          </cell>
          <cell r="Z5">
            <v>59017.1</v>
          </cell>
          <cell r="AA5">
            <v>64135.5</v>
          </cell>
          <cell r="AC5">
            <v>-1</v>
          </cell>
          <cell r="AD5">
            <v>-1</v>
          </cell>
        </row>
        <row r="6">
          <cell r="A6" t="str">
            <v>---Interest on Investments</v>
          </cell>
          <cell r="B6">
            <v>39384.400000000001</v>
          </cell>
          <cell r="C6">
            <v>37635</v>
          </cell>
          <cell r="D6">
            <v>39112.199999999997</v>
          </cell>
          <cell r="E6">
            <v>41023.5</v>
          </cell>
          <cell r="F6">
            <v>39899.300000000003</v>
          </cell>
          <cell r="G6">
            <v>1.3073704309320533E-2</v>
          </cell>
          <cell r="H6">
            <v>-2.7403805136080428E-2</v>
          </cell>
          <cell r="I6">
            <v>41640.800000000003</v>
          </cell>
          <cell r="J6">
            <v>0.10643815597183481</v>
          </cell>
          <cell r="K6">
            <v>4.364738228490217E-2</v>
          </cell>
          <cell r="L6">
            <v>36452.400000000001</v>
          </cell>
          <cell r="M6">
            <v>-6.8004356696887314E-2</v>
          </cell>
          <cell r="N6">
            <v>-0.1245989510287987</v>
          </cell>
          <cell r="O6">
            <v>42284.157999999989</v>
          </cell>
          <cell r="P6">
            <v>3.0730142479310274E-2</v>
          </cell>
          <cell r="Q6">
            <v>0.15998282691948917</v>
          </cell>
          <cell r="S6">
            <v>37609.800000000003</v>
          </cell>
          <cell r="T6">
            <v>-5.7381959081988954E-2</v>
          </cell>
          <cell r="U6">
            <v>-0.11054631855268315</v>
          </cell>
          <cell r="V6">
            <v>36110.9</v>
          </cell>
          <cell r="W6">
            <v>32890.924000000014</v>
          </cell>
          <cell r="X6">
            <v>33163.699999999997</v>
          </cell>
          <cell r="Y6">
            <v>29402.1</v>
          </cell>
          <cell r="Z6">
            <v>28744</v>
          </cell>
          <cell r="AA6">
            <v>28331.200000000001</v>
          </cell>
          <cell r="AC6">
            <v>-1</v>
          </cell>
          <cell r="AD6">
            <v>-1</v>
          </cell>
        </row>
        <row r="7">
          <cell r="A7" t="str">
            <v>---Int on bal with RBI &amp; other banks</v>
          </cell>
          <cell r="B7">
            <v>7910.8</v>
          </cell>
          <cell r="C7">
            <v>8948.7999999999993</v>
          </cell>
          <cell r="D7">
            <v>4932.3</v>
          </cell>
          <cell r="E7">
            <v>3202</v>
          </cell>
          <cell r="F7">
            <v>5135.3999999999996</v>
          </cell>
          <cell r="G7">
            <v>-0.35083683066187998</v>
          </cell>
          <cell r="H7">
            <v>0.60381011867582757</v>
          </cell>
          <cell r="I7">
            <v>4459.8999999999996</v>
          </cell>
          <cell r="J7">
            <v>-0.50162032898265685</v>
          </cell>
          <cell r="K7">
            <v>-0.13153795225298903</v>
          </cell>
          <cell r="L7">
            <v>4201.1000000000004</v>
          </cell>
          <cell r="M7">
            <v>-0.14824726800883969</v>
          </cell>
          <cell r="N7">
            <v>-5.8028206910468727E-2</v>
          </cell>
          <cell r="O7">
            <v>4074.0329999999994</v>
          </cell>
          <cell r="P7">
            <v>0.27234009993753894</v>
          </cell>
          <cell r="Q7">
            <v>-3.0246126014615404E-2</v>
          </cell>
          <cell r="S7">
            <v>5152.5</v>
          </cell>
          <cell r="T7">
            <v>3.329828250963951E-3</v>
          </cell>
          <cell r="U7">
            <v>0.26471729610437644</v>
          </cell>
          <cell r="V7">
            <v>4744</v>
          </cell>
          <cell r="W7">
            <v>4900.6990000000005</v>
          </cell>
          <cell r="X7">
            <v>2812.5</v>
          </cell>
          <cell r="Y7">
            <v>3441.2</v>
          </cell>
          <cell r="Z7">
            <v>3959.8</v>
          </cell>
          <cell r="AA7">
            <v>3524.8</v>
          </cell>
          <cell r="AC7">
            <v>-1</v>
          </cell>
          <cell r="AD7">
            <v>-1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-8.3862902385665183E-2</v>
          </cell>
          <cell r="H8">
            <v>-0.56076120073922375</v>
          </cell>
          <cell r="I8">
            <v>2583.9</v>
          </cell>
          <cell r="J8">
            <v>0.3117575388364302</v>
          </cell>
          <cell r="K8">
            <v>0.4691266772799636</v>
          </cell>
          <cell r="L8">
            <v>1503</v>
          </cell>
          <cell r="M8">
            <v>-0.20488811299793686</v>
          </cell>
          <cell r="N8">
            <v>-0.41832114245907348</v>
          </cell>
          <cell r="O8">
            <v>2432</v>
          </cell>
          <cell r="P8">
            <v>-0.39263773038309768</v>
          </cell>
          <cell r="Q8">
            <v>0.61809713905522279</v>
          </cell>
          <cell r="S8">
            <v>2140.7999999999993</v>
          </cell>
          <cell r="T8">
            <v>0.21719354105071598</v>
          </cell>
          <cell r="U8">
            <v>-0.11973684210526347</v>
          </cell>
          <cell r="V8">
            <v>1703.7</v>
          </cell>
          <cell r="W8">
            <v>1571.9699999999993</v>
          </cell>
          <cell r="X8">
            <v>1527.3</v>
          </cell>
          <cell r="Y8">
            <v>844.7</v>
          </cell>
          <cell r="Z8">
            <v>2053.8000000000002</v>
          </cell>
          <cell r="AA8">
            <v>1367.9</v>
          </cell>
          <cell r="AC8">
            <v>-1</v>
          </cell>
          <cell r="AD8">
            <v>-1</v>
          </cell>
        </row>
        <row r="9">
          <cell r="AC9" t="e">
            <v>#DIV/0!</v>
          </cell>
          <cell r="AD9" t="e">
            <v>#DIV/0!</v>
          </cell>
        </row>
        <row r="10">
          <cell r="A10" t="str">
            <v>Total Interest Expenses</v>
          </cell>
          <cell r="B10">
            <v>50855.7</v>
          </cell>
          <cell r="C10">
            <v>51989.1</v>
          </cell>
          <cell r="D10">
            <v>46644.3</v>
          </cell>
          <cell r="E10">
            <v>43252.4</v>
          </cell>
          <cell r="F10">
            <v>47125</v>
          </cell>
          <cell r="G10">
            <v>-7.3358541913689068E-2</v>
          </cell>
          <cell r="H10">
            <v>8.9534915981540841E-2</v>
          </cell>
          <cell r="I10">
            <v>47050.299999999996</v>
          </cell>
          <cell r="J10">
            <v>-9.4996835875212349E-2</v>
          </cell>
          <cell r="K10">
            <v>-1.5851458885942638E-3</v>
          </cell>
          <cell r="L10">
            <v>43689.93</v>
          </cell>
          <cell r="M10">
            <v>-6.3338285706935338E-2</v>
          </cell>
          <cell r="N10">
            <v>-7.1420798592144896E-2</v>
          </cell>
          <cell r="O10">
            <v>46968.568999000003</v>
          </cell>
          <cell r="P10">
            <v>8.5918214919865843E-2</v>
          </cell>
          <cell r="Q10">
            <v>7.5043356649919124E-2</v>
          </cell>
          <cell r="S10">
            <v>49130.6</v>
          </cell>
          <cell r="T10">
            <v>4.2559151193633848E-2</v>
          </cell>
          <cell r="U10">
            <v>4.6031442879301387E-2</v>
          </cell>
          <cell r="V10">
            <v>49534.671000000002</v>
          </cell>
          <cell r="W10">
            <v>53382.700000000004</v>
          </cell>
          <cell r="X10">
            <v>49545.1</v>
          </cell>
          <cell r="Y10">
            <v>49520.6</v>
          </cell>
          <cell r="Z10">
            <v>54788.299999999996</v>
          </cell>
          <cell r="AA10">
            <v>57846</v>
          </cell>
          <cell r="AC10">
            <v>-1</v>
          </cell>
          <cell r="AD10">
            <v>-1</v>
          </cell>
        </row>
        <row r="11">
          <cell r="A11" t="str">
            <v>Interest on Deposits</v>
          </cell>
          <cell r="B11">
            <v>48947.199999999997</v>
          </cell>
          <cell r="C11">
            <v>49547.4</v>
          </cell>
          <cell r="D11">
            <v>44443.1</v>
          </cell>
          <cell r="E11">
            <v>38291.300000000003</v>
          </cell>
          <cell r="F11">
            <v>44215.8</v>
          </cell>
          <cell r="G11">
            <v>-9.6663343357740517E-2</v>
          </cell>
          <cell r="H11">
            <v>0.1547218297628965</v>
          </cell>
          <cell r="I11">
            <v>43528.7</v>
          </cell>
          <cell r="J11">
            <v>-0.12147357883562016</v>
          </cell>
          <cell r="K11">
            <v>-1.5539693955554434E-2</v>
          </cell>
          <cell r="L11">
            <v>39425.26</v>
          </cell>
          <cell r="M11">
            <v>-0.11290481537066488</v>
          </cell>
          <cell r="N11">
            <v>-9.4269757654145359E-2</v>
          </cell>
          <cell r="O11">
            <v>44695.24</v>
          </cell>
          <cell r="P11">
            <v>0.16724268959267485</v>
          </cell>
          <cell r="Q11">
            <v>0.13367013939793915</v>
          </cell>
          <cell r="S11">
            <v>44604.6</v>
          </cell>
          <cell r="T11">
            <v>8.7932368067522582E-3</v>
          </cell>
          <cell r="U11">
            <v>-2.0279564445788711E-3</v>
          </cell>
          <cell r="V11">
            <v>45463.345000000008</v>
          </cell>
          <cell r="W11">
            <v>46585.5</v>
          </cell>
          <cell r="X11">
            <v>41957.25</v>
          </cell>
          <cell r="Y11">
            <v>42145.9</v>
          </cell>
          <cell r="Z11">
            <v>44727.7</v>
          </cell>
          <cell r="AA11">
            <v>46959.5</v>
          </cell>
          <cell r="AC11">
            <v>-1</v>
          </cell>
          <cell r="AD11">
            <v>-1</v>
          </cell>
        </row>
        <row r="12">
          <cell r="A12" t="str">
            <v>Interest on Borrowings</v>
          </cell>
          <cell r="B12">
            <v>437</v>
          </cell>
          <cell r="C12">
            <v>456</v>
          </cell>
          <cell r="D12">
            <v>498.3</v>
          </cell>
          <cell r="E12">
            <v>218.2</v>
          </cell>
          <cell r="F12">
            <v>552.1</v>
          </cell>
          <cell r="G12">
            <v>0.26338672768878735</v>
          </cell>
          <cell r="H12">
            <v>1.5302474793767189</v>
          </cell>
          <cell r="I12">
            <v>851.2</v>
          </cell>
          <cell r="J12">
            <v>0.8666666666666667</v>
          </cell>
          <cell r="K12">
            <v>0.54174968302843696</v>
          </cell>
          <cell r="L12">
            <v>1685.59</v>
          </cell>
          <cell r="M12">
            <v>2.3826811157936985</v>
          </cell>
          <cell r="N12">
            <v>0.98025140977443592</v>
          </cell>
          <cell r="O12">
            <v>997.90999899999974</v>
          </cell>
          <cell r="P12">
            <v>3.5733730476626935</v>
          </cell>
          <cell r="Q12">
            <v>-0.40797584287994126</v>
          </cell>
          <cell r="S12">
            <v>1840.1</v>
          </cell>
          <cell r="T12">
            <v>2.332910704582503</v>
          </cell>
          <cell r="U12">
            <v>0.84395386542268769</v>
          </cell>
          <cell r="V12">
            <v>1497.4839999999999</v>
          </cell>
          <cell r="W12">
            <v>3397.3</v>
          </cell>
          <cell r="X12">
            <v>3469.31</v>
          </cell>
          <cell r="Y12">
            <v>3116</v>
          </cell>
          <cell r="Z12">
            <v>3823.4</v>
          </cell>
          <cell r="AA12">
            <v>4357.1000000000004</v>
          </cell>
          <cell r="AC12">
            <v>-1</v>
          </cell>
          <cell r="AD12">
            <v>-1</v>
          </cell>
        </row>
        <row r="13">
          <cell r="A13" t="str">
            <v>Others Sundry Interest</v>
          </cell>
          <cell r="B13">
            <v>1471.5</v>
          </cell>
          <cell r="C13">
            <v>1985.7</v>
          </cell>
          <cell r="D13">
            <v>1702.9</v>
          </cell>
          <cell r="E13">
            <v>4742.8999999999996</v>
          </cell>
          <cell r="F13">
            <v>2357.1</v>
          </cell>
          <cell r="G13">
            <v>0.60183486238532113</v>
          </cell>
          <cell r="H13">
            <v>-0.5030255750701047</v>
          </cell>
          <cell r="I13">
            <v>2670.4</v>
          </cell>
          <cell r="J13">
            <v>0.34481543032683692</v>
          </cell>
          <cell r="K13">
            <v>0.13291756819820977</v>
          </cell>
          <cell r="L13">
            <v>2579.08</v>
          </cell>
          <cell r="M13">
            <v>0.51452228551294832</v>
          </cell>
          <cell r="N13">
            <v>-3.4197124026363102E-2</v>
          </cell>
          <cell r="O13">
            <v>1275.4189999999994</v>
          </cell>
          <cell r="P13">
            <v>-0.73108878534230115</v>
          </cell>
          <cell r="Q13">
            <v>-0.50547520821378189</v>
          </cell>
          <cell r="S13">
            <v>2685.9</v>
          </cell>
          <cell r="T13">
            <v>0.13949344533536978</v>
          </cell>
          <cell r="U13">
            <v>1.1058961800004559</v>
          </cell>
          <cell r="V13">
            <v>2573.8420000000001</v>
          </cell>
          <cell r="W13">
            <v>3399.9</v>
          </cell>
          <cell r="X13">
            <v>4118.5</v>
          </cell>
          <cell r="Y13">
            <v>4258.6999999999971</v>
          </cell>
          <cell r="Z13">
            <v>6237.2</v>
          </cell>
          <cell r="AA13">
            <v>6529.4</v>
          </cell>
          <cell r="AC13">
            <v>-1</v>
          </cell>
          <cell r="AD13">
            <v>-1</v>
          </cell>
        </row>
        <row r="14">
          <cell r="AC14" t="e">
            <v>#DIV/0!</v>
          </cell>
          <cell r="AD14" t="e">
            <v>#DIV/0!</v>
          </cell>
        </row>
        <row r="15">
          <cell r="A15" t="str">
            <v>Net Interest Income</v>
          </cell>
          <cell r="B15">
            <v>26846.900000000009</v>
          </cell>
          <cell r="C15">
            <v>24150.30000000001</v>
          </cell>
          <cell r="D15">
            <v>27730</v>
          </cell>
          <cell r="E15">
            <v>33135.999999999993</v>
          </cell>
          <cell r="F15">
            <v>29540.699999999997</v>
          </cell>
          <cell r="G15">
            <v>0.10033933154293373</v>
          </cell>
          <cell r="H15">
            <v>-0.10850132786093669</v>
          </cell>
          <cell r="I15">
            <v>33098.1</v>
          </cell>
          <cell r="J15">
            <v>0.37050471422715181</v>
          </cell>
          <cell r="K15">
            <v>0.12042368664249659</v>
          </cell>
          <cell r="L15">
            <v>32890.770000000011</v>
          </cell>
          <cell r="M15">
            <v>0.18610782545979121</v>
          </cell>
          <cell r="N15">
            <v>-6.2641057945920231E-3</v>
          </cell>
          <cell r="O15">
            <v>36496.489000999987</v>
          </cell>
          <cell r="P15">
            <v>0.10141504710888438</v>
          </cell>
          <cell r="Q15">
            <v>0.10962707777896274</v>
          </cell>
          <cell r="S15">
            <v>35413.30000000001</v>
          </cell>
          <cell r="T15">
            <v>0.19879691408802147</v>
          </cell>
          <cell r="U15">
            <v>-2.967926588692682E-2</v>
          </cell>
          <cell r="V15">
            <v>36079.428999999989</v>
          </cell>
          <cell r="W15">
            <v>32660.289000000026</v>
          </cell>
          <cell r="X15">
            <v>35545.700000000004</v>
          </cell>
          <cell r="Y15">
            <v>38840.9</v>
          </cell>
          <cell r="Z15">
            <v>38986.400000000016</v>
          </cell>
          <cell r="AA15">
            <v>39513.399999999994</v>
          </cell>
          <cell r="AC15">
            <v>-1</v>
          </cell>
          <cell r="AD15">
            <v>-1</v>
          </cell>
        </row>
        <row r="16">
          <cell r="AC16" t="e">
            <v>#DIV/0!</v>
          </cell>
          <cell r="AD16" t="e">
            <v>#DIV/0!</v>
          </cell>
        </row>
        <row r="17">
          <cell r="A17" t="str">
            <v>Commission, Exc. Brokerage</v>
          </cell>
          <cell r="B17">
            <v>5638.9</v>
          </cell>
          <cell r="C17">
            <v>6239</v>
          </cell>
          <cell r="D17">
            <v>6334.1</v>
          </cell>
          <cell r="E17">
            <v>12995.2</v>
          </cell>
          <cell r="F17">
            <v>6432.7</v>
          </cell>
          <cell r="G17">
            <v>0.14077213640958353</v>
          </cell>
          <cell r="H17">
            <v>-0.50499415168677664</v>
          </cell>
          <cell r="I17">
            <v>6894.4</v>
          </cell>
          <cell r="J17">
            <v>0.10504888603942941</v>
          </cell>
          <cell r="K17">
            <v>7.1773905203102784E-2</v>
          </cell>
          <cell r="L17">
            <v>7482.1</v>
          </cell>
          <cell r="M17">
            <v>0.18124121816832695</v>
          </cell>
          <cell r="N17">
            <v>8.524309584590406E-2</v>
          </cell>
          <cell r="O17">
            <v>14637.45</v>
          </cell>
          <cell r="P17">
            <v>0.12637358409258792</v>
          </cell>
          <cell r="Q17">
            <v>0.95632910546504313</v>
          </cell>
          <cell r="S17">
            <v>7343.1</v>
          </cell>
          <cell r="T17">
            <v>0.14152688606650399</v>
          </cell>
          <cell r="U17">
            <v>-0.49833475092997759</v>
          </cell>
          <cell r="V17">
            <v>6260.0230000000001</v>
          </cell>
          <cell r="W17">
            <v>7004.9</v>
          </cell>
          <cell r="X17">
            <v>19354</v>
          </cell>
          <cell r="Y17">
            <v>7618.5</v>
          </cell>
          <cell r="Z17">
            <v>8444.6</v>
          </cell>
          <cell r="AA17">
            <v>8609.1</v>
          </cell>
          <cell r="AC17">
            <v>-1</v>
          </cell>
          <cell r="AD17">
            <v>-1</v>
          </cell>
          <cell r="AJ17">
            <v>24672.2</v>
          </cell>
        </row>
        <row r="18">
          <cell r="A18" t="str">
            <v>Profit on sale of Investments</v>
          </cell>
          <cell r="B18">
            <v>8153.7</v>
          </cell>
          <cell r="C18">
            <v>15128.7</v>
          </cell>
          <cell r="D18">
            <v>1174.7</v>
          </cell>
          <cell r="E18">
            <v>6277.5</v>
          </cell>
          <cell r="F18">
            <v>1499.4</v>
          </cell>
          <cell r="G18">
            <v>-0.81610802457779896</v>
          </cell>
          <cell r="H18">
            <v>-0.76114695340501792</v>
          </cell>
          <cell r="I18">
            <v>4679.3</v>
          </cell>
          <cell r="J18">
            <v>-0.69070045674777081</v>
          </cell>
          <cell r="K18">
            <v>2.1207816459917299</v>
          </cell>
          <cell r="L18">
            <v>9476.2999999999993</v>
          </cell>
          <cell r="M18">
            <v>7.0669958287222254</v>
          </cell>
          <cell r="N18">
            <v>1.0251533349005189</v>
          </cell>
          <cell r="O18">
            <v>2097.9499999999998</v>
          </cell>
          <cell r="P18">
            <v>-0.66579848665870167</v>
          </cell>
          <cell r="Q18">
            <v>-0.77861085022635423</v>
          </cell>
          <cell r="S18">
            <v>1307</v>
          </cell>
          <cell r="T18">
            <v>-0.12831799386421239</v>
          </cell>
          <cell r="U18">
            <v>-0.37701089158464207</v>
          </cell>
          <cell r="V18">
            <v>2466.9260000000004</v>
          </cell>
          <cell r="W18">
            <v>1298.0999999999999</v>
          </cell>
          <cell r="X18">
            <v>799.69999999999914</v>
          </cell>
          <cell r="Y18">
            <v>2112.9</v>
          </cell>
          <cell r="Z18">
            <v>76.900000000000006</v>
          </cell>
          <cell r="AA18">
            <v>3106.1</v>
          </cell>
          <cell r="AC18">
            <v>-1</v>
          </cell>
          <cell r="AD18">
            <v>-1</v>
          </cell>
          <cell r="AJ18">
            <v>4938695.5329999998</v>
          </cell>
          <cell r="AK18">
            <v>5254772.0471120002</v>
          </cell>
        </row>
        <row r="19">
          <cell r="A19" t="str">
            <v>Forex Income</v>
          </cell>
          <cell r="B19">
            <v>979.9</v>
          </cell>
          <cell r="C19">
            <v>1157.3</v>
          </cell>
          <cell r="D19">
            <v>1341.8</v>
          </cell>
          <cell r="E19">
            <v>1551.4</v>
          </cell>
          <cell r="F19">
            <v>1329.5</v>
          </cell>
          <cell r="G19">
            <v>0.35677109909174409</v>
          </cell>
          <cell r="H19">
            <v>-0.14303210003867484</v>
          </cell>
          <cell r="I19">
            <v>1262.7</v>
          </cell>
          <cell r="J19">
            <v>9.1074051671995226E-2</v>
          </cell>
          <cell r="K19">
            <v>-5.0244452801805117E-2</v>
          </cell>
          <cell r="L19">
            <v>1239.5999999999999</v>
          </cell>
          <cell r="M19">
            <v>-7.6166343717394613E-2</v>
          </cell>
          <cell r="N19">
            <v>-1.8294131622713317E-2</v>
          </cell>
          <cell r="O19">
            <v>1450.2</v>
          </cell>
          <cell r="P19">
            <v>-6.5231403893257767E-2</v>
          </cell>
          <cell r="Q19">
            <v>0.1698935140367861</v>
          </cell>
          <cell r="S19">
            <v>1133</v>
          </cell>
          <cell r="T19">
            <v>-0.14779992478375326</v>
          </cell>
          <cell r="U19">
            <v>-0.21872845124810369</v>
          </cell>
          <cell r="V19">
            <v>1116.2079999999999</v>
          </cell>
          <cell r="W19">
            <v>1121.7</v>
          </cell>
          <cell r="X19">
            <v>861.20900000000006</v>
          </cell>
          <cell r="Y19">
            <v>1039.4000000000001</v>
          </cell>
          <cell r="Z19">
            <v>1066.44</v>
          </cell>
          <cell r="AA19">
            <v>1141.3</v>
          </cell>
          <cell r="AC19">
            <v>-1</v>
          </cell>
          <cell r="AD19">
            <v>-1</v>
          </cell>
        </row>
        <row r="20">
          <cell r="A20" t="str">
            <v>Dividend</v>
          </cell>
          <cell r="B20">
            <v>430.8</v>
          </cell>
          <cell r="C20">
            <v>1165.5</v>
          </cell>
          <cell r="D20">
            <v>0</v>
          </cell>
          <cell r="E20">
            <v>16.800000000000068</v>
          </cell>
          <cell r="F20">
            <v>3290.8</v>
          </cell>
          <cell r="G20">
            <v>6.6388115134633239</v>
          </cell>
          <cell r="H20">
            <v>194.88095238095158</v>
          </cell>
          <cell r="I20">
            <v>547</v>
          </cell>
          <cell r="J20">
            <v>-0.53067353067353062</v>
          </cell>
          <cell r="K20">
            <v>-0.83377902029901541</v>
          </cell>
          <cell r="L20">
            <v>76.900000000000546</v>
          </cell>
          <cell r="M20" t="e">
            <v>#DIV/0!</v>
          </cell>
          <cell r="N20">
            <v>-0.85941499085923123</v>
          </cell>
          <cell r="O20">
            <v>17.699999999999818</v>
          </cell>
          <cell r="P20">
            <v>5.3571428571413504E-2</v>
          </cell>
          <cell r="Q20">
            <v>-0.76983094928478946</v>
          </cell>
          <cell r="S20">
            <v>3020.9</v>
          </cell>
          <cell r="T20">
            <v>-8.2016530934727161E-2</v>
          </cell>
          <cell r="U20">
            <v>169.67231638418255</v>
          </cell>
          <cell r="V20">
            <v>43.023000000000025</v>
          </cell>
          <cell r="W20">
            <v>85</v>
          </cell>
          <cell r="X20">
            <v>22.9</v>
          </cell>
          <cell r="Y20">
            <v>3481.4</v>
          </cell>
          <cell r="Z20">
            <v>135.69</v>
          </cell>
          <cell r="AA20">
            <v>134.9</v>
          </cell>
          <cell r="AC20">
            <v>-1</v>
          </cell>
          <cell r="AD20">
            <v>-1</v>
          </cell>
        </row>
        <row r="21">
          <cell r="A21" t="str">
            <v>Income From Leasing</v>
          </cell>
          <cell r="B21">
            <v>671.2</v>
          </cell>
          <cell r="C21">
            <v>610.9</v>
          </cell>
          <cell r="D21">
            <v>608.5</v>
          </cell>
          <cell r="E21">
            <v>-164</v>
          </cell>
          <cell r="F21">
            <v>504.7</v>
          </cell>
          <cell r="G21">
            <v>-0.24806317044100124</v>
          </cell>
          <cell r="H21">
            <v>-4.0774390243902436</v>
          </cell>
          <cell r="I21">
            <v>495.6</v>
          </cell>
          <cell r="J21">
            <v>-0.18873792764773278</v>
          </cell>
          <cell r="K21">
            <v>-1.8030513176144125E-2</v>
          </cell>
          <cell r="L21">
            <v>445.9</v>
          </cell>
          <cell r="M21">
            <v>-0.26721446179129005</v>
          </cell>
          <cell r="N21">
            <v>-0.10028248587570632</v>
          </cell>
          <cell r="O21">
            <v>-43.900000000000148</v>
          </cell>
          <cell r="P21">
            <v>-0.7323170731707308</v>
          </cell>
          <cell r="Q21">
            <v>-1.0984525678403232</v>
          </cell>
          <cell r="S21">
            <v>430.9</v>
          </cell>
          <cell r="T21">
            <v>-0.14622548048345552</v>
          </cell>
          <cell r="U21">
            <v>-10.81548974943049</v>
          </cell>
          <cell r="V21">
            <v>425.94600000000008</v>
          </cell>
          <cell r="W21">
            <v>356.4</v>
          </cell>
          <cell r="X21">
            <v>0.64</v>
          </cell>
          <cell r="Y21">
            <v>332.9</v>
          </cell>
          <cell r="Z21">
            <v>360.19</v>
          </cell>
          <cell r="AA21">
            <v>253.3</v>
          </cell>
          <cell r="AC21">
            <v>-1</v>
          </cell>
          <cell r="AD21">
            <v>-1</v>
          </cell>
          <cell r="AK21">
            <v>32896.26666666667</v>
          </cell>
        </row>
        <row r="22">
          <cell r="A22" t="str">
            <v>IT Refund</v>
          </cell>
          <cell r="G22" t="e">
            <v>#DIV/0!</v>
          </cell>
          <cell r="H22" t="e">
            <v>#DIV/0!</v>
          </cell>
          <cell r="I22">
            <v>700</v>
          </cell>
          <cell r="J22" t="e">
            <v>#DIV/0!</v>
          </cell>
          <cell r="K22" t="e">
            <v>#DIV/0!</v>
          </cell>
          <cell r="L22">
            <v>3710</v>
          </cell>
          <cell r="M22" t="e">
            <v>#DIV/0!</v>
          </cell>
          <cell r="N22">
            <v>4.3</v>
          </cell>
          <cell r="O22">
            <v>3010</v>
          </cell>
          <cell r="Q22">
            <v>-0.18867924528301883</v>
          </cell>
          <cell r="S22">
            <v>7119</v>
          </cell>
          <cell r="T22" t="e">
            <v>#DIV/0!</v>
          </cell>
          <cell r="U22">
            <v>1.3651162790697673</v>
          </cell>
          <cell r="V22">
            <v>0</v>
          </cell>
          <cell r="W22">
            <v>9538.5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 t="e">
            <v>#DIV/0!</v>
          </cell>
          <cell r="AD22" t="e">
            <v>#DIV/0!</v>
          </cell>
          <cell r="AK22">
            <v>6.4543819673001258E-3</v>
          </cell>
        </row>
        <row r="23">
          <cell r="A23" t="str">
            <v>Others</v>
          </cell>
          <cell r="B23">
            <v>1654.9</v>
          </cell>
          <cell r="C23">
            <v>2249.1999999999998</v>
          </cell>
          <cell r="D23">
            <v>1760.1</v>
          </cell>
          <cell r="E23">
            <v>148.4</v>
          </cell>
          <cell r="F23">
            <v>2330.1</v>
          </cell>
          <cell r="G23">
            <v>0.40800048341289497</v>
          </cell>
          <cell r="H23">
            <v>14.701482479784366</v>
          </cell>
          <cell r="I23">
            <v>2646.4</v>
          </cell>
          <cell r="J23">
            <v>0.17659612306597916</v>
          </cell>
          <cell r="K23">
            <v>0.13574524698510793</v>
          </cell>
          <cell r="L23">
            <v>3659.2</v>
          </cell>
          <cell r="M23">
            <v>1.0789727856371796</v>
          </cell>
          <cell r="N23">
            <v>0.38270858524788376</v>
          </cell>
          <cell r="O23">
            <v>-1253</v>
          </cell>
          <cell r="P23">
            <v>-9.4433962264150946</v>
          </cell>
          <cell r="Q23">
            <v>-1.3424245736773066</v>
          </cell>
          <cell r="S23">
            <v>2530.9</v>
          </cell>
          <cell r="T23">
            <v>8.6176558945967985E-2</v>
          </cell>
          <cell r="U23">
            <v>-3.0198723064644852</v>
          </cell>
          <cell r="V23">
            <v>2634.1460000000002</v>
          </cell>
          <cell r="W23">
            <v>3223.2</v>
          </cell>
          <cell r="X23">
            <v>5731.8</v>
          </cell>
          <cell r="Y23">
            <v>3041</v>
          </cell>
          <cell r="Z23">
            <v>4253.8</v>
          </cell>
          <cell r="AA23">
            <v>4865.6000000000004</v>
          </cell>
          <cell r="AC23">
            <v>-1</v>
          </cell>
          <cell r="AD23">
            <v>-1</v>
          </cell>
        </row>
        <row r="24">
          <cell r="A24" t="str">
            <v>Exchange gain</v>
          </cell>
          <cell r="W24">
            <v>5315.4</v>
          </cell>
          <cell r="AC24" t="e">
            <v>#DIV/0!</v>
          </cell>
          <cell r="AD24" t="e">
            <v>#DIV/0!</v>
          </cell>
        </row>
        <row r="25">
          <cell r="A25" t="str">
            <v>Total Non-Interest Income</v>
          </cell>
          <cell r="B25">
            <v>17529.399999999998</v>
          </cell>
          <cell r="C25">
            <v>26550.600000000002</v>
          </cell>
          <cell r="D25">
            <v>11219.2</v>
          </cell>
          <cell r="E25">
            <v>20825.300000000003</v>
          </cell>
          <cell r="F25">
            <v>15387.200000000003</v>
          </cell>
          <cell r="G25">
            <v>-0.12220612228598782</v>
          </cell>
          <cell r="H25">
            <v>-0.26112949153193465</v>
          </cell>
          <cell r="I25">
            <v>17225.400000000001</v>
          </cell>
          <cell r="J25">
            <v>-0.3512237011592958</v>
          </cell>
          <cell r="K25">
            <v>0.1194629302277217</v>
          </cell>
          <cell r="L25">
            <v>26090.000000000004</v>
          </cell>
          <cell r="M25">
            <v>1.3254777524244155</v>
          </cell>
          <cell r="N25">
            <v>0.51462375329455345</v>
          </cell>
          <cell r="O25">
            <v>19916.400000000001</v>
          </cell>
          <cell r="P25">
            <v>-4.3644029137635543E-2</v>
          </cell>
          <cell r="Q25">
            <v>-0.23662706017631285</v>
          </cell>
          <cell r="S25">
            <v>22884.800000000003</v>
          </cell>
          <cell r="T25">
            <v>0.48726213996048662</v>
          </cell>
          <cell r="U25">
            <v>0.14904299973890867</v>
          </cell>
          <cell r="V25">
            <v>12946.272000000001</v>
          </cell>
          <cell r="W25">
            <v>27943.199999999997</v>
          </cell>
          <cell r="X25">
            <v>26770.2</v>
          </cell>
          <cell r="Y25">
            <v>17626.099999999999</v>
          </cell>
          <cell r="Z25">
            <v>14337.620000000003</v>
          </cell>
          <cell r="AA25">
            <v>18110.3</v>
          </cell>
          <cell r="AC25">
            <v>-1</v>
          </cell>
          <cell r="AD25">
            <v>-1</v>
          </cell>
        </row>
        <row r="26">
          <cell r="AC26" t="e">
            <v>#DIV/0!</v>
          </cell>
          <cell r="AD26" t="e">
            <v>#DIV/0!</v>
          </cell>
        </row>
        <row r="27">
          <cell r="A27" t="str">
            <v>Total Operating Income</v>
          </cell>
          <cell r="B27">
            <v>44376.3</v>
          </cell>
          <cell r="C27">
            <v>50700.900000000009</v>
          </cell>
          <cell r="D27">
            <v>38949.199999999997</v>
          </cell>
          <cell r="E27">
            <v>53961.299999999996</v>
          </cell>
          <cell r="F27">
            <v>44927.9</v>
          </cell>
          <cell r="G27">
            <v>1.2430058387021825E-2</v>
          </cell>
          <cell r="H27">
            <v>-0.16740515888238416</v>
          </cell>
          <cell r="I27">
            <v>50323.5</v>
          </cell>
          <cell r="J27">
            <v>-7.4436548463638896E-3</v>
          </cell>
          <cell r="K27">
            <v>0.12009464052403951</v>
          </cell>
          <cell r="L27">
            <v>58980.770000000019</v>
          </cell>
          <cell r="M27">
            <v>0.51429990859889352</v>
          </cell>
          <cell r="N27">
            <v>0.17203235069102951</v>
          </cell>
          <cell r="O27">
            <v>56412.889000999989</v>
          </cell>
          <cell r="P27">
            <v>4.5432356170069799E-2</v>
          </cell>
          <cell r="Q27">
            <v>-4.3537597067654921E-2</v>
          </cell>
          <cell r="S27">
            <v>58298.100000000013</v>
          </cell>
          <cell r="T27">
            <v>0.2975923646553702</v>
          </cell>
          <cell r="U27">
            <v>3.3418089950447483E-2</v>
          </cell>
          <cell r="V27">
            <v>49025.700999999986</v>
          </cell>
          <cell r="W27">
            <v>60603.489000000023</v>
          </cell>
          <cell r="X27">
            <v>62315.900000000009</v>
          </cell>
          <cell r="Y27">
            <v>56467</v>
          </cell>
          <cell r="Z27">
            <v>53324.020000000019</v>
          </cell>
          <cell r="AA27">
            <v>57623.7</v>
          </cell>
          <cell r="AC27">
            <v>-1</v>
          </cell>
          <cell r="AD27">
            <v>-1</v>
          </cell>
        </row>
        <row r="28">
          <cell r="AC28" t="e">
            <v>#DIV/0!</v>
          </cell>
          <cell r="AD28" t="e">
            <v>#DIV/0!</v>
          </cell>
        </row>
        <row r="29">
          <cell r="A29" t="str">
            <v>Total Staff Expenses</v>
          </cell>
          <cell r="B29">
            <v>13470.5</v>
          </cell>
          <cell r="C29">
            <v>15255.2</v>
          </cell>
          <cell r="D29">
            <v>14520</v>
          </cell>
          <cell r="E29">
            <v>25231.200000000001</v>
          </cell>
          <cell r="F29">
            <v>18104.400000000001</v>
          </cell>
          <cell r="G29">
            <v>0.34400356334211812</v>
          </cell>
          <cell r="H29">
            <v>-0.28245981166175205</v>
          </cell>
          <cell r="I29">
            <v>17574.099999999999</v>
          </cell>
          <cell r="J29">
            <v>0.15200718443547112</v>
          </cell>
          <cell r="K29">
            <v>-2.929122202337564E-2</v>
          </cell>
          <cell r="L29">
            <v>19900.7</v>
          </cell>
          <cell r="M29">
            <v>0.37057162534435273</v>
          </cell>
          <cell r="N29">
            <v>0.13238800279957452</v>
          </cell>
          <cell r="O29">
            <v>20994.3</v>
          </cell>
          <cell r="P29">
            <v>-0.16792304765528399</v>
          </cell>
          <cell r="Q29">
            <v>5.4952840854844309E-2</v>
          </cell>
          <cell r="S29">
            <v>16335.7</v>
          </cell>
          <cell r="T29">
            <v>-9.7694483109078467E-2</v>
          </cell>
          <cell r="U29">
            <v>-0.22189832478339355</v>
          </cell>
          <cell r="V29">
            <v>20411.808000000001</v>
          </cell>
          <cell r="W29">
            <v>25241.200000000001</v>
          </cell>
          <cell r="X29">
            <v>19241.7</v>
          </cell>
          <cell r="Y29">
            <v>19242.900000000001</v>
          </cell>
          <cell r="Z29">
            <v>19547.099999999999</v>
          </cell>
          <cell r="AA29">
            <v>20297.099999999999</v>
          </cell>
          <cell r="AC29">
            <v>-1</v>
          </cell>
          <cell r="AD29">
            <v>-1</v>
          </cell>
        </row>
        <row r="30">
          <cell r="A30" t="str">
            <v>---VRS</v>
          </cell>
          <cell r="B30">
            <v>886.3</v>
          </cell>
          <cell r="C30">
            <v>886.3</v>
          </cell>
          <cell r="D30">
            <v>886.3</v>
          </cell>
          <cell r="E30">
            <v>886.3</v>
          </cell>
          <cell r="F30">
            <v>886.3</v>
          </cell>
          <cell r="G30">
            <v>0</v>
          </cell>
          <cell r="H30">
            <v>0</v>
          </cell>
          <cell r="I30">
            <v>886.3</v>
          </cell>
          <cell r="J30">
            <v>0</v>
          </cell>
          <cell r="K30">
            <v>0</v>
          </cell>
          <cell r="L30">
            <v>886.3</v>
          </cell>
          <cell r="M30">
            <v>0</v>
          </cell>
          <cell r="N30">
            <v>0</v>
          </cell>
          <cell r="O30">
            <v>886.3</v>
          </cell>
          <cell r="P30">
            <v>0</v>
          </cell>
          <cell r="Q30">
            <v>0</v>
          </cell>
          <cell r="S30">
            <v>0</v>
          </cell>
          <cell r="T30">
            <v>-1</v>
          </cell>
          <cell r="U30">
            <v>-1</v>
          </cell>
          <cell r="Y30">
            <v>0</v>
          </cell>
          <cell r="Z30">
            <v>0</v>
          </cell>
          <cell r="AA30">
            <v>0</v>
          </cell>
          <cell r="AC30" t="e">
            <v>#DIV/0!</v>
          </cell>
          <cell r="AD30" t="e">
            <v>#DIV/0!</v>
          </cell>
        </row>
        <row r="31">
          <cell r="A31" t="str">
            <v>---Wage Arrears</v>
          </cell>
          <cell r="E31">
            <v>4000</v>
          </cell>
          <cell r="F31">
            <v>1000</v>
          </cell>
          <cell r="G31" t="e">
            <v>#DIV/0!</v>
          </cell>
          <cell r="H31">
            <v>-0.75</v>
          </cell>
          <cell r="I31">
            <v>1000</v>
          </cell>
          <cell r="J31" t="e">
            <v>#DIV/0!</v>
          </cell>
          <cell r="K31">
            <v>0</v>
          </cell>
          <cell r="L31">
            <v>3000</v>
          </cell>
          <cell r="M31" t="e">
            <v>#DIV/0!</v>
          </cell>
          <cell r="N31">
            <v>2</v>
          </cell>
          <cell r="O31">
            <v>2500</v>
          </cell>
          <cell r="P31">
            <v>-0.375</v>
          </cell>
          <cell r="Q31">
            <v>-0.16666666666666663</v>
          </cell>
          <cell r="S31">
            <v>0</v>
          </cell>
          <cell r="T31">
            <v>-1</v>
          </cell>
          <cell r="U31">
            <v>-1</v>
          </cell>
          <cell r="Y31">
            <v>0</v>
          </cell>
          <cell r="Z31">
            <v>0</v>
          </cell>
          <cell r="AA31">
            <v>0</v>
          </cell>
          <cell r="AC31" t="e">
            <v>#DIV/0!</v>
          </cell>
          <cell r="AD31" t="e">
            <v>#DIV/0!</v>
          </cell>
        </row>
        <row r="32">
          <cell r="A32" t="str">
            <v>---Pension</v>
          </cell>
          <cell r="B32">
            <v>1438.2</v>
          </cell>
          <cell r="C32">
            <v>1440</v>
          </cell>
          <cell r="D32">
            <v>1440</v>
          </cell>
          <cell r="E32">
            <v>6490</v>
          </cell>
          <cell r="F32">
            <v>4000</v>
          </cell>
          <cell r="G32">
            <v>1.781254345709915</v>
          </cell>
          <cell r="H32">
            <v>-0.38366718027734981</v>
          </cell>
          <cell r="I32">
            <v>4000</v>
          </cell>
          <cell r="J32">
            <v>1.7777777777777777</v>
          </cell>
          <cell r="K32">
            <v>0</v>
          </cell>
          <cell r="L32">
            <v>4000</v>
          </cell>
          <cell r="M32">
            <v>1.7777777777777777</v>
          </cell>
          <cell r="N32">
            <v>0</v>
          </cell>
          <cell r="O32">
            <v>2803</v>
          </cell>
          <cell r="P32">
            <v>-0.56810477657935288</v>
          </cell>
          <cell r="Q32">
            <v>-0.29925000000000002</v>
          </cell>
          <cell r="S32">
            <v>3700</v>
          </cell>
          <cell r="T32">
            <v>-7.4999999999999956E-2</v>
          </cell>
          <cell r="U32">
            <v>0.32001427042454522</v>
          </cell>
          <cell r="V32">
            <v>3700</v>
          </cell>
          <cell r="W32">
            <v>5075</v>
          </cell>
          <cell r="X32">
            <v>2595.6</v>
          </cell>
          <cell r="Y32">
            <v>3340</v>
          </cell>
          <cell r="Z32">
            <v>3340</v>
          </cell>
          <cell r="AA32">
            <v>3340</v>
          </cell>
          <cell r="AC32">
            <v>-1</v>
          </cell>
          <cell r="AD32">
            <v>-1</v>
          </cell>
        </row>
        <row r="33">
          <cell r="A33" t="str">
            <v>---Others</v>
          </cell>
          <cell r="B33">
            <v>11146</v>
          </cell>
          <cell r="C33">
            <v>12928.900000000001</v>
          </cell>
          <cell r="D33">
            <v>12193.7</v>
          </cell>
          <cell r="E33">
            <v>13854.900000000001</v>
          </cell>
          <cell r="F33">
            <v>12218.100000000002</v>
          </cell>
          <cell r="G33">
            <v>9.6186972905078161E-2</v>
          </cell>
          <cell r="H33">
            <v>-0.1181387090487841</v>
          </cell>
          <cell r="I33">
            <v>11687.8</v>
          </cell>
          <cell r="J33">
            <v>-9.5994245450115812E-2</v>
          </cell>
          <cell r="K33">
            <v>-4.3402820405791687E-2</v>
          </cell>
          <cell r="L33">
            <v>12014.400000000001</v>
          </cell>
          <cell r="M33">
            <v>-1.4704314523073303E-2</v>
          </cell>
          <cell r="N33">
            <v>2.7943667756122004E-2</v>
          </cell>
          <cell r="O33">
            <v>14805</v>
          </cell>
          <cell r="P33">
            <v>6.8575016781066589E-2</v>
          </cell>
          <cell r="Q33">
            <v>0.232271274470635</v>
          </cell>
          <cell r="S33">
            <v>12635.7</v>
          </cell>
          <cell r="T33">
            <v>3.4178800304466295E-2</v>
          </cell>
          <cell r="U33">
            <v>-0.14652482269503542</v>
          </cell>
          <cell r="V33">
            <v>16711.808000000001</v>
          </cell>
          <cell r="W33">
            <v>20166.2</v>
          </cell>
          <cell r="X33">
            <v>16646.099999999999</v>
          </cell>
          <cell r="Y33">
            <v>15902.9</v>
          </cell>
          <cell r="Z33">
            <v>16207.1</v>
          </cell>
          <cell r="AA33">
            <v>16957.099999999999</v>
          </cell>
          <cell r="AC33">
            <v>-1</v>
          </cell>
          <cell r="AD33">
            <v>-1</v>
          </cell>
        </row>
        <row r="34">
          <cell r="AC34" t="e">
            <v>#DIV/0!</v>
          </cell>
          <cell r="AD34" t="e">
            <v>#DIV/0!</v>
          </cell>
        </row>
        <row r="35">
          <cell r="A35" t="str">
            <v>Other Expenses</v>
          </cell>
          <cell r="B35">
            <v>5636.4</v>
          </cell>
          <cell r="C35">
            <v>6836.7000000000007</v>
          </cell>
          <cell r="D35">
            <v>6426.2999999999993</v>
          </cell>
          <cell r="E35">
            <v>9076.9</v>
          </cell>
          <cell r="F35">
            <v>7109.5</v>
          </cell>
          <cell r="G35">
            <v>0.26135476545312608</v>
          </cell>
          <cell r="H35">
            <v>-0.216748008681378</v>
          </cell>
          <cell r="I35">
            <v>7700.4</v>
          </cell>
          <cell r="J35">
            <v>0.12633287989819642</v>
          </cell>
          <cell r="K35">
            <v>8.3114143048034217E-2</v>
          </cell>
          <cell r="L35">
            <v>8180.4</v>
          </cell>
          <cell r="M35">
            <v>0.27295644461042912</v>
          </cell>
          <cell r="N35">
            <v>6.2334424185756632E-2</v>
          </cell>
          <cell r="O35">
            <v>8677.9000000000015</v>
          </cell>
          <cell r="P35">
            <v>-4.3957738875607166E-2</v>
          </cell>
          <cell r="Q35">
            <v>6.0816097012371229E-2</v>
          </cell>
          <cell r="S35">
            <v>7567.5</v>
          </cell>
          <cell r="T35">
            <v>6.4420845347774147E-2</v>
          </cell>
          <cell r="U35">
            <v>-0.12795722467417248</v>
          </cell>
          <cell r="V35">
            <v>8784.7530000000006</v>
          </cell>
          <cell r="W35">
            <v>9365.9000000000015</v>
          </cell>
          <cell r="X35">
            <v>10302.5</v>
          </cell>
          <cell r="Y35">
            <v>8859.5</v>
          </cell>
          <cell r="Z35">
            <v>9051.4</v>
          </cell>
          <cell r="AA35">
            <v>8776.9</v>
          </cell>
          <cell r="AC35">
            <v>-1</v>
          </cell>
          <cell r="AD35">
            <v>-1</v>
          </cell>
        </row>
        <row r="36">
          <cell r="A36" t="str">
            <v>Rent, Taxes, Lighting</v>
          </cell>
          <cell r="B36">
            <v>1296</v>
          </cell>
          <cell r="C36">
            <v>1575</v>
          </cell>
          <cell r="D36">
            <v>1655</v>
          </cell>
          <cell r="E36">
            <v>1891.7</v>
          </cell>
          <cell r="F36">
            <v>1525.5</v>
          </cell>
          <cell r="G36">
            <v>0.17708333333333326</v>
          </cell>
          <cell r="H36">
            <v>-0.1935824919384681</v>
          </cell>
          <cell r="I36">
            <v>1762.9</v>
          </cell>
          <cell r="J36">
            <v>0.11930158730158746</v>
          </cell>
          <cell r="K36">
            <v>0.15562110783349725</v>
          </cell>
          <cell r="L36">
            <v>1850</v>
          </cell>
          <cell r="M36">
            <v>0.1178247734138973</v>
          </cell>
          <cell r="N36">
            <v>4.9407226728685583E-2</v>
          </cell>
          <cell r="O36">
            <v>2092.8000000000002</v>
          </cell>
          <cell r="P36">
            <v>0.10630649680181858</v>
          </cell>
          <cell r="Q36">
            <v>0.13124324324324332</v>
          </cell>
          <cell r="S36">
            <v>1734.3</v>
          </cell>
          <cell r="T36">
            <v>0.13687315634218278</v>
          </cell>
          <cell r="U36">
            <v>-0.17130160550458728</v>
          </cell>
          <cell r="V36">
            <v>1979.7039999999997</v>
          </cell>
          <cell r="W36">
            <v>2062</v>
          </cell>
          <cell r="X36">
            <v>2187.5</v>
          </cell>
          <cell r="Y36">
            <v>1912.2</v>
          </cell>
          <cell r="Z36">
            <v>2166.6</v>
          </cell>
          <cell r="AA36">
            <v>2182.1</v>
          </cell>
          <cell r="AC36">
            <v>-1</v>
          </cell>
          <cell r="AD36">
            <v>-1</v>
          </cell>
        </row>
        <row r="37">
          <cell r="A37" t="str">
            <v>Depreciation on Property</v>
          </cell>
          <cell r="B37">
            <v>1362</v>
          </cell>
          <cell r="C37">
            <v>1349.8</v>
          </cell>
          <cell r="D37">
            <v>1565.1</v>
          </cell>
          <cell r="E37">
            <v>2706.5</v>
          </cell>
          <cell r="F37">
            <v>1812.5</v>
          </cell>
          <cell r="G37">
            <v>0.3307635829662261</v>
          </cell>
          <cell r="H37">
            <v>-0.33031590615185669</v>
          </cell>
          <cell r="I37">
            <v>1986.8</v>
          </cell>
          <cell r="J37">
            <v>0.47192176618758341</v>
          </cell>
          <cell r="K37">
            <v>9.6165517241379339E-2</v>
          </cell>
          <cell r="L37">
            <v>1762.5</v>
          </cell>
          <cell r="M37">
            <v>0.12612612612612617</v>
          </cell>
          <cell r="N37">
            <v>-0.11289510771089184</v>
          </cell>
          <cell r="O37">
            <v>839.5</v>
          </cell>
          <cell r="P37">
            <v>-0.68982080177350824</v>
          </cell>
          <cell r="Q37">
            <v>-0.5236879432624113</v>
          </cell>
          <cell r="S37">
            <v>2013.1</v>
          </cell>
          <cell r="T37">
            <v>0.1106758620689654</v>
          </cell>
          <cell r="U37">
            <v>1.3979749851101846</v>
          </cell>
          <cell r="V37">
            <v>1991.13</v>
          </cell>
          <cell r="W37">
            <v>1965.3</v>
          </cell>
          <cell r="X37">
            <v>1321.8</v>
          </cell>
          <cell r="Y37">
            <v>1883.8</v>
          </cell>
          <cell r="Z37">
            <v>1743.8</v>
          </cell>
          <cell r="AA37">
            <v>1772.5</v>
          </cell>
          <cell r="AC37">
            <v>-1</v>
          </cell>
          <cell r="AD37">
            <v>-1</v>
          </cell>
        </row>
        <row r="38">
          <cell r="A38" t="str">
            <v>Others</v>
          </cell>
          <cell r="B38">
            <v>2978.4</v>
          </cell>
          <cell r="C38">
            <v>3911.9</v>
          </cell>
          <cell r="D38">
            <v>3206.2</v>
          </cell>
          <cell r="E38">
            <v>4478.7</v>
          </cell>
          <cell r="F38">
            <v>3771.5</v>
          </cell>
          <cell r="G38">
            <v>0.26628391082460379</v>
          </cell>
          <cell r="H38">
            <v>-0.15790296291334538</v>
          </cell>
          <cell r="I38">
            <v>3950.7</v>
          </cell>
          <cell r="J38">
            <v>9.9184539482093381E-3</v>
          </cell>
          <cell r="K38">
            <v>4.7514251624022119E-2</v>
          </cell>
          <cell r="L38">
            <v>4567.8999999999996</v>
          </cell>
          <cell r="M38">
            <v>0.42470837751855783</v>
          </cell>
          <cell r="N38">
            <v>0.15622547902903272</v>
          </cell>
          <cell r="O38">
            <v>5745.6</v>
          </cell>
          <cell r="P38">
            <v>0.28287226204032434</v>
          </cell>
          <cell r="Q38">
            <v>0.25782088049213003</v>
          </cell>
          <cell r="S38">
            <v>3820.1</v>
          </cell>
          <cell r="T38">
            <v>1.2886119581068556E-2</v>
          </cell>
          <cell r="U38">
            <v>-0.33512600946811477</v>
          </cell>
          <cell r="V38">
            <v>4813.9189999999999</v>
          </cell>
          <cell r="W38">
            <v>5338.6</v>
          </cell>
          <cell r="X38">
            <v>6793.2</v>
          </cell>
          <cell r="Y38">
            <v>5063.5</v>
          </cell>
          <cell r="Z38">
            <v>5141</v>
          </cell>
          <cell r="AA38">
            <v>4822.3</v>
          </cell>
          <cell r="AC38">
            <v>-1</v>
          </cell>
          <cell r="AD38">
            <v>-1</v>
          </cell>
        </row>
        <row r="40">
          <cell r="A40" t="str">
            <v>Total Operating Expenses</v>
          </cell>
          <cell r="B40">
            <v>19106.900000000001</v>
          </cell>
          <cell r="C40">
            <v>22091.9</v>
          </cell>
          <cell r="D40">
            <v>20946.3</v>
          </cell>
          <cell r="E40">
            <v>34308.1</v>
          </cell>
          <cell r="F40">
            <v>25213.9</v>
          </cell>
          <cell r="G40">
            <v>0.31962275408360319</v>
          </cell>
          <cell r="H40">
            <v>-0.2650744284877331</v>
          </cell>
          <cell r="I40">
            <v>25274.5</v>
          </cell>
          <cell r="J40">
            <v>0.14406185072356825</v>
          </cell>
          <cell r="K40">
            <v>2.4034361998739318E-3</v>
          </cell>
          <cell r="L40">
            <v>28081.1</v>
          </cell>
          <cell r="M40">
            <v>0.34062340365601562</v>
          </cell>
          <cell r="N40">
            <v>0.11104472887693118</v>
          </cell>
          <cell r="O40">
            <v>29672.2</v>
          </cell>
          <cell r="P40">
            <v>-0.13512552429309688</v>
          </cell>
          <cell r="Q40">
            <v>5.6660885791511184E-2</v>
          </cell>
          <cell r="S40">
            <v>23903.200000000001</v>
          </cell>
          <cell r="T40">
            <v>-5.1983231471529612E-2</v>
          </cell>
          <cell r="U40">
            <v>-0.19442441072788674</v>
          </cell>
          <cell r="V40">
            <v>29196.561000000002</v>
          </cell>
          <cell r="W40">
            <v>34607.100000000006</v>
          </cell>
          <cell r="X40">
            <v>29544.2</v>
          </cell>
          <cell r="Y40">
            <v>28102.400000000001</v>
          </cell>
          <cell r="Z40">
            <v>28598.5</v>
          </cell>
          <cell r="AA40">
            <v>29074</v>
          </cell>
          <cell r="AC40">
            <v>-1</v>
          </cell>
          <cell r="AD40">
            <v>-1</v>
          </cell>
        </row>
        <row r="41">
          <cell r="AC41" t="e">
            <v>#DIV/0!</v>
          </cell>
          <cell r="AD41" t="e">
            <v>#DIV/0!</v>
          </cell>
        </row>
        <row r="42">
          <cell r="A42" t="str">
            <v>Operating Profit</v>
          </cell>
          <cell r="B42">
            <v>25269.4</v>
          </cell>
          <cell r="C42">
            <v>28609.000000000007</v>
          </cell>
          <cell r="D42">
            <v>18002.899999999998</v>
          </cell>
          <cell r="E42">
            <v>19653.199999999997</v>
          </cell>
          <cell r="F42">
            <v>19714</v>
          </cell>
          <cell r="G42">
            <v>-0.21984692948783913</v>
          </cell>
          <cell r="H42">
            <v>3.0936437832007613E-3</v>
          </cell>
          <cell r="I42">
            <v>25049</v>
          </cell>
          <cell r="J42">
            <v>-0.12443636617847553</v>
          </cell>
          <cell r="K42">
            <v>0.27061986405600091</v>
          </cell>
          <cell r="L42">
            <v>30899.67000000002</v>
          </cell>
          <cell r="M42">
            <v>0.7163718067644671</v>
          </cell>
          <cell r="N42">
            <v>0.23356900475068954</v>
          </cell>
          <cell r="O42">
            <v>26740.689000999988</v>
          </cell>
          <cell r="P42">
            <v>0.36062773497445666</v>
          </cell>
          <cell r="Q42">
            <v>-0.13459629177269627</v>
          </cell>
          <cell r="S42">
            <v>34394.900000000009</v>
          </cell>
          <cell r="T42">
            <v>0.7446941260018265</v>
          </cell>
          <cell r="U42">
            <v>0.28623836127460245</v>
          </cell>
          <cell r="V42">
            <v>19829.14</v>
          </cell>
          <cell r="W42">
            <v>25996.389000000017</v>
          </cell>
          <cell r="X42">
            <v>32771.700000000012</v>
          </cell>
          <cell r="Y42">
            <v>28364.6</v>
          </cell>
          <cell r="Z42">
            <v>24725.520000000019</v>
          </cell>
          <cell r="AA42">
            <v>28549.699999999997</v>
          </cell>
          <cell r="AC42">
            <v>-1</v>
          </cell>
          <cell r="AD42">
            <v>-1</v>
          </cell>
        </row>
        <row r="43">
          <cell r="AC43" t="e">
            <v>#DIV/0!</v>
          </cell>
          <cell r="AD43" t="e">
            <v>#DIV/0!</v>
          </cell>
        </row>
        <row r="44">
          <cell r="A44" t="str">
            <v>Loan Loss Provisions</v>
          </cell>
          <cell r="B44">
            <v>8500</v>
          </cell>
          <cell r="C44">
            <v>14103.2</v>
          </cell>
          <cell r="D44">
            <v>4000</v>
          </cell>
          <cell r="E44">
            <v>10424.299999999999</v>
          </cell>
          <cell r="F44">
            <v>2100</v>
          </cell>
          <cell r="G44">
            <v>-0.75294117647058822</v>
          </cell>
          <cell r="H44">
            <v>-0.79854762430091231</v>
          </cell>
          <cell r="I44">
            <v>2984.4</v>
          </cell>
          <cell r="J44">
            <v>-0.78838845084803455</v>
          </cell>
          <cell r="K44">
            <v>0.42114285714285726</v>
          </cell>
          <cell r="L44">
            <v>7915.6</v>
          </cell>
          <cell r="M44">
            <v>0.9789000000000001</v>
          </cell>
          <cell r="N44">
            <v>1.6523254255461737</v>
          </cell>
          <cell r="O44">
            <v>-960</v>
          </cell>
          <cell r="P44">
            <v>-1.0920925146052973</v>
          </cell>
          <cell r="Q44">
            <v>-1.1212794987114054</v>
          </cell>
          <cell r="S44">
            <v>2360</v>
          </cell>
          <cell r="T44">
            <v>0.12380952380952381</v>
          </cell>
          <cell r="U44">
            <v>-3.4583333333333335</v>
          </cell>
          <cell r="V44">
            <v>507.4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 t="e">
            <v>#DIV/0!</v>
          </cell>
          <cell r="AD44" t="e">
            <v>#DIV/0!</v>
          </cell>
        </row>
        <row r="45">
          <cell r="A45" t="str">
            <v>Investment Depreciation</v>
          </cell>
          <cell r="B45">
            <v>-867.6</v>
          </cell>
          <cell r="C45">
            <v>352.4</v>
          </cell>
          <cell r="D45">
            <v>2740.9</v>
          </cell>
          <cell r="E45">
            <v>2649.3</v>
          </cell>
          <cell r="F45">
            <v>49.9</v>
          </cell>
          <cell r="G45">
            <v>-1.0575149838635316</v>
          </cell>
          <cell r="H45">
            <v>-0.98116483599441362</v>
          </cell>
          <cell r="I45">
            <v>3390.4</v>
          </cell>
          <cell r="J45">
            <v>8.6208853575482411</v>
          </cell>
          <cell r="K45">
            <v>66.943887775551104</v>
          </cell>
          <cell r="L45">
            <v>5637.2</v>
          </cell>
          <cell r="M45">
            <v>1.0566967054617096</v>
          </cell>
          <cell r="N45">
            <v>0.66269466729589421</v>
          </cell>
          <cell r="O45">
            <v>13791.4</v>
          </cell>
          <cell r="P45">
            <v>4.2056769712754312</v>
          </cell>
          <cell r="Q45">
            <v>1.4464982615482862</v>
          </cell>
          <cell r="S45">
            <v>13083.3</v>
          </cell>
          <cell r="T45">
            <v>261.19038076152304</v>
          </cell>
          <cell r="U45">
            <v>-5.1343590933480288E-2</v>
          </cell>
          <cell r="V45">
            <v>10887.4</v>
          </cell>
          <cell r="W45">
            <v>4275.8</v>
          </cell>
          <cell r="X45">
            <v>10738.5</v>
          </cell>
          <cell r="Y45">
            <v>11040</v>
          </cell>
          <cell r="Z45">
            <v>4234</v>
          </cell>
          <cell r="AA45">
            <v>6584.7</v>
          </cell>
          <cell r="AC45">
            <v>-1</v>
          </cell>
          <cell r="AD45">
            <v>-1</v>
          </cell>
        </row>
        <row r="46">
          <cell r="A46" t="str">
            <v>Other Provisions</v>
          </cell>
          <cell r="B46">
            <v>283.39999999999998</v>
          </cell>
          <cell r="C46">
            <v>661</v>
          </cell>
          <cell r="D46">
            <v>338.3</v>
          </cell>
          <cell r="E46">
            <v>-899.19999999999982</v>
          </cell>
          <cell r="F46">
            <v>138.20000000000005</v>
          </cell>
          <cell r="G46">
            <v>-0.51235003528581491</v>
          </cell>
          <cell r="H46">
            <v>-1.1536921708185055</v>
          </cell>
          <cell r="I46">
            <v>197.59999999999991</v>
          </cell>
          <cell r="J46">
            <v>-0.70105900151285949</v>
          </cell>
          <cell r="K46">
            <v>0.42981186685962269</v>
          </cell>
          <cell r="L46">
            <v>552.5</v>
          </cell>
          <cell r="M46">
            <v>0.6331658291457285</v>
          </cell>
          <cell r="N46">
            <v>1.7960526315789487</v>
          </cell>
          <cell r="O46">
            <v>1390.4</v>
          </cell>
          <cell r="P46">
            <v>-2.5462633451957299</v>
          </cell>
          <cell r="Q46">
            <v>1.5165610859728509</v>
          </cell>
          <cell r="S46">
            <v>2222.5</v>
          </cell>
          <cell r="T46">
            <v>15.081765557163525</v>
          </cell>
          <cell r="U46">
            <v>0.59846087456846941</v>
          </cell>
          <cell r="V46">
            <v>-3219.4</v>
          </cell>
          <cell r="W46">
            <v>47.9</v>
          </cell>
          <cell r="X46">
            <v>565.1</v>
          </cell>
          <cell r="Y46">
            <v>-135.80000000000001</v>
          </cell>
          <cell r="Z46">
            <v>18.3</v>
          </cell>
          <cell r="AA46">
            <v>-328.9</v>
          </cell>
          <cell r="AC46">
            <v>-1</v>
          </cell>
          <cell r="AD46">
            <v>-1</v>
          </cell>
        </row>
        <row r="47">
          <cell r="A47" t="str">
            <v>PBT</v>
          </cell>
          <cell r="B47">
            <v>17353.599999999999</v>
          </cell>
          <cell r="C47">
            <v>13492.400000000007</v>
          </cell>
          <cell r="D47">
            <v>10923.699999999999</v>
          </cell>
          <cell r="E47">
            <v>7478.7999999999975</v>
          </cell>
          <cell r="F47">
            <v>17425.899999999998</v>
          </cell>
          <cell r="G47">
            <v>4.1662825004609161E-3</v>
          </cell>
          <cell r="H47">
            <v>1.3300395785420127</v>
          </cell>
          <cell r="I47">
            <v>18476.599999999999</v>
          </cell>
          <cell r="J47">
            <v>0.36940796300139267</v>
          </cell>
          <cell r="K47">
            <v>6.0295307559437461E-2</v>
          </cell>
          <cell r="L47">
            <v>16794.370000000021</v>
          </cell>
          <cell r="M47">
            <v>0.53742504828950111</v>
          </cell>
          <cell r="N47">
            <v>-9.1046512886568842E-2</v>
          </cell>
          <cell r="O47">
            <v>12518.889000999989</v>
          </cell>
          <cell r="P47">
            <v>0.67391680496871054</v>
          </cell>
          <cell r="Q47">
            <v>-0.25457823062133478</v>
          </cell>
          <cell r="S47">
            <v>16729.100000000009</v>
          </cell>
          <cell r="T47">
            <v>-3.9986456940530379E-2</v>
          </cell>
          <cell r="U47">
            <v>0.33630867712492019</v>
          </cell>
          <cell r="V47">
            <v>11653.74</v>
          </cell>
          <cell r="W47">
            <v>21672.689000000017</v>
          </cell>
          <cell r="X47">
            <v>21468.100000000013</v>
          </cell>
          <cell r="Y47">
            <v>17460.399999999998</v>
          </cell>
          <cell r="Z47">
            <v>20473.220000000019</v>
          </cell>
          <cell r="AA47">
            <v>22293.899999999998</v>
          </cell>
          <cell r="AC47">
            <v>-1</v>
          </cell>
          <cell r="AD47">
            <v>-1</v>
          </cell>
        </row>
        <row r="48">
          <cell r="AC48" t="e">
            <v>#DIV/0!</v>
          </cell>
          <cell r="AD48" t="e">
            <v>#DIV/0!</v>
          </cell>
        </row>
        <row r="49">
          <cell r="A49" t="str">
            <v>Income Tax Provisions</v>
          </cell>
          <cell r="B49">
            <v>8350</v>
          </cell>
          <cell r="C49">
            <v>3605</v>
          </cell>
          <cell r="D49">
            <v>1729.4</v>
          </cell>
          <cell r="E49">
            <v>-1245.8</v>
          </cell>
          <cell r="F49">
            <v>6841.9</v>
          </cell>
          <cell r="G49">
            <v>-0.1806107784431138</v>
          </cell>
          <cell r="H49">
            <v>-6.4919730293787126</v>
          </cell>
          <cell r="I49">
            <v>7657.8</v>
          </cell>
          <cell r="J49">
            <v>1.1242163661581137</v>
          </cell>
          <cell r="K49">
            <v>0.11925050059194087</v>
          </cell>
          <cell r="L49">
            <v>5800.8</v>
          </cell>
          <cell r="M49">
            <v>2.3542268995027178</v>
          </cell>
          <cell r="N49">
            <v>-0.24249784533416907</v>
          </cell>
          <cell r="O49">
            <v>1870.3</v>
          </cell>
          <cell r="P49">
            <v>-2.5012843152994062</v>
          </cell>
          <cell r="Q49">
            <v>-0.67757895462694795</v>
          </cell>
          <cell r="S49">
            <v>4500.7</v>
          </cell>
          <cell r="T49">
            <v>-0.34218565018489011</v>
          </cell>
          <cell r="U49">
            <v>1.4064053895097044</v>
          </cell>
          <cell r="V49">
            <v>-499.8</v>
          </cell>
          <cell r="W49">
            <v>10146.5</v>
          </cell>
          <cell r="X49">
            <v>10847.4</v>
          </cell>
          <cell r="Y49">
            <v>7559.1</v>
          </cell>
          <cell r="Z49">
            <v>6067.3</v>
          </cell>
          <cell r="AA49">
            <v>6237.3</v>
          </cell>
          <cell r="AC49">
            <v>-1</v>
          </cell>
          <cell r="AD49">
            <v>-1</v>
          </cell>
        </row>
        <row r="50">
          <cell r="A50" t="str">
            <v>---FBT</v>
          </cell>
          <cell r="S50">
            <v>850</v>
          </cell>
          <cell r="V50">
            <v>-660</v>
          </cell>
          <cell r="AC50" t="e">
            <v>#DIV/0!</v>
          </cell>
          <cell r="AD50" t="e">
            <v>#DIV/0!</v>
          </cell>
        </row>
        <row r="51">
          <cell r="AC51" t="e">
            <v>#DIV/0!</v>
          </cell>
          <cell r="AD51" t="e">
            <v>#DIV/0!</v>
          </cell>
        </row>
        <row r="52">
          <cell r="A52" t="str">
            <v>Net Profit</v>
          </cell>
          <cell r="B52">
            <v>9003.5999999999985</v>
          </cell>
          <cell r="C52">
            <v>9887.4000000000069</v>
          </cell>
          <cell r="D52">
            <v>9194.2999999999993</v>
          </cell>
          <cell r="E52">
            <v>8724.5999999999967</v>
          </cell>
          <cell r="F52">
            <v>10583.999999999998</v>
          </cell>
          <cell r="G52">
            <v>0.17552978808476616</v>
          </cell>
          <cell r="H52">
            <v>0.21312151846503014</v>
          </cell>
          <cell r="I52">
            <v>10818.8</v>
          </cell>
          <cell r="J52">
            <v>9.420069988065527E-2</v>
          </cell>
          <cell r="K52">
            <v>2.2184429327286592E-2</v>
          </cell>
          <cell r="L52">
            <v>10993.570000000022</v>
          </cell>
          <cell r="M52">
            <v>0.19569407132680272</v>
          </cell>
          <cell r="N52">
            <v>1.615428698192245E-2</v>
          </cell>
          <cell r="O52">
            <v>10648.589000999989</v>
          </cell>
          <cell r="P52">
            <v>0.22052460869266133</v>
          </cell>
          <cell r="Q52">
            <v>-3.1380252183779378E-2</v>
          </cell>
          <cell r="S52">
            <v>12228.400000000009</v>
          </cell>
          <cell r="T52">
            <v>0.15536659108087791</v>
          </cell>
          <cell r="U52">
            <v>0.14835871671370371</v>
          </cell>
          <cell r="V52">
            <v>12153.54</v>
          </cell>
          <cell r="W52">
            <v>11526.189000000017</v>
          </cell>
          <cell r="X52">
            <v>10620.700000000013</v>
          </cell>
          <cell r="Y52">
            <v>9901.2999999999975</v>
          </cell>
          <cell r="Z52">
            <v>14405.92000000002</v>
          </cell>
          <cell r="AA52">
            <v>16056.599999999999</v>
          </cell>
          <cell r="AC52">
            <v>-1</v>
          </cell>
          <cell r="AD52">
            <v>-1</v>
          </cell>
          <cell r="AF52">
            <v>32396.370000000017</v>
          </cell>
          <cell r="AG52">
            <v>35908.12900000003</v>
          </cell>
          <cell r="AH52">
            <v>0.10839976824564013</v>
          </cell>
        </row>
        <row r="54">
          <cell r="L54">
            <v>7.3115027425409776E-3</v>
          </cell>
          <cell r="Y54">
            <v>0.43292822615747645</v>
          </cell>
          <cell r="Z54">
            <v>0.2963529918596095</v>
          </cell>
          <cell r="AA54">
            <v>0.27977608224671324</v>
          </cell>
        </row>
        <row r="55">
          <cell r="A55" t="str">
            <v>NUMBERS IN CRORES</v>
          </cell>
        </row>
        <row r="56">
          <cell r="A56" t="str">
            <v>Return On Average Assets</v>
          </cell>
          <cell r="B56">
            <v>0.93</v>
          </cell>
          <cell r="C56">
            <v>0.98</v>
          </cell>
          <cell r="D56">
            <v>0.96</v>
          </cell>
          <cell r="E56">
            <v>0.94</v>
          </cell>
          <cell r="F56">
            <v>0.99</v>
          </cell>
          <cell r="I56">
            <v>1.01</v>
          </cell>
          <cell r="L56">
            <v>1.01</v>
          </cell>
          <cell r="O56">
            <v>0.99</v>
          </cell>
          <cell r="S56">
            <v>1.04</v>
          </cell>
          <cell r="V56">
            <v>1.03</v>
          </cell>
          <cell r="W56">
            <v>1.01</v>
          </cell>
          <cell r="X56">
            <v>0.89</v>
          </cell>
          <cell r="Y56">
            <v>0.64</v>
          </cell>
          <cell r="Z56">
            <v>0.78</v>
          </cell>
          <cell r="AA56">
            <v>0.78</v>
          </cell>
        </row>
        <row r="57">
          <cell r="A57" t="str">
            <v>Return On Equity</v>
          </cell>
          <cell r="B57">
            <v>19.89</v>
          </cell>
          <cell r="C57">
            <v>19.79</v>
          </cell>
          <cell r="D57">
            <v>18.71</v>
          </cell>
          <cell r="E57">
            <v>18.190000000000001</v>
          </cell>
          <cell r="F57">
            <v>19.89</v>
          </cell>
          <cell r="I57">
            <v>19.13</v>
          </cell>
          <cell r="L57">
            <v>18.399999999999999</v>
          </cell>
          <cell r="O57">
            <v>18.100000000000001</v>
          </cell>
          <cell r="S57">
            <v>19.38</v>
          </cell>
          <cell r="V57">
            <v>18.39</v>
          </cell>
          <cell r="W57">
            <v>17.12</v>
          </cell>
          <cell r="X57">
            <v>15.47</v>
          </cell>
          <cell r="Y57">
            <v>11.23</v>
          </cell>
          <cell r="Z57">
            <v>13.39</v>
          </cell>
          <cell r="AA57">
            <v>13.24</v>
          </cell>
        </row>
        <row r="58">
          <cell r="A58" t="str">
            <v>Cost to Income Ratio</v>
          </cell>
          <cell r="B58">
            <v>43.056541442166193</v>
          </cell>
          <cell r="C58">
            <v>43.331885385650168</v>
          </cell>
          <cell r="D58">
            <v>46.367730536670379</v>
          </cell>
          <cell r="E58">
            <v>49.180398504795797</v>
          </cell>
          <cell r="F58">
            <v>53.895018462915026</v>
          </cell>
          <cell r="I58">
            <v>50.90565502905465</v>
          </cell>
          <cell r="L58">
            <v>47.700484470597502</v>
          </cell>
          <cell r="O58">
            <v>47.825277621323117</v>
          </cell>
          <cell r="S58">
            <v>41</v>
          </cell>
          <cell r="V58">
            <v>49.47621075307692</v>
          </cell>
          <cell r="W58">
            <v>52.23</v>
          </cell>
        </row>
        <row r="59">
          <cell r="A59" t="str">
            <v>Cost to  Income Ratio (Excl.. VRS)</v>
          </cell>
          <cell r="B59">
            <v>41.05936051450886</v>
          </cell>
          <cell r="C59">
            <v>41.467556330599052</v>
          </cell>
          <cell r="D59">
            <v>45.045192588922767</v>
          </cell>
          <cell r="E59">
            <v>47.294583634993145</v>
          </cell>
          <cell r="F59">
            <v>51.922357822199558</v>
          </cell>
          <cell r="I59">
            <v>49.044739452921995</v>
          </cell>
        </row>
        <row r="60">
          <cell r="A60" t="str">
            <v>Capital Adequacy Ratio</v>
          </cell>
          <cell r="B60">
            <v>13.71</v>
          </cell>
          <cell r="C60">
            <v>14.03</v>
          </cell>
          <cell r="D60">
            <v>14.74</v>
          </cell>
          <cell r="E60">
            <v>13.53</v>
          </cell>
          <cell r="F60">
            <v>13.82</v>
          </cell>
          <cell r="I60">
            <v>13.07</v>
          </cell>
          <cell r="L60">
            <v>12.66</v>
          </cell>
          <cell r="O60">
            <v>12.45</v>
          </cell>
          <cell r="S60">
            <v>11.63</v>
          </cell>
          <cell r="V60">
            <v>11.3</v>
          </cell>
          <cell r="W60">
            <v>12.49</v>
          </cell>
          <cell r="X60">
            <v>11.88</v>
          </cell>
          <cell r="Y60">
            <v>11.97</v>
          </cell>
          <cell r="Z60">
            <v>12.63</v>
          </cell>
          <cell r="AA60">
            <v>11.86</v>
          </cell>
        </row>
        <row r="61">
          <cell r="A61" t="str">
            <v>Tier I Capital Adequacy Ratio</v>
          </cell>
          <cell r="B61">
            <v>9.3800000000000008</v>
          </cell>
          <cell r="C61">
            <v>9.8000000000000007</v>
          </cell>
          <cell r="D61">
            <v>9.49</v>
          </cell>
          <cell r="E61">
            <v>8.34</v>
          </cell>
          <cell r="F61">
            <v>9.01</v>
          </cell>
          <cell r="I61">
            <v>8.73</v>
          </cell>
          <cell r="L61">
            <v>8.6199999999999992</v>
          </cell>
          <cell r="O61">
            <v>8.0399999999999991</v>
          </cell>
          <cell r="S61">
            <v>7.88</v>
          </cell>
          <cell r="V61">
            <v>7.95</v>
          </cell>
          <cell r="W61">
            <v>8.52</v>
          </cell>
          <cell r="X61">
            <v>9.36</v>
          </cell>
          <cell r="Y61">
            <v>8.9600000000000009</v>
          </cell>
          <cell r="Z61">
            <v>8.74</v>
          </cell>
          <cell r="AA61">
            <v>8</v>
          </cell>
        </row>
        <row r="62">
          <cell r="A62" t="str">
            <v>Cost of Deposits (Excl. RIBs &amp; IMDs)</v>
          </cell>
          <cell r="B62">
            <v>5.82</v>
          </cell>
          <cell r="C62">
            <v>5.76</v>
          </cell>
          <cell r="D62">
            <v>5.65</v>
          </cell>
          <cell r="E62">
            <v>5.48</v>
          </cell>
          <cell r="F62">
            <v>4.96</v>
          </cell>
          <cell r="I62">
            <v>4.8</v>
          </cell>
          <cell r="L62">
            <v>4.74</v>
          </cell>
          <cell r="O62">
            <v>4.7</v>
          </cell>
          <cell r="S62">
            <v>4.55</v>
          </cell>
          <cell r="V62">
            <v>4.6399999999999997</v>
          </cell>
          <cell r="W62">
            <v>4.5199999999999996</v>
          </cell>
          <cell r="X62">
            <v>4.49</v>
          </cell>
          <cell r="Y62">
            <v>4.47</v>
          </cell>
          <cell r="Z62">
            <v>4.51</v>
          </cell>
          <cell r="AA62">
            <v>4.57</v>
          </cell>
          <cell r="AF62">
            <v>4.5199999999999996</v>
          </cell>
          <cell r="AG62">
            <v>136653</v>
          </cell>
        </row>
        <row r="63">
          <cell r="A63" t="str">
            <v>Cost of Deposits (Incl. RIBs &amp; IMDs)</v>
          </cell>
          <cell r="B63">
            <v>6.6</v>
          </cell>
          <cell r="C63">
            <v>6.53</v>
          </cell>
          <cell r="D63">
            <v>6.33</v>
          </cell>
          <cell r="E63">
            <v>6.02</v>
          </cell>
          <cell r="F63">
            <v>5.42</v>
          </cell>
          <cell r="I63">
            <v>5.31</v>
          </cell>
          <cell r="L63">
            <v>5.0999999999999996</v>
          </cell>
          <cell r="O63">
            <v>5.1100000000000003</v>
          </cell>
          <cell r="S63">
            <v>4.82</v>
          </cell>
          <cell r="V63">
            <v>4.7699999999999996</v>
          </cell>
          <cell r="W63">
            <v>4.79</v>
          </cell>
          <cell r="X63">
            <v>4.6900000000000004</v>
          </cell>
          <cell r="AG63">
            <v>5635.2</v>
          </cell>
        </row>
        <row r="64">
          <cell r="A64" t="str">
            <v>Yield On Advances</v>
          </cell>
          <cell r="B64">
            <v>8.57</v>
          </cell>
          <cell r="C64">
            <v>8.43</v>
          </cell>
          <cell r="D64">
            <v>8.32</v>
          </cell>
          <cell r="E64">
            <v>8.17</v>
          </cell>
          <cell r="F64">
            <v>7.82</v>
          </cell>
          <cell r="I64">
            <v>7.78</v>
          </cell>
          <cell r="L64">
            <v>7.75</v>
          </cell>
          <cell r="O64">
            <v>7.68</v>
          </cell>
          <cell r="S64">
            <v>7.8</v>
          </cell>
          <cell r="V64">
            <v>7.81</v>
          </cell>
          <cell r="W64">
            <v>7.87</v>
          </cell>
          <cell r="X64">
            <v>7.78</v>
          </cell>
          <cell r="Y64">
            <v>8.49</v>
          </cell>
          <cell r="Z64">
            <v>8.5500000000000007</v>
          </cell>
          <cell r="AA64">
            <v>8.61</v>
          </cell>
          <cell r="AF64">
            <v>4.7063925709644128</v>
          </cell>
          <cell r="AG64">
            <v>142288.20000000001</v>
          </cell>
        </row>
        <row r="65">
          <cell r="A65" t="str">
            <v>Yield On Resources Deployed</v>
          </cell>
          <cell r="B65">
            <v>9.06</v>
          </cell>
          <cell r="C65">
            <v>8.73</v>
          </cell>
          <cell r="D65">
            <v>8.6199999999999992</v>
          </cell>
          <cell r="E65">
            <v>8.6199999999999992</v>
          </cell>
          <cell r="F65">
            <v>8.0299999999999994</v>
          </cell>
          <cell r="I65">
            <v>8.0399999999999991</v>
          </cell>
          <cell r="L65">
            <v>7.94</v>
          </cell>
          <cell r="O65">
            <v>7.94</v>
          </cell>
          <cell r="S65">
            <v>7.76</v>
          </cell>
          <cell r="V65">
            <v>7.4</v>
          </cell>
          <cell r="W65">
            <v>7.09</v>
          </cell>
          <cell r="X65">
            <v>7.1</v>
          </cell>
          <cell r="Y65">
            <v>7.22</v>
          </cell>
          <cell r="Z65">
            <v>6.94</v>
          </cell>
          <cell r="AA65">
            <v>6.87</v>
          </cell>
        </row>
        <row r="66">
          <cell r="A66" t="str">
            <v>Non-Interest Income / Operating Inc</v>
          </cell>
          <cell r="B66">
            <v>39.501716006066296</v>
          </cell>
          <cell r="C66">
            <v>46.362373273900857</v>
          </cell>
          <cell r="D66">
            <v>41.259930879289449</v>
          </cell>
          <cell r="E66">
            <v>40.494404687115178</v>
          </cell>
          <cell r="F66">
            <v>34.248651728658579</v>
          </cell>
          <cell r="I66">
            <v>33.503514380350964</v>
          </cell>
          <cell r="L66">
            <v>35.201842001028702</v>
          </cell>
          <cell r="O66">
            <v>33.800421685961076</v>
          </cell>
          <cell r="S66">
            <v>27.04</v>
          </cell>
          <cell r="V66">
            <v>26.7526184803543</v>
          </cell>
          <cell r="W66">
            <v>28.06</v>
          </cell>
          <cell r="X66">
            <v>32.090783833307064</v>
          </cell>
        </row>
        <row r="67">
          <cell r="A67" t="str">
            <v>Net Interest Margin</v>
          </cell>
          <cell r="B67">
            <v>2.98</v>
          </cell>
          <cell r="C67">
            <v>2.79</v>
          </cell>
          <cell r="D67">
            <v>2.87</v>
          </cell>
          <cell r="E67">
            <v>3.04</v>
          </cell>
          <cell r="F67">
            <v>2.99</v>
          </cell>
          <cell r="I67">
            <v>3.15</v>
          </cell>
          <cell r="L67">
            <v>3.28</v>
          </cell>
          <cell r="O67">
            <v>3.39</v>
          </cell>
          <cell r="S67">
            <v>3.14</v>
          </cell>
          <cell r="V67">
            <v>3.13</v>
          </cell>
          <cell r="W67">
            <v>3.01</v>
          </cell>
          <cell r="X67">
            <v>2.92</v>
          </cell>
          <cell r="Y67">
            <v>3.37</v>
          </cell>
          <cell r="Z67">
            <v>3.32</v>
          </cell>
          <cell r="AA67">
            <v>3.29</v>
          </cell>
          <cell r="AB67">
            <v>3.31</v>
          </cell>
        </row>
        <row r="68">
          <cell r="A68" t="str">
            <v>Gross NPA Ratio</v>
          </cell>
          <cell r="B68">
            <v>9.3699999999999992</v>
          </cell>
          <cell r="C68">
            <v>8.89</v>
          </cell>
          <cell r="D68">
            <v>9.16</v>
          </cell>
          <cell r="E68">
            <v>7.75</v>
          </cell>
          <cell r="F68">
            <v>7.67</v>
          </cell>
          <cell r="I68">
            <v>6.93</v>
          </cell>
          <cell r="L68">
            <v>6.54</v>
          </cell>
          <cell r="O68">
            <v>5.96</v>
          </cell>
          <cell r="S68">
            <v>5.67</v>
          </cell>
          <cell r="V68">
            <v>5.26</v>
          </cell>
          <cell r="W68">
            <v>4.41</v>
          </cell>
          <cell r="X68">
            <v>3.88</v>
          </cell>
          <cell r="Y68">
            <v>3.88</v>
          </cell>
          <cell r="Z68">
            <v>3.57</v>
          </cell>
          <cell r="AA68">
            <v>3.3</v>
          </cell>
        </row>
        <row r="69">
          <cell r="A69" t="str">
            <v>Net NPA Ratio</v>
          </cell>
          <cell r="B69">
            <v>3.84</v>
          </cell>
          <cell r="C69">
            <v>2.56</v>
          </cell>
          <cell r="D69">
            <v>2.88</v>
          </cell>
          <cell r="E69">
            <v>3.48</v>
          </cell>
          <cell r="F69">
            <v>3.45</v>
          </cell>
          <cell r="I69">
            <v>2.96</v>
          </cell>
          <cell r="L69">
            <v>2.56</v>
          </cell>
          <cell r="O69">
            <v>2.65</v>
          </cell>
          <cell r="S69">
            <v>2.44</v>
          </cell>
          <cell r="V69">
            <v>2.27</v>
          </cell>
          <cell r="W69">
            <v>1.67</v>
          </cell>
          <cell r="X69">
            <v>1.87</v>
          </cell>
          <cell r="Y69">
            <v>1.69</v>
          </cell>
          <cell r="Z69">
            <v>1.67</v>
          </cell>
          <cell r="AA69">
            <v>1.45</v>
          </cell>
        </row>
        <row r="70">
          <cell r="A70" t="str">
            <v>Gross NPAs</v>
          </cell>
          <cell r="B70">
            <v>13351.49</v>
          </cell>
          <cell r="C70">
            <v>13135.71</v>
          </cell>
          <cell r="D70">
            <v>13846</v>
          </cell>
          <cell r="E70">
            <v>12667.21</v>
          </cell>
          <cell r="F70">
            <v>12871.57</v>
          </cell>
          <cell r="I70">
            <v>12585.62</v>
          </cell>
          <cell r="L70">
            <v>12795</v>
          </cell>
          <cell r="O70">
            <v>12456.25</v>
          </cell>
          <cell r="S70">
            <v>12509</v>
          </cell>
          <cell r="V70">
            <v>12532</v>
          </cell>
          <cell r="W70">
            <v>10961</v>
          </cell>
          <cell r="X70">
            <v>10375.75</v>
          </cell>
          <cell r="Y70">
            <v>10386.34</v>
          </cell>
          <cell r="Z70">
            <v>10306.49</v>
          </cell>
          <cell r="AA70">
            <v>10429</v>
          </cell>
          <cell r="AE70">
            <v>-1571</v>
          </cell>
        </row>
        <row r="71">
          <cell r="A71" t="str">
            <v>Net NPAs</v>
          </cell>
          <cell r="B71">
            <v>5153.6499999999996</v>
          </cell>
          <cell r="C71">
            <v>3542.04</v>
          </cell>
          <cell r="D71">
            <v>4076</v>
          </cell>
          <cell r="E71">
            <v>5441.73</v>
          </cell>
          <cell r="F71">
            <v>5544.14</v>
          </cell>
          <cell r="I71">
            <v>5154.8599999999997</v>
          </cell>
          <cell r="L71">
            <v>4813</v>
          </cell>
          <cell r="O71">
            <v>5348.89</v>
          </cell>
          <cell r="S71">
            <v>5204</v>
          </cell>
          <cell r="V71">
            <v>5235</v>
          </cell>
          <cell r="W71">
            <v>4046</v>
          </cell>
          <cell r="X71">
            <v>4906.42</v>
          </cell>
          <cell r="Y71">
            <v>4431.54</v>
          </cell>
          <cell r="Z71">
            <v>4734.3999999999996</v>
          </cell>
          <cell r="AA71">
            <v>4487</v>
          </cell>
        </row>
        <row r="72">
          <cell r="A72" t="str">
            <v>Equity</v>
          </cell>
          <cell r="B72">
            <v>18103.740000000002</v>
          </cell>
          <cell r="C72">
            <v>19092.04</v>
          </cell>
          <cell r="D72">
            <v>20011.919999999998</v>
          </cell>
          <cell r="E72">
            <v>20231.28</v>
          </cell>
          <cell r="F72">
            <v>21289.68</v>
          </cell>
          <cell r="I72">
            <v>22371.57</v>
          </cell>
          <cell r="L72">
            <v>23470.92</v>
          </cell>
          <cell r="O72">
            <v>23664.210999999999</v>
          </cell>
          <cell r="S72">
            <v>25240</v>
          </cell>
          <cell r="V72">
            <v>26519</v>
          </cell>
          <cell r="W72">
            <v>27674</v>
          </cell>
          <cell r="X72">
            <v>28484.25</v>
          </cell>
          <cell r="Y72">
            <v>28442.65</v>
          </cell>
          <cell r="Z72">
            <v>29627.14</v>
          </cell>
          <cell r="AA72">
            <v>30692</v>
          </cell>
        </row>
        <row r="73">
          <cell r="A73" t="str">
            <v>Provision Cover</v>
          </cell>
          <cell r="B73">
            <v>0.61400188293591207</v>
          </cell>
          <cell r="C73">
            <v>0.73035031985328536</v>
          </cell>
          <cell r="D73">
            <v>0.7056189513216814</v>
          </cell>
          <cell r="E73">
            <v>0.57040816407085693</v>
          </cell>
          <cell r="F73">
            <v>0.56927243529732574</v>
          </cell>
          <cell r="I73">
            <v>0.5904166818956873</v>
          </cell>
          <cell r="L73">
            <v>0.62383743649863233</v>
          </cell>
          <cell r="O73">
            <v>0.57058585047666832</v>
          </cell>
          <cell r="S73">
            <v>0.57999999999999996</v>
          </cell>
          <cell r="V73">
            <v>0.58226939036067671</v>
          </cell>
          <cell r="W73">
            <v>0.63087309552048165</v>
          </cell>
          <cell r="X73">
            <v>0.52712623183866225</v>
          </cell>
          <cell r="Y73">
            <v>0.57332996994128826</v>
          </cell>
          <cell r="Z73">
            <v>0.54063895661859662</v>
          </cell>
          <cell r="AA73">
            <v>0.56975740722983992</v>
          </cell>
        </row>
        <row r="74">
          <cell r="A74" t="str">
            <v>Book Value</v>
          </cell>
          <cell r="B74">
            <v>343.98137944138324</v>
          </cell>
          <cell r="C74">
            <v>362.7596427892837</v>
          </cell>
          <cell r="D74">
            <v>380.23788713661406</v>
          </cell>
          <cell r="E74">
            <v>384.4058521755652</v>
          </cell>
          <cell r="F74">
            <v>404.51605548166441</v>
          </cell>
          <cell r="I74">
            <v>425.07258217746528</v>
          </cell>
          <cell r="L74">
            <v>445.96085882576472</v>
          </cell>
          <cell r="O74">
            <v>449.63349800494012</v>
          </cell>
          <cell r="S74">
            <v>480</v>
          </cell>
          <cell r="V74">
            <v>503.8761162834885</v>
          </cell>
          <cell r="W74">
            <v>526</v>
          </cell>
          <cell r="X74">
            <v>541.21698650959524</v>
          </cell>
          <cell r="Y74">
            <v>540.4265627968839</v>
          </cell>
          <cell r="Z74">
            <v>562.93254797643931</v>
          </cell>
          <cell r="AA74">
            <v>583.1654949648489</v>
          </cell>
        </row>
        <row r="75">
          <cell r="A75" t="str">
            <v>Market Price</v>
          </cell>
          <cell r="B75">
            <v>384.2</v>
          </cell>
          <cell r="C75">
            <v>451.6</v>
          </cell>
          <cell r="D75">
            <v>538.5</v>
          </cell>
          <cell r="E75">
            <v>605.70000000000005</v>
          </cell>
          <cell r="F75">
            <v>430.65</v>
          </cell>
          <cell r="I75">
            <v>468.2</v>
          </cell>
          <cell r="L75">
            <v>652.45000000000005</v>
          </cell>
          <cell r="O75">
            <v>656.95</v>
          </cell>
          <cell r="S75">
            <v>682</v>
          </cell>
          <cell r="V75">
            <v>938.6</v>
          </cell>
          <cell r="W75">
            <v>907</v>
          </cell>
          <cell r="X75">
            <v>968.05</v>
          </cell>
        </row>
        <row r="76">
          <cell r="A76" t="str">
            <v>Price to Book Ratio</v>
          </cell>
          <cell r="B76">
            <v>1.11692092352188</v>
          </cell>
          <cell r="C76">
            <v>1.2449014353625909</v>
          </cell>
          <cell r="D76">
            <v>1.4162186836645361</v>
          </cell>
          <cell r="E76">
            <v>1.5756784049254426</v>
          </cell>
          <cell r="F76">
            <v>1.0646054567283303</v>
          </cell>
          <cell r="I76">
            <v>1.101458949908299</v>
          </cell>
          <cell r="L76">
            <v>1.4630207720873323</v>
          </cell>
          <cell r="O76">
            <v>1.461078862929341</v>
          </cell>
          <cell r="S76">
            <v>1.42</v>
          </cell>
          <cell r="V76">
            <v>1.8627594554847469</v>
          </cell>
          <cell r="W76">
            <v>1.73</v>
          </cell>
          <cell r="X76">
            <v>1.788654133424612</v>
          </cell>
        </row>
        <row r="77">
          <cell r="A77" t="str">
            <v>Dividend Declared (Pay-Out Ratio)</v>
          </cell>
          <cell r="E77" t="str">
            <v>110(15.73)</v>
          </cell>
          <cell r="O77">
            <v>15.29</v>
          </cell>
        </row>
        <row r="78">
          <cell r="A78" t="str">
            <v>Market Capitalisation</v>
          </cell>
          <cell r="B78">
            <v>20220.402892760001</v>
          </cell>
          <cell r="C78">
            <v>23767.65733048</v>
          </cell>
          <cell r="D78">
            <v>28341.194580300002</v>
          </cell>
          <cell r="E78">
            <v>31877.923040460002</v>
          </cell>
          <cell r="F78">
            <v>22665.061181069999</v>
          </cell>
          <cell r="I78">
            <v>24641.313467960001</v>
          </cell>
          <cell r="L78">
            <v>34338.370295110006</v>
          </cell>
          <cell r="O78">
            <v>34575.204790210002</v>
          </cell>
          <cell r="S78">
            <v>35870</v>
          </cell>
          <cell r="V78">
            <v>49398.412689079996</v>
          </cell>
          <cell r="W78">
            <v>47759</v>
          </cell>
          <cell r="X78">
            <v>50948.362884789996</v>
          </cell>
        </row>
        <row r="79">
          <cell r="A79" t="str">
            <v>Earning per Share (annualised in Rs.)</v>
          </cell>
          <cell r="B79">
            <v>68.42955876489637</v>
          </cell>
          <cell r="C79">
            <v>71.78810668108629</v>
          </cell>
          <cell r="D79">
            <v>71.151966240748919</v>
          </cell>
          <cell r="E79">
            <v>69.941247338171166</v>
          </cell>
          <cell r="F79">
            <v>80.440984713632673</v>
          </cell>
          <cell r="I79">
            <v>81.333633396041591</v>
          </cell>
          <cell r="L79">
            <v>82.073593172281065</v>
          </cell>
          <cell r="O79">
            <v>81.788509913942946</v>
          </cell>
          <cell r="S79">
            <v>92.94</v>
          </cell>
          <cell r="V79">
            <v>92.65</v>
          </cell>
          <cell r="W79">
            <v>90.02</v>
          </cell>
          <cell r="X79">
            <v>83.73</v>
          </cell>
        </row>
        <row r="80">
          <cell r="A80" t="str">
            <v>Gross Deposits (as on Last Friday)</v>
          </cell>
          <cell r="B80">
            <v>2998930</v>
          </cell>
          <cell r="C80">
            <v>3088490</v>
          </cell>
          <cell r="D80">
            <v>3023440</v>
          </cell>
          <cell r="E80">
            <v>3177620</v>
          </cell>
          <cell r="F80">
            <v>3308400</v>
          </cell>
          <cell r="G80">
            <v>0.10319347233846732</v>
          </cell>
          <cell r="H80">
            <v>4.1156588893574542E-2</v>
          </cell>
          <cell r="I80">
            <v>3376840</v>
          </cell>
          <cell r="J80">
            <v>9.3362775984380697E-2</v>
          </cell>
          <cell r="K80">
            <v>2.0686736791198257E-2</v>
          </cell>
          <cell r="L80">
            <v>3506300</v>
          </cell>
          <cell r="M80">
            <v>0.15970550101870717</v>
          </cell>
          <cell r="N80">
            <v>3.8337617417467218E-2</v>
          </cell>
          <cell r="O80">
            <v>3670475</v>
          </cell>
          <cell r="P80">
            <v>0.15510193163436781</v>
          </cell>
          <cell r="Q80">
            <v>4.6822861706071972E-2</v>
          </cell>
          <cell r="S80">
            <v>3761410</v>
          </cell>
          <cell r="T80">
            <v>0.13692721557248211</v>
          </cell>
          <cell r="U80">
            <v>2.4774722617644906E-2</v>
          </cell>
          <cell r="V80">
            <v>3800520</v>
          </cell>
          <cell r="W80">
            <v>3637310</v>
          </cell>
          <cell r="X80">
            <v>3800460.5</v>
          </cell>
          <cell r="Y80">
            <v>3777420</v>
          </cell>
          <cell r="Z80">
            <v>3926150</v>
          </cell>
        </row>
        <row r="81">
          <cell r="A81" t="str">
            <v>Gross Advances (as on Last Friday)</v>
          </cell>
          <cell r="B81">
            <v>1423770</v>
          </cell>
          <cell r="C81">
            <v>1458590</v>
          </cell>
          <cell r="D81">
            <v>1516290</v>
          </cell>
          <cell r="E81">
            <v>1652780</v>
          </cell>
          <cell r="F81">
            <v>1663870</v>
          </cell>
          <cell r="G81">
            <v>0.16863678824529238</v>
          </cell>
          <cell r="H81">
            <v>6.7099069446630022E-3</v>
          </cell>
          <cell r="I81">
            <v>1810930</v>
          </cell>
          <cell r="J81">
            <v>0.24156205650662632</v>
          </cell>
          <cell r="K81">
            <v>8.8384308870284256E-2</v>
          </cell>
          <cell r="L81">
            <v>1955650</v>
          </cell>
          <cell r="M81">
            <v>0.28975987443035311</v>
          </cell>
          <cell r="N81">
            <v>7.9914739940251778E-2</v>
          </cell>
          <cell r="O81">
            <v>2023740</v>
          </cell>
          <cell r="P81">
            <v>0.22444608477837336</v>
          </cell>
          <cell r="Q81">
            <v>3.4817068493851133E-2</v>
          </cell>
          <cell r="S81">
            <v>2205230</v>
          </cell>
          <cell r="T81">
            <v>0.3253619573644575</v>
          </cell>
          <cell r="U81">
            <v>8.9680492553391167E-2</v>
          </cell>
          <cell r="V81">
            <v>2310540</v>
          </cell>
          <cell r="W81">
            <v>2416830</v>
          </cell>
          <cell r="X81">
            <v>2616415.2999999998</v>
          </cell>
          <cell r="Y81">
            <v>2618671.2000000002</v>
          </cell>
          <cell r="Z81">
            <v>2832682.6</v>
          </cell>
          <cell r="AA81">
            <v>3153760</v>
          </cell>
        </row>
        <row r="82">
          <cell r="A82" t="str">
            <v>---Retail</v>
          </cell>
          <cell r="B82">
            <v>255000</v>
          </cell>
          <cell r="C82">
            <v>273401.33385641425</v>
          </cell>
          <cell r="D82">
            <v>299044.46177847113</v>
          </cell>
          <cell r="E82">
            <v>331511.63500000001</v>
          </cell>
          <cell r="F82">
            <v>345330</v>
          </cell>
          <cell r="G82">
            <v>0.35423529411764698</v>
          </cell>
          <cell r="H82">
            <v>4.1682895986441038E-2</v>
          </cell>
          <cell r="I82">
            <v>379830</v>
          </cell>
          <cell r="J82">
            <v>0.38927632371932863</v>
          </cell>
          <cell r="K82">
            <v>9.9904439232038955E-2</v>
          </cell>
          <cell r="L82">
            <v>435810</v>
          </cell>
          <cell r="M82">
            <v>0.4573418193674601</v>
          </cell>
          <cell r="N82">
            <v>0.14738172340257494</v>
          </cell>
          <cell r="O82">
            <v>464510</v>
          </cell>
          <cell r="P82">
            <v>0.40118762347511572</v>
          </cell>
          <cell r="Q82">
            <v>6.5854386085679506E-2</v>
          </cell>
          <cell r="V82">
            <v>522080</v>
          </cell>
        </row>
        <row r="83">
          <cell r="A83" t="str">
            <v>------Housing</v>
          </cell>
          <cell r="B83">
            <v>129000</v>
          </cell>
          <cell r="C83">
            <v>139380</v>
          </cell>
          <cell r="D83">
            <v>153350</v>
          </cell>
          <cell r="E83">
            <v>170357.02</v>
          </cell>
          <cell r="F83">
            <v>180000</v>
          </cell>
          <cell r="G83">
            <v>0.39534883720930236</v>
          </cell>
          <cell r="H83">
            <v>5.66045355806295E-2</v>
          </cell>
          <cell r="I83">
            <v>206070</v>
          </cell>
          <cell r="J83">
            <v>0.47847610848041322</v>
          </cell>
          <cell r="K83">
            <v>0.14483333333333337</v>
          </cell>
          <cell r="L83">
            <v>233170</v>
          </cell>
          <cell r="M83">
            <v>0.52050864036517774</v>
          </cell>
          <cell r="N83">
            <v>0.1315087106323094</v>
          </cell>
          <cell r="O83">
            <v>249880</v>
          </cell>
          <cell r="P83">
            <v>0.46680189639382053</v>
          </cell>
          <cell r="Q83">
            <v>7.1664450829866722E-2</v>
          </cell>
          <cell r="V83">
            <v>283410</v>
          </cell>
        </row>
        <row r="84">
          <cell r="A84" t="str">
            <v>---Non Retail</v>
          </cell>
          <cell r="B84">
            <v>1168770</v>
          </cell>
          <cell r="C84">
            <v>1185188.6661435857</v>
          </cell>
          <cell r="D84">
            <v>1217245.5382215288</v>
          </cell>
          <cell r="E84">
            <v>1321268.365</v>
          </cell>
          <cell r="F84">
            <v>1318540</v>
          </cell>
          <cell r="G84">
            <v>0.12814326171958546</v>
          </cell>
          <cell r="H84">
            <v>-2.064958998696631E-3</v>
          </cell>
          <cell r="I84">
            <v>1431100</v>
          </cell>
          <cell r="J84">
            <v>0.20748707853963078</v>
          </cell>
          <cell r="K84">
            <v>8.5367148512748958E-2</v>
          </cell>
          <cell r="L84">
            <v>1519840</v>
          </cell>
          <cell r="M84">
            <v>0.24858950168803284</v>
          </cell>
          <cell r="N84">
            <v>6.2008245405632101E-2</v>
          </cell>
          <cell r="O84">
            <v>1559230</v>
          </cell>
          <cell r="P84">
            <v>0.18010091008271445</v>
          </cell>
          <cell r="Q84">
            <v>2.5917201810716994E-2</v>
          </cell>
          <cell r="V84">
            <v>1788460</v>
          </cell>
        </row>
        <row r="86">
          <cell r="A86" t="str">
            <v>Reported</v>
          </cell>
          <cell r="B86" t="str">
            <v>2Q03</v>
          </cell>
          <cell r="C86" t="str">
            <v>3Q03</v>
          </cell>
          <cell r="D86" t="str">
            <v>4Q03</v>
          </cell>
          <cell r="E86" t="str">
            <v>1Q04</v>
          </cell>
          <cell r="F86" t="str">
            <v>2Q04</v>
          </cell>
          <cell r="G86" t="str">
            <v>3Q04</v>
          </cell>
          <cell r="H86" t="str">
            <v>4Q04</v>
          </cell>
          <cell r="I86" t="str">
            <v>1Q05</v>
          </cell>
          <cell r="J86" t="str">
            <v>2Q05</v>
          </cell>
          <cell r="K86" t="str">
            <v>3Q05</v>
          </cell>
          <cell r="L86" t="str">
            <v>4Q05</v>
          </cell>
          <cell r="M86" t="str">
            <v>1Q06</v>
          </cell>
          <cell r="N86" t="str">
            <v>2Q06</v>
          </cell>
          <cell r="O86" t="str">
            <v>3Q06</v>
          </cell>
          <cell r="W86" t="str">
            <v>4Q06</v>
          </cell>
          <cell r="X86" t="str">
            <v>1Q07</v>
          </cell>
          <cell r="Y86" t="str">
            <v>2Q07</v>
          </cell>
          <cell r="Z86" t="str">
            <v>3Q07</v>
          </cell>
          <cell r="AA86" t="str">
            <v>4Q07</v>
          </cell>
        </row>
        <row r="87">
          <cell r="A87" t="str">
            <v>Yield on Advances</v>
          </cell>
          <cell r="B87">
            <v>9.39</v>
          </cell>
          <cell r="C87">
            <v>9.17</v>
          </cell>
          <cell r="D87">
            <v>8.9700000000000006</v>
          </cell>
          <cell r="E87">
            <v>8.57</v>
          </cell>
          <cell r="F87">
            <v>8.43</v>
          </cell>
          <cell r="G87">
            <v>8.32</v>
          </cell>
          <cell r="H87">
            <v>8.17</v>
          </cell>
          <cell r="I87">
            <v>7.82</v>
          </cell>
          <cell r="J87">
            <v>7.78</v>
          </cell>
          <cell r="K87">
            <v>7.75</v>
          </cell>
          <cell r="L87">
            <v>7.68</v>
          </cell>
          <cell r="M87">
            <v>7.8</v>
          </cell>
          <cell r="N87">
            <v>7.81</v>
          </cell>
          <cell r="O87">
            <v>7.87</v>
          </cell>
          <cell r="W87">
            <v>7.78</v>
          </cell>
          <cell r="X87">
            <v>8.49</v>
          </cell>
          <cell r="Y87">
            <v>8.5500000000000007</v>
          </cell>
          <cell r="Z87">
            <v>8.61</v>
          </cell>
        </row>
        <row r="88">
          <cell r="A88" t="str">
            <v>Yield on Investments</v>
          </cell>
          <cell r="B88">
            <v>9.6999999999999993</v>
          </cell>
          <cell r="C88">
            <v>9.5500000000000007</v>
          </cell>
          <cell r="D88">
            <v>9.5299999999999994</v>
          </cell>
          <cell r="E88">
            <v>9.06</v>
          </cell>
          <cell r="F88">
            <v>8.73</v>
          </cell>
          <cell r="G88">
            <v>8.6199999999999992</v>
          </cell>
          <cell r="H88">
            <v>8.6199999999999992</v>
          </cell>
          <cell r="I88">
            <v>8.0299999999999994</v>
          </cell>
          <cell r="J88">
            <v>8.0399999999999991</v>
          </cell>
          <cell r="K88">
            <v>7.94</v>
          </cell>
          <cell r="L88">
            <v>7.94</v>
          </cell>
          <cell r="M88">
            <v>7.76</v>
          </cell>
          <cell r="N88">
            <v>7.4</v>
          </cell>
          <cell r="O88">
            <v>7.09</v>
          </cell>
          <cell r="W88">
            <v>7.1</v>
          </cell>
          <cell r="X88">
            <v>7.22</v>
          </cell>
          <cell r="Y88">
            <v>6.94</v>
          </cell>
          <cell r="Z88">
            <v>6.87</v>
          </cell>
        </row>
        <row r="89">
          <cell r="A89" t="str">
            <v>Cost of Deposits (ex IMD)</v>
          </cell>
          <cell r="B89">
            <v>6.62</v>
          </cell>
          <cell r="C89">
            <v>6.56</v>
          </cell>
          <cell r="D89">
            <v>6.43</v>
          </cell>
          <cell r="E89">
            <v>5.82</v>
          </cell>
          <cell r="F89">
            <v>5.76</v>
          </cell>
          <cell r="G89">
            <v>5.65</v>
          </cell>
          <cell r="H89">
            <v>5.48</v>
          </cell>
          <cell r="I89">
            <v>4.96</v>
          </cell>
          <cell r="J89">
            <v>4.8</v>
          </cell>
          <cell r="K89">
            <v>4.74</v>
          </cell>
          <cell r="L89">
            <v>4.7</v>
          </cell>
          <cell r="M89">
            <v>4.55</v>
          </cell>
          <cell r="N89">
            <v>4.6399999999999997</v>
          </cell>
          <cell r="O89">
            <v>4.5199999999999996</v>
          </cell>
          <cell r="W89">
            <v>4.49</v>
          </cell>
          <cell r="X89">
            <v>4.47</v>
          </cell>
          <cell r="Y89">
            <v>4.51</v>
          </cell>
          <cell r="Z89">
            <v>4.57</v>
          </cell>
        </row>
        <row r="90">
          <cell r="A90" t="str">
            <v>Cost of Deposits</v>
          </cell>
          <cell r="B90">
            <v>7.26</v>
          </cell>
          <cell r="C90">
            <v>7.21</v>
          </cell>
          <cell r="D90">
            <v>7.11</v>
          </cell>
          <cell r="E90">
            <v>6.6</v>
          </cell>
          <cell r="F90">
            <v>6.53</v>
          </cell>
          <cell r="G90">
            <v>6.33</v>
          </cell>
          <cell r="H90">
            <v>6.02</v>
          </cell>
          <cell r="I90">
            <v>5.42</v>
          </cell>
          <cell r="J90">
            <v>5.31</v>
          </cell>
          <cell r="K90">
            <v>5.0999999999999996</v>
          </cell>
          <cell r="L90">
            <v>5.1100000000000003</v>
          </cell>
          <cell r="M90">
            <v>4.82</v>
          </cell>
          <cell r="N90">
            <v>4.7699999999999996</v>
          </cell>
          <cell r="O90">
            <v>4.79</v>
          </cell>
          <cell r="W90">
            <v>4.6900000000000004</v>
          </cell>
          <cell r="X90">
            <v>0</v>
          </cell>
          <cell r="Y90">
            <v>0</v>
          </cell>
          <cell r="Z90">
            <v>0</v>
          </cell>
        </row>
        <row r="91">
          <cell r="A91" t="str">
            <v>NIM</v>
          </cell>
          <cell r="B91">
            <v>2.9</v>
          </cell>
          <cell r="C91">
            <v>2.86</v>
          </cell>
          <cell r="D91">
            <v>2.95</v>
          </cell>
          <cell r="E91">
            <v>2.98</v>
          </cell>
          <cell r="F91">
            <v>2.79</v>
          </cell>
          <cell r="G91">
            <v>2.87</v>
          </cell>
          <cell r="H91">
            <v>3.04</v>
          </cell>
          <cell r="I91">
            <v>2.99</v>
          </cell>
          <cell r="J91">
            <v>3.15</v>
          </cell>
          <cell r="K91">
            <v>3.28</v>
          </cell>
          <cell r="L91">
            <v>3.39</v>
          </cell>
          <cell r="M91">
            <v>3.14</v>
          </cell>
          <cell r="N91">
            <v>3.13</v>
          </cell>
          <cell r="O91">
            <v>3.01</v>
          </cell>
          <cell r="W91">
            <v>2.92</v>
          </cell>
          <cell r="X91">
            <v>3.37</v>
          </cell>
          <cell r="Y91">
            <v>3.32</v>
          </cell>
          <cell r="Z91">
            <v>3.29</v>
          </cell>
          <cell r="AA91">
            <v>3.31</v>
          </cell>
        </row>
        <row r="94">
          <cell r="A94" t="str">
            <v>Calculated</v>
          </cell>
          <cell r="C94" t="str">
            <v>3Q03</v>
          </cell>
          <cell r="D94" t="str">
            <v>4Q03</v>
          </cell>
          <cell r="E94" t="str">
            <v>1Q04</v>
          </cell>
          <cell r="F94" t="str">
            <v>2Q04</v>
          </cell>
          <cell r="G94" t="str">
            <v>3Q04</v>
          </cell>
          <cell r="H94" t="str">
            <v>4Q04</v>
          </cell>
          <cell r="I94" t="str">
            <v>1Q05</v>
          </cell>
          <cell r="J94" t="str">
            <v>2Q05</v>
          </cell>
          <cell r="K94" t="str">
            <v>3Q05</v>
          </cell>
          <cell r="L94" t="str">
            <v>4Q05</v>
          </cell>
          <cell r="M94" t="str">
            <v>1Q06</v>
          </cell>
          <cell r="N94" t="str">
            <v>2Q06</v>
          </cell>
          <cell r="O94" t="str">
            <v>3Q06</v>
          </cell>
          <cell r="W94" t="str">
            <v>4Q06</v>
          </cell>
          <cell r="X94" t="str">
            <v>1Q07</v>
          </cell>
          <cell r="Y94" t="str">
            <v>2Q07</v>
          </cell>
          <cell r="Z94" t="str">
            <v>3Q07</v>
          </cell>
          <cell r="AA94" t="str">
            <v>4Q07</v>
          </cell>
          <cell r="AD94" t="str">
            <v>1Q06</v>
          </cell>
          <cell r="AE94" t="str">
            <v>2Q06</v>
          </cell>
          <cell r="AF94" t="str">
            <v>3Q06</v>
          </cell>
          <cell r="AG94" t="str">
            <v>4Q06</v>
          </cell>
          <cell r="AH94" t="str">
            <v>1Q07</v>
          </cell>
          <cell r="AI94" t="str">
            <v>2Q07</v>
          </cell>
          <cell r="AJ94" t="str">
            <v>3Q07</v>
          </cell>
          <cell r="AK94" t="str">
            <v>4Q07</v>
          </cell>
        </row>
        <row r="95">
          <cell r="A95" t="str">
            <v>Yield on Advances</v>
          </cell>
          <cell r="C95">
            <v>8.7299999999999969</v>
          </cell>
          <cell r="D95">
            <v>8.3700000000000045</v>
          </cell>
          <cell r="E95">
            <v>8.57</v>
          </cell>
          <cell r="F95">
            <v>8.2899999999999991</v>
          </cell>
          <cell r="G95">
            <v>8.1000000000000014</v>
          </cell>
          <cell r="H95">
            <v>7.7199999999999989</v>
          </cell>
          <cell r="I95">
            <v>7.82</v>
          </cell>
          <cell r="J95">
            <v>7.74</v>
          </cell>
          <cell r="K95">
            <v>7.6899999999999995</v>
          </cell>
          <cell r="L95">
            <v>7.4699999999999989</v>
          </cell>
          <cell r="M95">
            <v>7.8</v>
          </cell>
          <cell r="N95">
            <v>7.8199999999999994</v>
          </cell>
          <cell r="O95">
            <v>7.99</v>
          </cell>
          <cell r="W95">
            <v>7.5100000000000016</v>
          </cell>
          <cell r="X95">
            <v>8.49</v>
          </cell>
          <cell r="Y95">
            <v>8.6100000000000012</v>
          </cell>
          <cell r="Z95">
            <v>8.7299999999999969</v>
          </cell>
          <cell r="AC95" t="str">
            <v>NIM</v>
          </cell>
          <cell r="AD95">
            <v>3.14</v>
          </cell>
          <cell r="AE95">
            <v>3.1199999999999997</v>
          </cell>
          <cell r="AF95">
            <v>2.7699999999999996</v>
          </cell>
          <cell r="AG95">
            <v>2.6500000000000004</v>
          </cell>
          <cell r="AH95">
            <v>3.37</v>
          </cell>
          <cell r="AI95">
            <v>3.2699999999999996</v>
          </cell>
          <cell r="AJ95">
            <v>3.2300000000000013</v>
          </cell>
          <cell r="AK95">
            <v>3.2300000000000013</v>
          </cell>
        </row>
        <row r="96">
          <cell r="A96" t="str">
            <v>Yield on Investments</v>
          </cell>
          <cell r="C96">
            <v>9.2500000000000036</v>
          </cell>
          <cell r="D96">
            <v>9.4699999999999953</v>
          </cell>
          <cell r="E96">
            <v>9.06</v>
          </cell>
          <cell r="F96">
            <v>8.4</v>
          </cell>
          <cell r="G96">
            <v>8.3999999999999986</v>
          </cell>
          <cell r="H96">
            <v>8.6199999999999974</v>
          </cell>
          <cell r="I96">
            <v>8.0299999999999994</v>
          </cell>
          <cell r="J96">
            <v>8.0499999999999989</v>
          </cell>
          <cell r="K96">
            <v>7.740000000000002</v>
          </cell>
          <cell r="L96">
            <v>7.9400000000000013</v>
          </cell>
          <cell r="M96">
            <v>7.76</v>
          </cell>
          <cell r="N96">
            <v>7.0400000000000009</v>
          </cell>
          <cell r="O96">
            <v>6.4699999999999989</v>
          </cell>
          <cell r="W96">
            <v>7.129999999999999</v>
          </cell>
          <cell r="X96">
            <v>7.22</v>
          </cell>
          <cell r="Y96">
            <v>6.660000000000001</v>
          </cell>
          <cell r="Z96">
            <v>6.7299999999999986</v>
          </cell>
        </row>
        <row r="97">
          <cell r="A97" t="str">
            <v>Cost of Deposits (ex IMD)</v>
          </cell>
          <cell r="C97">
            <v>6.4399999999999995</v>
          </cell>
          <cell r="D97">
            <v>6.0399999999999991</v>
          </cell>
          <cell r="E97">
            <v>5.82</v>
          </cell>
          <cell r="F97">
            <v>5.6999999999999993</v>
          </cell>
          <cell r="G97">
            <v>5.4300000000000033</v>
          </cell>
          <cell r="H97">
            <v>4.9699999999999989</v>
          </cell>
          <cell r="I97">
            <v>4.96</v>
          </cell>
          <cell r="J97">
            <v>4.6399999999999997</v>
          </cell>
          <cell r="K97">
            <v>4.620000000000001</v>
          </cell>
          <cell r="L97">
            <v>4.58</v>
          </cell>
          <cell r="M97">
            <v>4.55</v>
          </cell>
          <cell r="N97">
            <v>4.7299999999999995</v>
          </cell>
          <cell r="O97">
            <v>4.2799999999999994</v>
          </cell>
          <cell r="W97">
            <v>4.4000000000000021</v>
          </cell>
          <cell r="X97">
            <v>4.47</v>
          </cell>
          <cell r="Y97">
            <v>4.55</v>
          </cell>
          <cell r="Z97">
            <v>4.6900000000000013</v>
          </cell>
        </row>
        <row r="98">
          <cell r="A98" t="str">
            <v>Cost of Deposits</v>
          </cell>
          <cell r="C98">
            <v>7.1099999999999994</v>
          </cell>
          <cell r="D98">
            <v>6.8100000000000023</v>
          </cell>
          <cell r="E98">
            <v>6.6</v>
          </cell>
          <cell r="F98">
            <v>6.4600000000000009</v>
          </cell>
          <cell r="G98">
            <v>5.9300000000000015</v>
          </cell>
          <cell r="H98">
            <v>5.0899999999999963</v>
          </cell>
          <cell r="I98">
            <v>5.42</v>
          </cell>
          <cell r="J98">
            <v>5.1999999999999993</v>
          </cell>
          <cell r="K98">
            <v>4.68</v>
          </cell>
          <cell r="L98">
            <v>5.1400000000000023</v>
          </cell>
          <cell r="M98">
            <v>4.82</v>
          </cell>
          <cell r="N98">
            <v>4.7199999999999989</v>
          </cell>
          <cell r="O98">
            <v>4.8300000000000018</v>
          </cell>
          <cell r="W98">
            <v>4.3900000000000006</v>
          </cell>
          <cell r="X98">
            <v>0</v>
          </cell>
          <cell r="Y98">
            <v>0</v>
          </cell>
          <cell r="Z98">
            <v>0</v>
          </cell>
        </row>
        <row r="99">
          <cell r="A99" t="str">
            <v>NIM</v>
          </cell>
          <cell r="C99">
            <v>2.7800000000000002</v>
          </cell>
          <cell r="D99">
            <v>3.2200000000000006</v>
          </cell>
          <cell r="E99">
            <v>2.98</v>
          </cell>
          <cell r="F99">
            <v>2.6</v>
          </cell>
          <cell r="G99">
            <v>3.0299999999999994</v>
          </cell>
          <cell r="H99">
            <v>3.5500000000000007</v>
          </cell>
          <cell r="I99">
            <v>2.99</v>
          </cell>
          <cell r="J99">
            <v>3.3099999999999996</v>
          </cell>
          <cell r="K99">
            <v>3.54</v>
          </cell>
          <cell r="L99">
            <v>3.7200000000000006</v>
          </cell>
          <cell r="M99">
            <v>3.14</v>
          </cell>
          <cell r="N99">
            <v>3.1199999999999997</v>
          </cell>
          <cell r="O99">
            <v>2.7699999999999996</v>
          </cell>
          <cell r="W99">
            <v>2.6500000000000004</v>
          </cell>
          <cell r="X99">
            <v>3.37</v>
          </cell>
          <cell r="Y99">
            <v>3.2699999999999996</v>
          </cell>
          <cell r="Z99">
            <v>3.2300000000000013</v>
          </cell>
          <cell r="AA99">
            <v>3.3499999999999996</v>
          </cell>
        </row>
        <row r="101">
          <cell r="A101" t="str">
            <v>Lending Spread</v>
          </cell>
          <cell r="C101">
            <v>2.2899999999999974</v>
          </cell>
          <cell r="D101">
            <v>2.3300000000000054</v>
          </cell>
          <cell r="E101">
            <v>2.75</v>
          </cell>
          <cell r="F101">
            <v>2.59</v>
          </cell>
          <cell r="G101">
            <v>2.6699999999999982</v>
          </cell>
          <cell r="H101">
            <v>2.6300000000000026</v>
          </cell>
          <cell r="I101">
            <v>2.8600000000000003</v>
          </cell>
          <cell r="J101">
            <v>3.1000000000000005</v>
          </cell>
          <cell r="K101">
            <v>3.0699999999999985</v>
          </cell>
          <cell r="L101">
            <v>2.8899999999999988</v>
          </cell>
          <cell r="M101">
            <v>3.25</v>
          </cell>
          <cell r="N101">
            <v>3.09</v>
          </cell>
          <cell r="O101">
            <v>3.7100000000000009</v>
          </cell>
          <cell r="W101">
            <v>3.1099999999999994</v>
          </cell>
          <cell r="X101">
            <v>4.0200000000000005</v>
          </cell>
          <cell r="Y101">
            <v>4.0600000000000014</v>
          </cell>
          <cell r="Z101">
            <v>4.0399999999999956</v>
          </cell>
        </row>
        <row r="102">
          <cell r="A102" t="str">
            <v>Invst Spread</v>
          </cell>
          <cell r="I102">
            <v>3.0699999999999994</v>
          </cell>
          <cell r="J102">
            <v>3.4099999999999993</v>
          </cell>
          <cell r="K102">
            <v>3.120000000000001</v>
          </cell>
          <cell r="L102">
            <v>3.3600000000000012</v>
          </cell>
          <cell r="M102">
            <v>3.21</v>
          </cell>
          <cell r="N102">
            <v>2.3100000000000014</v>
          </cell>
          <cell r="O102">
            <v>2.1899999999999995</v>
          </cell>
          <cell r="W102">
            <v>2.7299999999999969</v>
          </cell>
          <cell r="X102">
            <v>2.75</v>
          </cell>
          <cell r="Y102">
            <v>2.1100000000000012</v>
          </cell>
          <cell r="Z102">
            <v>2.0399999999999974</v>
          </cell>
        </row>
        <row r="108">
          <cell r="A108" t="str">
            <v>Cumulative</v>
          </cell>
          <cell r="B108" t="str">
            <v>F2005</v>
          </cell>
          <cell r="C108" t="str">
            <v>F1Q06</v>
          </cell>
          <cell r="D108" t="str">
            <v>F1H06</v>
          </cell>
          <cell r="E108" t="str">
            <v>F9M06</v>
          </cell>
          <cell r="F108" t="str">
            <v>F2006</v>
          </cell>
          <cell r="G108" t="str">
            <v>F1Q07</v>
          </cell>
          <cell r="H108" t="str">
            <v>F1H07</v>
          </cell>
          <cell r="I108" t="str">
            <v>F9M07</v>
          </cell>
          <cell r="J108" t="str">
            <v>F2007</v>
          </cell>
        </row>
        <row r="109">
          <cell r="A109" t="str">
            <v>Yield on Advances</v>
          </cell>
          <cell r="B109">
            <v>7.68</v>
          </cell>
          <cell r="C109">
            <v>7.8</v>
          </cell>
          <cell r="D109">
            <v>7.81</v>
          </cell>
          <cell r="E109">
            <v>7.87</v>
          </cell>
          <cell r="F109">
            <v>7.78</v>
          </cell>
          <cell r="G109">
            <v>8.49</v>
          </cell>
          <cell r="H109">
            <v>8.5500000000000007</v>
          </cell>
          <cell r="I109">
            <v>8.61</v>
          </cell>
          <cell r="J109">
            <v>8.67</v>
          </cell>
        </row>
        <row r="110">
          <cell r="A110" t="str">
            <v>Yield on Investments</v>
          </cell>
          <cell r="B110">
            <v>7.94</v>
          </cell>
          <cell r="C110">
            <v>7.76</v>
          </cell>
          <cell r="D110">
            <v>7.4</v>
          </cell>
          <cell r="E110">
            <v>7.09</v>
          </cell>
          <cell r="F110">
            <v>7.1</v>
          </cell>
          <cell r="G110">
            <v>7.22</v>
          </cell>
          <cell r="H110">
            <v>6.94</v>
          </cell>
          <cell r="I110">
            <v>6.87</v>
          </cell>
        </row>
        <row r="111">
          <cell r="A111" t="str">
            <v>Cost of Deposits (ex IMD)</v>
          </cell>
          <cell r="B111">
            <v>4.7</v>
          </cell>
          <cell r="C111">
            <v>4.55</v>
          </cell>
          <cell r="D111">
            <v>4.6399999999999997</v>
          </cell>
          <cell r="E111">
            <v>4.5199999999999996</v>
          </cell>
          <cell r="F111">
            <v>4.49</v>
          </cell>
          <cell r="G111">
            <v>4.47</v>
          </cell>
          <cell r="H111">
            <v>4.51</v>
          </cell>
          <cell r="I111">
            <v>4.57</v>
          </cell>
          <cell r="J111">
            <v>4.79</v>
          </cell>
        </row>
        <row r="112">
          <cell r="A112" t="str">
            <v>Cost of Deposits</v>
          </cell>
          <cell r="B112">
            <v>5.1100000000000003</v>
          </cell>
          <cell r="C112">
            <v>4.82</v>
          </cell>
          <cell r="D112">
            <v>4.7699999999999996</v>
          </cell>
          <cell r="E112">
            <v>4.79</v>
          </cell>
          <cell r="F112">
            <v>4.6900000000000004</v>
          </cell>
          <cell r="G112">
            <v>0</v>
          </cell>
          <cell r="H112">
            <v>0</v>
          </cell>
        </row>
        <row r="113">
          <cell r="A113" t="str">
            <v>Cumulative NIM</v>
          </cell>
          <cell r="B113">
            <v>3.39</v>
          </cell>
          <cell r="C113">
            <v>3.14</v>
          </cell>
          <cell r="D113">
            <v>3.13</v>
          </cell>
          <cell r="E113">
            <v>3.01</v>
          </cell>
          <cell r="F113">
            <v>2.92</v>
          </cell>
          <cell r="G113">
            <v>3.37</v>
          </cell>
          <cell r="H113">
            <v>3.32</v>
          </cell>
          <cell r="I113">
            <v>3.29</v>
          </cell>
          <cell r="J113">
            <v>3.31</v>
          </cell>
        </row>
        <row r="115">
          <cell r="A115" t="str">
            <v>Calculated (Quarterly)</v>
          </cell>
          <cell r="C115" t="str">
            <v>1Q06</v>
          </cell>
          <cell r="D115" t="str">
            <v>2Q06</v>
          </cell>
          <cell r="E115" t="str">
            <v>3Q06</v>
          </cell>
          <cell r="F115" t="str">
            <v>4Q06</v>
          </cell>
          <cell r="G115" t="str">
            <v>1Q07</v>
          </cell>
          <cell r="H115" t="str">
            <v>2Q07</v>
          </cell>
          <cell r="I115" t="str">
            <v>3Q07</v>
          </cell>
          <cell r="J115" t="str">
            <v>4Q07</v>
          </cell>
        </row>
        <row r="116">
          <cell r="A116" t="str">
            <v>Yield on Advances</v>
          </cell>
          <cell r="C116">
            <v>7.8</v>
          </cell>
          <cell r="D116">
            <v>7.8199999999999994</v>
          </cell>
          <cell r="E116">
            <v>7.99</v>
          </cell>
          <cell r="F116">
            <v>7.5100000000000016</v>
          </cell>
          <cell r="G116">
            <v>8.49</v>
          </cell>
          <cell r="H116">
            <v>8.6100000000000012</v>
          </cell>
          <cell r="I116">
            <v>8.7299999999999969</v>
          </cell>
          <cell r="J116">
            <v>8.8500000000000014</v>
          </cell>
        </row>
        <row r="117">
          <cell r="A117" t="str">
            <v>Yield on Investments</v>
          </cell>
          <cell r="C117">
            <v>7.76</v>
          </cell>
          <cell r="D117">
            <v>7.0400000000000009</v>
          </cell>
          <cell r="E117">
            <v>6.4699999999999989</v>
          </cell>
          <cell r="F117">
            <v>7.129999999999999</v>
          </cell>
          <cell r="G117">
            <v>7.22</v>
          </cell>
          <cell r="H117">
            <v>6.660000000000001</v>
          </cell>
          <cell r="I117">
            <v>6.7299999999999986</v>
          </cell>
          <cell r="K117">
            <v>32703.8</v>
          </cell>
          <cell r="L117">
            <v>6.660000000000001</v>
          </cell>
        </row>
        <row r="118">
          <cell r="A118" t="str">
            <v>Cost of Deposits (ex IMD)</v>
          </cell>
          <cell r="C118">
            <v>4.55</v>
          </cell>
          <cell r="D118">
            <v>4.7299999999999995</v>
          </cell>
          <cell r="E118">
            <v>4.2799999999999994</v>
          </cell>
          <cell r="F118">
            <v>4.4000000000000021</v>
          </cell>
          <cell r="G118">
            <v>4.47</v>
          </cell>
          <cell r="H118">
            <v>4.55</v>
          </cell>
          <cell r="I118">
            <v>4.6900000000000013</v>
          </cell>
          <cell r="J118">
            <v>5.4499999999999993</v>
          </cell>
          <cell r="K118">
            <v>2500</v>
          </cell>
          <cell r="L118">
            <v>0.50911514869831653</v>
          </cell>
        </row>
        <row r="119">
          <cell r="A119" t="str">
            <v>Cost of Deposits</v>
          </cell>
          <cell r="C119">
            <v>4.82</v>
          </cell>
          <cell r="D119">
            <v>4.7199999999999989</v>
          </cell>
          <cell r="E119">
            <v>4.8300000000000018</v>
          </cell>
          <cell r="F119">
            <v>4.3900000000000006</v>
          </cell>
          <cell r="G119">
            <v>0</v>
          </cell>
          <cell r="H119">
            <v>0</v>
          </cell>
          <cell r="J119">
            <v>0</v>
          </cell>
        </row>
        <row r="120">
          <cell r="A120" t="str">
            <v>NIM</v>
          </cell>
          <cell r="C120">
            <v>3.14</v>
          </cell>
          <cell r="D120">
            <v>3.1199999999999997</v>
          </cell>
          <cell r="E120">
            <v>2.7699999999999996</v>
          </cell>
          <cell r="F120">
            <v>2.6500000000000004</v>
          </cell>
          <cell r="G120">
            <v>3.37</v>
          </cell>
          <cell r="H120">
            <v>3.2699999999999996</v>
          </cell>
          <cell r="I120">
            <v>3.2300000000000013</v>
          </cell>
          <cell r="J120">
            <v>3.3699999999999992</v>
          </cell>
          <cell r="K120">
            <v>38986.400000000016</v>
          </cell>
        </row>
        <row r="121">
          <cell r="K121">
            <v>1192244.6483180434</v>
          </cell>
          <cell r="L121">
            <v>3.5479295344017382E-3</v>
          </cell>
        </row>
        <row r="125">
          <cell r="B125" t="str">
            <v>F2004</v>
          </cell>
          <cell r="C125" t="str">
            <v>F1Q05</v>
          </cell>
          <cell r="D125" t="str">
            <v>F2Q05</v>
          </cell>
          <cell r="E125" t="str">
            <v>F3Q05</v>
          </cell>
          <cell r="F125" t="str">
            <v>F4Q05</v>
          </cell>
        </row>
        <row r="126">
          <cell r="A126" t="str">
            <v>Deposits</v>
          </cell>
          <cell r="B126">
            <v>3177620</v>
          </cell>
          <cell r="C126">
            <v>3308400</v>
          </cell>
          <cell r="D126">
            <v>3376840</v>
          </cell>
          <cell r="E126">
            <v>3506300</v>
          </cell>
          <cell r="F126">
            <v>3670475</v>
          </cell>
        </row>
        <row r="128">
          <cell r="A128" t="str">
            <v>Advances</v>
          </cell>
          <cell r="B128">
            <v>1652780</v>
          </cell>
          <cell r="C128">
            <v>1663870</v>
          </cell>
          <cell r="D128">
            <v>1810930</v>
          </cell>
          <cell r="E128">
            <v>1955650</v>
          </cell>
          <cell r="F128">
            <v>2023740</v>
          </cell>
        </row>
        <row r="129">
          <cell r="A129" t="str">
            <v>Investments</v>
          </cell>
          <cell r="B129">
            <v>1856764.828</v>
          </cell>
          <cell r="C129">
            <v>1933182.9346980446</v>
          </cell>
          <cell r="D129">
            <v>1973174.1812373791</v>
          </cell>
          <cell r="E129">
            <v>1920000</v>
          </cell>
          <cell r="F129">
            <v>1950000</v>
          </cell>
        </row>
        <row r="130">
          <cell r="A130" t="str">
            <v>Other Resources</v>
          </cell>
          <cell r="B130">
            <v>435666.16799999995</v>
          </cell>
          <cell r="C130">
            <v>510529.48836273607</v>
          </cell>
          <cell r="D130">
            <v>408450.71825741185</v>
          </cell>
          <cell r="E130">
            <v>477637.46523335017</v>
          </cell>
          <cell r="F130">
            <v>583380.84218474757</v>
          </cell>
        </row>
        <row r="131">
          <cell r="A131" t="str">
            <v>Interest Earning Assets</v>
          </cell>
          <cell r="B131">
            <v>3945210.9959999998</v>
          </cell>
          <cell r="C131">
            <v>4107582.4230607809</v>
          </cell>
          <cell r="D131">
            <v>4192554.8994947909</v>
          </cell>
          <cell r="E131">
            <v>4353287.4652333502</v>
          </cell>
          <cell r="F131">
            <v>4557120.8421847476</v>
          </cell>
        </row>
        <row r="133">
          <cell r="A133" t="str">
            <v>Yield on Advances</v>
          </cell>
          <cell r="C133">
            <v>7.2053909818642306E-2</v>
          </cell>
          <cell r="D133">
            <v>7.2438816622539426E-2</v>
          </cell>
          <cell r="E133">
            <v>7.3115027425409776E-2</v>
          </cell>
          <cell r="F133">
            <v>6.9708909154418131E-2</v>
          </cell>
        </row>
        <row r="134">
          <cell r="A134" t="str">
            <v>Yield on Investments</v>
          </cell>
          <cell r="B134">
            <v>8.7790166005419903E-2</v>
          </cell>
          <cell r="E134">
            <v>7.4905253765788049E-2</v>
          </cell>
          <cell r="F134">
            <v>8.7409112144702816E-2</v>
          </cell>
        </row>
        <row r="135">
          <cell r="A135" t="str">
            <v>Yield on Others</v>
          </cell>
          <cell r="E135">
            <v>3.7929407734112269E-2</v>
          </cell>
          <cell r="F135">
            <v>3.0717909174734822E-2</v>
          </cell>
        </row>
        <row r="139">
          <cell r="B139" t="str">
            <v>F2004</v>
          </cell>
          <cell r="C139" t="str">
            <v>F3Q05</v>
          </cell>
          <cell r="D139" t="str">
            <v>F4Q05</v>
          </cell>
        </row>
        <row r="140">
          <cell r="A140" t="str">
            <v>Interest on Investments</v>
          </cell>
          <cell r="B140">
            <v>157155.1</v>
          </cell>
          <cell r="C140">
            <v>36452.400000000001</v>
          </cell>
          <cell r="D140">
            <v>42284.157999999989</v>
          </cell>
        </row>
        <row r="141">
          <cell r="A141" t="str">
            <v>Avg Investment Book</v>
          </cell>
          <cell r="B141">
            <v>1790121.9139999999</v>
          </cell>
          <cell r="C141">
            <v>1920000</v>
          </cell>
          <cell r="D141">
            <v>1935000</v>
          </cell>
        </row>
        <row r="142">
          <cell r="A142" t="str">
            <v>Yield on Investments</v>
          </cell>
          <cell r="B142">
            <v>8.7790166005419903E-2</v>
          </cell>
          <cell r="C142">
            <v>7.5942499999999996E-2</v>
          </cell>
          <cell r="D142">
            <v>8.7409112144702816E-2</v>
          </cell>
        </row>
        <row r="143">
          <cell r="A143" t="str">
            <v>Cost of Deposits (ex IMD)</v>
          </cell>
          <cell r="B143">
            <v>5.4800000000000001E-2</v>
          </cell>
          <cell r="C143">
            <v>4.6200000000000012E-2</v>
          </cell>
          <cell r="D143">
            <v>4.58E-2</v>
          </cell>
        </row>
        <row r="144">
          <cell r="A144" t="str">
            <v>Spreads on Investment</v>
          </cell>
          <cell r="B144">
            <v>3.2990166005419902E-2</v>
          </cell>
          <cell r="C144">
            <v>2.9742499999999984E-2</v>
          </cell>
          <cell r="D144">
            <v>4.1609112144702816E-2</v>
          </cell>
        </row>
        <row r="147">
          <cell r="B147" t="str">
            <v>1Q05</v>
          </cell>
          <cell r="C147" t="str">
            <v>2Q05</v>
          </cell>
          <cell r="D147" t="str">
            <v>3Q05</v>
          </cell>
          <cell r="E147" t="str">
            <v>4Q05</v>
          </cell>
          <cell r="F147" t="str">
            <v>4Q05</v>
          </cell>
        </row>
        <row r="148">
          <cell r="A148" t="str">
            <v>NIM</v>
          </cell>
          <cell r="B148">
            <v>2.99</v>
          </cell>
          <cell r="C148">
            <v>3.3099999999999996</v>
          </cell>
          <cell r="D148">
            <v>3.54</v>
          </cell>
          <cell r="E148">
            <v>3.7200000000000006</v>
          </cell>
          <cell r="F148">
            <v>3.14</v>
          </cell>
        </row>
        <row r="149">
          <cell r="A149" t="str">
            <v>Avg. Int Earning Assets</v>
          </cell>
          <cell r="B149">
            <v>3951.9331103678924</v>
          </cell>
          <cell r="C149">
            <v>4084.3625377643502</v>
          </cell>
          <cell r="D149">
            <v>4135.6802259887017</v>
          </cell>
          <cell r="E149">
            <v>4248.0095699999983</v>
          </cell>
          <cell r="F149">
            <v>5418.127388535032</v>
          </cell>
        </row>
        <row r="150">
          <cell r="A150" t="str">
            <v>NII</v>
          </cell>
          <cell r="B150">
            <v>29.540699999999998</v>
          </cell>
          <cell r="C150">
            <v>33.798099999999998</v>
          </cell>
          <cell r="D150">
            <v>36.600770000000011</v>
          </cell>
          <cell r="E150">
            <v>39.506489000999984</v>
          </cell>
          <cell r="F150">
            <v>42.532399999999996</v>
          </cell>
        </row>
        <row r="151">
          <cell r="A151" t="str">
            <v>Income tax refund</v>
          </cell>
          <cell r="C151">
            <v>0.7</v>
          </cell>
          <cell r="D151">
            <v>3.71</v>
          </cell>
          <cell r="E151">
            <v>3.01</v>
          </cell>
          <cell r="F151">
            <v>7.1189999999999998</v>
          </cell>
        </row>
        <row r="152">
          <cell r="A152" t="str">
            <v>Amount written back on IMD</v>
          </cell>
          <cell r="C152">
            <v>0</v>
          </cell>
          <cell r="D152">
            <v>1.9259999999999999</v>
          </cell>
          <cell r="E152">
            <v>0</v>
          </cell>
          <cell r="F152">
            <v>0</v>
          </cell>
        </row>
        <row r="153">
          <cell r="A153" t="str">
            <v>Adjusted NII</v>
          </cell>
          <cell r="B153">
            <v>29.540699999999998</v>
          </cell>
          <cell r="C153">
            <v>33.098099999999995</v>
          </cell>
          <cell r="D153">
            <v>30.964770000000012</v>
          </cell>
          <cell r="E153">
            <v>36.496489000999986</v>
          </cell>
          <cell r="F153">
            <v>35.413399999999996</v>
          </cell>
        </row>
        <row r="154">
          <cell r="A154" t="str">
            <v>NIM (adjusted)</v>
          </cell>
          <cell r="B154">
            <v>2.99</v>
          </cell>
          <cell r="C154">
            <v>3.2414458505063894</v>
          </cell>
          <cell r="D154">
            <v>2.9948901566824961</v>
          </cell>
          <cell r="E154">
            <v>3.4365731432191668</v>
          </cell>
          <cell r="F154">
            <v>3.14</v>
          </cell>
        </row>
        <row r="167">
          <cell r="A167" t="str">
            <v>Total Interest Income</v>
          </cell>
          <cell r="B167">
            <v>86475.107324430006</v>
          </cell>
          <cell r="C167">
            <v>0.13204501369880783</v>
          </cell>
          <cell r="D167">
            <v>83465.107324430006</v>
          </cell>
          <cell r="E167">
            <v>9.2641125150284775E-2</v>
          </cell>
          <cell r="I167">
            <v>76388.399999999994</v>
          </cell>
        </row>
        <row r="168">
          <cell r="A168" t="str">
            <v>Total Interest Expenses</v>
          </cell>
          <cell r="B168">
            <v>46968.568999000003</v>
          </cell>
          <cell r="C168">
            <v>8.5918214919865843E-2</v>
          </cell>
          <cell r="D168">
            <v>46968.568999000003</v>
          </cell>
          <cell r="E168">
            <v>8.5918214919865843E-2</v>
          </cell>
          <cell r="I168">
            <v>43252.4</v>
          </cell>
        </row>
        <row r="169">
          <cell r="A169" t="str">
            <v>Net Interest Income</v>
          </cell>
          <cell r="B169">
            <v>39506.538325430003</v>
          </cell>
          <cell r="C169">
            <v>0.19225429519042758</v>
          </cell>
          <cell r="D169">
            <v>36496.538325430003</v>
          </cell>
          <cell r="E169">
            <v>0.1014165356539718</v>
          </cell>
          <cell r="I169">
            <v>33135.999999999993</v>
          </cell>
        </row>
        <row r="171">
          <cell r="A171" t="str">
            <v>Fee Income</v>
          </cell>
          <cell r="B171">
            <v>14808.45</v>
          </cell>
          <cell r="C171">
            <v>1.7916798416255375E-2</v>
          </cell>
          <cell r="D171">
            <v>14808.45</v>
          </cell>
          <cell r="E171">
            <v>1.7916798416255375E-2</v>
          </cell>
          <cell r="I171">
            <v>14547.8</v>
          </cell>
        </row>
        <row r="172">
          <cell r="A172" t="str">
            <v>Profit on sale of Investments</v>
          </cell>
          <cell r="B172">
            <v>2097.9499999999998</v>
          </cell>
          <cell r="C172">
            <v>-0.66579848665870167</v>
          </cell>
          <cell r="D172">
            <v>2097.9499999999998</v>
          </cell>
          <cell r="E172">
            <v>-0.66579848665870167</v>
          </cell>
          <cell r="I172">
            <v>6277.5</v>
          </cell>
        </row>
        <row r="173">
          <cell r="A173" t="str">
            <v>Total Non-Interest Income</v>
          </cell>
          <cell r="B173">
            <v>16906.400000000001</v>
          </cell>
          <cell r="C173">
            <v>-0.18817976211627196</v>
          </cell>
          <cell r="D173">
            <v>16906.400000000001</v>
          </cell>
          <cell r="E173">
            <v>-0.18817976211627196</v>
          </cell>
          <cell r="I173">
            <v>20825.3</v>
          </cell>
        </row>
        <row r="175">
          <cell r="A175" t="str">
            <v>Total Operating Income</v>
          </cell>
          <cell r="B175">
            <v>56412.938325430005</v>
          </cell>
          <cell r="C175">
            <v>4.5433270240524459E-2</v>
          </cell>
          <cell r="D175">
            <v>53402.938325430005</v>
          </cell>
          <cell r="E175">
            <v>-1.0347446680676442E-2</v>
          </cell>
          <cell r="I175">
            <v>53961.299999999988</v>
          </cell>
        </row>
        <row r="177">
          <cell r="A177" t="str">
            <v>Total Staff Expenses</v>
          </cell>
          <cell r="B177">
            <v>20994.3</v>
          </cell>
          <cell r="C177">
            <v>-0.16792304765528399</v>
          </cell>
          <cell r="D177">
            <v>20994.3</v>
          </cell>
          <cell r="E177">
            <v>-0.16792304765528399</v>
          </cell>
          <cell r="I177">
            <v>25231.200000000001</v>
          </cell>
        </row>
        <row r="178">
          <cell r="A178" t="str">
            <v>Other Expenses</v>
          </cell>
          <cell r="B178">
            <v>8677.9</v>
          </cell>
          <cell r="C178">
            <v>-4.3957738875607277E-2</v>
          </cell>
          <cell r="D178">
            <v>8677.9</v>
          </cell>
          <cell r="E178">
            <v>-4.3957738875607277E-2</v>
          </cell>
          <cell r="I178">
            <v>9076.9</v>
          </cell>
        </row>
        <row r="179">
          <cell r="A179" t="str">
            <v>Total Operating Expenses</v>
          </cell>
          <cell r="B179">
            <v>29672.199999999997</v>
          </cell>
          <cell r="C179">
            <v>-0.13512552429309699</v>
          </cell>
          <cell r="D179">
            <v>29672.199999999997</v>
          </cell>
          <cell r="E179">
            <v>-0.13512552429309699</v>
          </cell>
          <cell r="I179">
            <v>34308.1</v>
          </cell>
        </row>
        <row r="181">
          <cell r="A181" t="str">
            <v>Operating Profit</v>
          </cell>
          <cell r="B181">
            <v>26740.738325430008</v>
          </cell>
          <cell r="C181">
            <v>0.36063024471485661</v>
          </cell>
          <cell r="D181">
            <v>23730.738325430008</v>
          </cell>
          <cell r="E181">
            <v>0.20747452452679571</v>
          </cell>
          <cell r="I181">
            <v>19653.19999999999</v>
          </cell>
        </row>
        <row r="183">
          <cell r="A183" t="str">
            <v>Loan Loss Provisions</v>
          </cell>
          <cell r="B183">
            <v>-960</v>
          </cell>
          <cell r="C183">
            <v>-1.0920925146052973</v>
          </cell>
          <cell r="D183">
            <v>3040</v>
          </cell>
          <cell r="E183">
            <v>-0.70837370374989206</v>
          </cell>
          <cell r="I183">
            <v>10424.299999999999</v>
          </cell>
        </row>
        <row r="184">
          <cell r="A184" t="str">
            <v>Investment Depreciation</v>
          </cell>
          <cell r="B184">
            <v>13791.4</v>
          </cell>
          <cell r="C184">
            <v>4.2056769712754312</v>
          </cell>
          <cell r="D184">
            <v>13791.4</v>
          </cell>
          <cell r="E184">
            <v>4.2056769712754312</v>
          </cell>
          <cell r="I184">
            <v>2649.3</v>
          </cell>
        </row>
        <row r="185">
          <cell r="A185" t="str">
            <v>Other Provisions</v>
          </cell>
          <cell r="B185">
            <v>1390.4</v>
          </cell>
          <cell r="C185">
            <v>-2.5462633451957295</v>
          </cell>
          <cell r="D185">
            <v>1390.4</v>
          </cell>
          <cell r="E185">
            <v>-2.5462633451957295</v>
          </cell>
          <cell r="I185">
            <v>-899.2</v>
          </cell>
        </row>
        <row r="186">
          <cell r="A186" t="str">
            <v>PBT</v>
          </cell>
          <cell r="B186">
            <v>12518.938325430008</v>
          </cell>
          <cell r="C186">
            <v>0.67392340020190744</v>
          </cell>
          <cell r="D186">
            <v>5508.9383254300083</v>
          </cell>
          <cell r="E186">
            <v>-0.26339274677354452</v>
          </cell>
          <cell r="I186">
            <v>7478.7999999999902</v>
          </cell>
        </row>
        <row r="188">
          <cell r="A188" t="str">
            <v>Income Tax Provisions</v>
          </cell>
          <cell r="B188">
            <v>1870.3</v>
          </cell>
          <cell r="C188">
            <v>-2.5012843152994062</v>
          </cell>
          <cell r="D188">
            <v>-583.20000000000005</v>
          </cell>
          <cell r="E188">
            <v>-0.5318670733665114</v>
          </cell>
          <cell r="I188">
            <v>-1245.8</v>
          </cell>
        </row>
        <row r="190">
          <cell r="A190" t="str">
            <v>Net Profit</v>
          </cell>
          <cell r="B190">
            <v>10648.638325430009</v>
          </cell>
          <cell r="C190">
            <v>0.22053026218164984</v>
          </cell>
          <cell r="D190">
            <v>6092.1383254300081</v>
          </cell>
          <cell r="E190">
            <v>-0.3017286379398465</v>
          </cell>
          <cell r="I190">
            <v>8724.5999999999894</v>
          </cell>
        </row>
        <row r="192">
          <cell r="A192" t="str">
            <v>Extraordianries (tax adjusted)</v>
          </cell>
          <cell r="B192">
            <v>0</v>
          </cell>
          <cell r="D192">
            <v>4556.5</v>
          </cell>
          <cell r="I192">
            <v>0</v>
          </cell>
        </row>
        <row r="193">
          <cell r="A193" t="str">
            <v>Adjusted Net Profit</v>
          </cell>
          <cell r="B193">
            <v>10648.638325430009</v>
          </cell>
          <cell r="C193">
            <v>0.22053026218164984</v>
          </cell>
          <cell r="D193">
            <v>10648.638325430009</v>
          </cell>
          <cell r="E193">
            <v>0.22053026218164984</v>
          </cell>
          <cell r="I193">
            <v>8724.5999999999894</v>
          </cell>
        </row>
        <row r="195">
          <cell r="I195">
            <v>13375.69999999999</v>
          </cell>
        </row>
        <row r="210">
          <cell r="C210">
            <v>869</v>
          </cell>
        </row>
        <row r="211">
          <cell r="C211">
            <v>700</v>
          </cell>
        </row>
        <row r="212">
          <cell r="C212">
            <v>0.1944764096662831</v>
          </cell>
        </row>
      </sheetData>
      <sheetData sheetId="7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  <cell r="G2" t="str">
            <v>Comments</v>
          </cell>
          <cell r="H2" t="str">
            <v>F2006</v>
          </cell>
          <cell r="I2" t="str">
            <v>F2007</v>
          </cell>
          <cell r="J2" t="str">
            <v>YoY</v>
          </cell>
        </row>
        <row r="3">
          <cell r="A3" t="str">
            <v>Interest Income</v>
          </cell>
          <cell r="B3">
            <v>85090.8</v>
          </cell>
          <cell r="C3">
            <v>97359.4</v>
          </cell>
          <cell r="D3">
            <v>115414.65300000002</v>
          </cell>
          <cell r="E3">
            <v>0.35637052419297999</v>
          </cell>
          <cell r="F3">
            <v>0.18544950975457963</v>
          </cell>
          <cell r="H3">
            <v>343137.74</v>
          </cell>
          <cell r="I3">
            <v>394910.25400000002</v>
          </cell>
          <cell r="J3">
            <v>0.15087968464209167</v>
          </cell>
        </row>
        <row r="4">
          <cell r="A4" t="str">
            <v>---Interest on advances</v>
          </cell>
          <cell r="B4">
            <v>47587.3</v>
          </cell>
          <cell r="C4">
            <v>64135.5</v>
          </cell>
          <cell r="D4">
            <v>70565.600000000006</v>
          </cell>
          <cell r="E4">
            <v>0.48286622691348335</v>
          </cell>
          <cell r="F4">
            <v>0.10025804741523814</v>
          </cell>
          <cell r="H4">
            <v>176962.96400000001</v>
          </cell>
          <cell r="I4">
            <v>39491.025399999999</v>
          </cell>
          <cell r="J4">
            <v>-0.77684016752793539</v>
          </cell>
        </row>
        <row r="5">
          <cell r="A5" t="str">
            <v>---Interest on Investments</v>
          </cell>
          <cell r="B5">
            <v>33163.699999999997</v>
          </cell>
          <cell r="C5">
            <v>28331.200000000001</v>
          </cell>
          <cell r="D5">
            <v>28452.627</v>
          </cell>
          <cell r="E5">
            <v>-0.14205510844688607</v>
          </cell>
          <cell r="F5">
            <v>4.28598153272719E-3</v>
          </cell>
          <cell r="H5">
            <v>139775.28400000001</v>
          </cell>
          <cell r="I5">
            <v>114929.921</v>
          </cell>
          <cell r="J5">
            <v>-0.17775219115276497</v>
          </cell>
        </row>
        <row r="6">
          <cell r="A6" t="str">
            <v>---Int on bal with RBI &amp; other banks</v>
          </cell>
          <cell r="B6">
            <v>2812.5</v>
          </cell>
          <cell r="C6">
            <v>3524.8</v>
          </cell>
          <cell r="D6">
            <v>16270.284</v>
          </cell>
          <cell r="E6">
            <v>4.7849898666666668</v>
          </cell>
          <cell r="F6">
            <v>3.6159453018610979</v>
          </cell>
          <cell r="H6">
            <v>24553.025999999954</v>
          </cell>
          <cell r="I6">
            <v>31588.567999999999</v>
          </cell>
          <cell r="J6">
            <v>0.28654480307234054</v>
          </cell>
        </row>
        <row r="7">
          <cell r="A7" t="str">
            <v>---Others</v>
          </cell>
          <cell r="B7">
            <v>1527.3</v>
          </cell>
          <cell r="C7">
            <v>1367.9</v>
          </cell>
          <cell r="D7">
            <v>126.142</v>
          </cell>
          <cell r="E7">
            <v>-0.91740849865776208</v>
          </cell>
          <cell r="F7">
            <v>-0.9077841947510783</v>
          </cell>
          <cell r="H7">
            <v>0</v>
          </cell>
          <cell r="I7">
            <v>0</v>
          </cell>
          <cell r="J7" t="e">
            <v>#DIV/0!</v>
          </cell>
        </row>
        <row r="8">
          <cell r="A8" t="str">
            <v>Interest Expenses</v>
          </cell>
          <cell r="B8">
            <v>49545</v>
          </cell>
          <cell r="C8">
            <v>57846</v>
          </cell>
          <cell r="D8">
            <v>72213.345000000001</v>
          </cell>
          <cell r="E8">
            <v>0.45753042688465029</v>
          </cell>
          <cell r="F8">
            <v>0.24837231614977706</v>
          </cell>
          <cell r="H8">
            <v>209539.6</v>
          </cell>
          <cell r="I8">
            <v>234368.204</v>
          </cell>
          <cell r="J8">
            <v>0.11849122552491265</v>
          </cell>
        </row>
        <row r="9">
          <cell r="A9" t="str">
            <v>Interest on Deposits</v>
          </cell>
          <cell r="B9">
            <v>41957.2</v>
          </cell>
          <cell r="C9">
            <v>46959.5</v>
          </cell>
          <cell r="D9">
            <v>57002.696000000004</v>
          </cell>
          <cell r="E9">
            <v>0.35859151706977599</v>
          </cell>
          <cell r="F9">
            <v>0.21386931291857891</v>
          </cell>
          <cell r="H9">
            <v>178610.58900000001</v>
          </cell>
          <cell r="I9">
            <v>190835.802</v>
          </cell>
          <cell r="J9">
            <v>6.844618266165603E-2</v>
          </cell>
        </row>
        <row r="10">
          <cell r="A10" t="str">
            <v>Interest on Borrowings</v>
          </cell>
          <cell r="B10">
            <v>3469.3</v>
          </cell>
          <cell r="C10">
            <v>4357.1000000000004</v>
          </cell>
          <cell r="D10">
            <v>10118.998</v>
          </cell>
          <cell r="E10">
            <v>1.9167261407200296</v>
          </cell>
          <cell r="F10">
            <v>1.3224158270409214</v>
          </cell>
          <cell r="H10">
            <v>28617.5</v>
          </cell>
          <cell r="I10">
            <v>43532.407999999996</v>
          </cell>
          <cell r="J10">
            <v>0.52118137503275963</v>
          </cell>
        </row>
        <row r="11">
          <cell r="A11" t="str">
            <v>Others Sundry Interest</v>
          </cell>
          <cell r="B11">
            <v>4118.5</v>
          </cell>
          <cell r="C11">
            <v>6529.4</v>
          </cell>
          <cell r="D11">
            <v>5091.6509999999998</v>
          </cell>
          <cell r="E11">
            <v>0.23628772611387627</v>
          </cell>
          <cell r="F11">
            <v>-0.22019618954268383</v>
          </cell>
          <cell r="H11">
            <v>0</v>
          </cell>
          <cell r="I11">
            <v>0</v>
          </cell>
          <cell r="J11" t="e">
            <v>#DIV/0!</v>
          </cell>
        </row>
        <row r="12">
          <cell r="A12" t="str">
            <v>Net Interest Income</v>
          </cell>
          <cell r="B12">
            <v>35545.800000000003</v>
          </cell>
          <cell r="C12">
            <v>39513.399999999994</v>
          </cell>
          <cell r="D12">
            <v>43201.308000000019</v>
          </cell>
          <cell r="E12">
            <v>0.21537025471363758</v>
          </cell>
          <cell r="F12">
            <v>9.3333097126545139E-2</v>
          </cell>
          <cell r="H12">
            <v>133598.13999999998</v>
          </cell>
          <cell r="I12">
            <v>160542.05000000002</v>
          </cell>
          <cell r="J12">
            <v>0.20167878085727864</v>
          </cell>
        </row>
        <row r="13">
          <cell r="A13" t="str">
            <v>Less: CRR for earlier Quarters</v>
          </cell>
          <cell r="B13">
            <v>0</v>
          </cell>
          <cell r="C13">
            <v>0</v>
          </cell>
          <cell r="D13">
            <v>1750</v>
          </cell>
          <cell r="E13" t="str">
            <v>NA</v>
          </cell>
          <cell r="F13" t="str">
            <v>NA</v>
          </cell>
          <cell r="H13">
            <v>0</v>
          </cell>
          <cell r="I13">
            <v>0</v>
          </cell>
          <cell r="J13" t="str">
            <v>NA</v>
          </cell>
        </row>
        <row r="14">
          <cell r="A14" t="str">
            <v>NII - Adjusted</v>
          </cell>
          <cell r="B14">
            <v>35545.800000000003</v>
          </cell>
          <cell r="C14">
            <v>39513.399999999994</v>
          </cell>
          <cell r="D14">
            <v>41451.308000000019</v>
          </cell>
          <cell r="E14">
            <v>0.16613799661282114</v>
          </cell>
          <cell r="F14">
            <v>4.9044324203941558E-2</v>
          </cell>
          <cell r="H14">
            <v>133598.13999999998</v>
          </cell>
          <cell r="I14">
            <v>160542.05000000002</v>
          </cell>
          <cell r="J14">
            <v>0.20167878085727864</v>
          </cell>
        </row>
        <row r="15">
          <cell r="A15" t="str">
            <v>Commission, Exc. Brokerage*</v>
          </cell>
          <cell r="B15">
            <v>14588.2</v>
          </cell>
          <cell r="C15">
            <v>8609.1</v>
          </cell>
          <cell r="D15">
            <v>20872.8</v>
          </cell>
          <cell r="E15">
            <v>0.43080023580702198</v>
          </cell>
          <cell r="F15">
            <v>1.4245043035857403</v>
          </cell>
          <cell r="H15">
            <v>36796.185999999994</v>
          </cell>
          <cell r="I15">
            <v>48045</v>
          </cell>
          <cell r="J15">
            <v>0.30570597724448967</v>
          </cell>
        </row>
        <row r="16">
          <cell r="A16" t="str">
            <v>Profit on sale of Investments</v>
          </cell>
          <cell r="B16">
            <v>799.7</v>
          </cell>
          <cell r="C16">
            <v>3106.1</v>
          </cell>
          <cell r="D16">
            <v>381.9</v>
          </cell>
          <cell r="E16">
            <v>-0.52244591721895717</v>
          </cell>
          <cell r="F16">
            <v>-0.8770483886545829</v>
          </cell>
          <cell r="H16">
            <v>5871.7139999999999</v>
          </cell>
          <cell r="I16">
            <v>5677.8</v>
          </cell>
          <cell r="J16">
            <v>-3.3025109874220693E-2</v>
          </cell>
        </row>
        <row r="17">
          <cell r="A17" t="str">
            <v>Forex Income</v>
          </cell>
          <cell r="B17">
            <v>861.2</v>
          </cell>
          <cell r="C17">
            <v>1141.3</v>
          </cell>
          <cell r="D17">
            <v>486.9</v>
          </cell>
          <cell r="E17">
            <v>-0.43462610311193683</v>
          </cell>
          <cell r="F17">
            <v>-0.57338123192850254</v>
          </cell>
          <cell r="H17">
            <v>4697.34</v>
          </cell>
          <cell r="I17">
            <v>3733.9940000000001</v>
          </cell>
          <cell r="J17">
            <v>-0.20508330246479922</v>
          </cell>
        </row>
        <row r="18">
          <cell r="A18" t="str">
            <v>Dividend</v>
          </cell>
          <cell r="B18">
            <v>22.9</v>
          </cell>
          <cell r="C18">
            <v>134.9</v>
          </cell>
          <cell r="D18">
            <v>2217.6999999999998</v>
          </cell>
          <cell r="E18">
            <v>95.842794759825324</v>
          </cell>
          <cell r="F18">
            <v>15.439584877687174</v>
          </cell>
          <cell r="H18">
            <v>3171.77</v>
          </cell>
          <cell r="I18">
            <v>5969.6760000000004</v>
          </cell>
          <cell r="J18">
            <v>0.88212764481661665</v>
          </cell>
        </row>
        <row r="19">
          <cell r="A19" t="str">
            <v>Income From Leasing</v>
          </cell>
          <cell r="B19">
            <v>0.6</v>
          </cell>
          <cell r="C19">
            <v>253.3</v>
          </cell>
          <cell r="D19">
            <v>-63.4</v>
          </cell>
          <cell r="E19" t="str">
            <v>NA</v>
          </cell>
          <cell r="F19" t="str">
            <v>NA</v>
          </cell>
          <cell r="H19">
            <v>1177.8499999999999</v>
          </cell>
          <cell r="I19">
            <v>882.88599999999997</v>
          </cell>
          <cell r="J19">
            <v>-0.25042577577790037</v>
          </cell>
        </row>
        <row r="20">
          <cell r="A20" t="str">
            <v>Others</v>
          </cell>
          <cell r="B20">
            <v>5731.8</v>
          </cell>
          <cell r="C20">
            <v>4865.6000000000004</v>
          </cell>
          <cell r="D20">
            <v>497.70000000000005</v>
          </cell>
          <cell r="E20">
            <v>-0.9131686381241495</v>
          </cell>
          <cell r="F20">
            <v>-0.89771045708648467</v>
          </cell>
          <cell r="H20">
            <v>14155.8</v>
          </cell>
          <cell r="I20">
            <v>10158.200000000001</v>
          </cell>
          <cell r="J20">
            <v>-0.28240014693623805</v>
          </cell>
        </row>
        <row r="21">
          <cell r="A21" t="str">
            <v>Total Non-Interest Income</v>
          </cell>
          <cell r="B21">
            <v>22004.400000000001</v>
          </cell>
          <cell r="C21">
            <v>18110.3</v>
          </cell>
          <cell r="D21">
            <v>24393.600000000002</v>
          </cell>
          <cell r="E21">
            <v>0.10857828434313133</v>
          </cell>
          <cell r="F21">
            <v>0.34694621292855454</v>
          </cell>
          <cell r="H21">
            <v>65870.659999999989</v>
          </cell>
          <cell r="I21">
            <v>74467.555999999997</v>
          </cell>
          <cell r="J21">
            <v>0.13051176350745552</v>
          </cell>
        </row>
        <row r="22">
          <cell r="A22" t="str">
            <v>Total Operating Income</v>
          </cell>
          <cell r="B22">
            <v>57550.200000000004</v>
          </cell>
          <cell r="C22">
            <v>57623.7</v>
          </cell>
          <cell r="D22">
            <v>65844.908000000025</v>
          </cell>
          <cell r="E22">
            <v>0.14412995958311203</v>
          </cell>
          <cell r="F22">
            <v>0.1426706025472162</v>
          </cell>
          <cell r="H22">
            <v>199468.79999999999</v>
          </cell>
          <cell r="I22">
            <v>235009.60600000003</v>
          </cell>
          <cell r="J22">
            <v>0.17817726882600216</v>
          </cell>
        </row>
        <row r="23">
          <cell r="A23" t="str">
            <v>Total Staff Expenses</v>
          </cell>
          <cell r="B23">
            <v>19241.699999999997</v>
          </cell>
          <cell r="C23">
            <v>20297.099999999999</v>
          </cell>
          <cell r="D23">
            <v>20238.7</v>
          </cell>
          <cell r="E23">
            <v>5.1814548610569888E-2</v>
          </cell>
          <cell r="F23">
            <v>-2.8772583275442631E-3</v>
          </cell>
          <cell r="H23">
            <v>81230.400000000009</v>
          </cell>
          <cell r="I23">
            <v>79325.8</v>
          </cell>
          <cell r="J23">
            <v>-2.3446886879788909E-2</v>
          </cell>
        </row>
        <row r="24">
          <cell r="A24" t="str">
            <v>---VRS</v>
          </cell>
          <cell r="B24">
            <v>0</v>
          </cell>
          <cell r="C24">
            <v>0</v>
          </cell>
          <cell r="D24">
            <v>0</v>
          </cell>
          <cell r="E24" t="e">
            <v>#DIV/0!</v>
          </cell>
          <cell r="F24" t="e">
            <v>#DIV/0!</v>
          </cell>
          <cell r="H24">
            <v>0</v>
          </cell>
          <cell r="I24">
            <v>0</v>
          </cell>
          <cell r="J24" t="e">
            <v>#DIV/0!</v>
          </cell>
        </row>
        <row r="25">
          <cell r="A25" t="str">
            <v>---Pension</v>
          </cell>
          <cell r="B25">
            <v>2595.6</v>
          </cell>
          <cell r="C25">
            <v>3340</v>
          </cell>
          <cell r="D25">
            <v>1603.5</v>
          </cell>
          <cell r="E25">
            <v>-0.38222376329172447</v>
          </cell>
          <cell r="F25">
            <v>-0.51991017964071862</v>
          </cell>
          <cell r="H25">
            <v>15070.6</v>
          </cell>
          <cell r="I25">
            <v>11623.5</v>
          </cell>
          <cell r="J25">
            <v>-0.22873011028094437</v>
          </cell>
        </row>
        <row r="26">
          <cell r="A26" t="str">
            <v>---Other Staff Expenses</v>
          </cell>
          <cell r="B26">
            <v>16646.099999999999</v>
          </cell>
          <cell r="C26">
            <v>16957.099999999999</v>
          </cell>
          <cell r="D26">
            <v>18635.2</v>
          </cell>
          <cell r="E26">
            <v>0.11949345492337549</v>
          </cell>
          <cell r="F26">
            <v>9.896149695407841E-2</v>
          </cell>
          <cell r="H26">
            <v>66159.8</v>
          </cell>
          <cell r="I26">
            <v>67702.3</v>
          </cell>
          <cell r="J26">
            <v>2.3314762136523948E-2</v>
          </cell>
        </row>
        <row r="27">
          <cell r="A27" t="str">
            <v>Other Expenses</v>
          </cell>
          <cell r="B27">
            <v>10302.5</v>
          </cell>
          <cell r="C27">
            <v>8776.9</v>
          </cell>
          <cell r="D27">
            <v>12221.5</v>
          </cell>
          <cell r="E27">
            <v>0.18626546954622669</v>
          </cell>
          <cell r="F27">
            <v>0.39246203101322785</v>
          </cell>
          <cell r="H27">
            <v>36020.6</v>
          </cell>
          <cell r="I27">
            <v>38909.4</v>
          </cell>
          <cell r="J27">
            <v>8.0198553050199184E-2</v>
          </cell>
        </row>
        <row r="28">
          <cell r="A28" t="str">
            <v>---Rent, Taxes, Lighting</v>
          </cell>
          <cell r="B28">
            <v>2187.5</v>
          </cell>
          <cell r="C28">
            <v>2182.1</v>
          </cell>
          <cell r="D28">
            <v>2704.1</v>
          </cell>
          <cell r="E28">
            <v>0.23615999999999993</v>
          </cell>
          <cell r="F28">
            <v>0.23921910086613818</v>
          </cell>
          <cell r="H28">
            <v>7963.5</v>
          </cell>
          <cell r="I28">
            <v>8965</v>
          </cell>
          <cell r="J28">
            <v>0.12576128586676716</v>
          </cell>
        </row>
        <row r="29">
          <cell r="A29" t="str">
            <v>---Depreciation on Property</v>
          </cell>
          <cell r="B29">
            <v>1321.8</v>
          </cell>
          <cell r="C29">
            <v>1772.5</v>
          </cell>
          <cell r="D29">
            <v>623.79999999999995</v>
          </cell>
          <cell r="E29">
            <v>-0.52806778635194429</v>
          </cell>
          <cell r="F29">
            <v>-0.64806770098730615</v>
          </cell>
          <cell r="H29">
            <v>7291.25</v>
          </cell>
          <cell r="I29">
            <v>6023.9</v>
          </cell>
          <cell r="J29">
            <v>-0.17381793245328314</v>
          </cell>
        </row>
        <row r="30">
          <cell r="A30" t="str">
            <v>---Others</v>
          </cell>
          <cell r="B30">
            <v>6793.2</v>
          </cell>
          <cell r="C30">
            <v>4822.3</v>
          </cell>
          <cell r="D30">
            <v>8893.6</v>
          </cell>
          <cell r="E30">
            <v>0.30919154448566233</v>
          </cell>
          <cell r="F30">
            <v>0.84426518466292011</v>
          </cell>
          <cell r="H30">
            <v>20765.849999999999</v>
          </cell>
          <cell r="I30">
            <v>23920.5</v>
          </cell>
          <cell r="J30">
            <v>0.15191528398789367</v>
          </cell>
        </row>
        <row r="31">
          <cell r="A31" t="str">
            <v>Total Operating Exp</v>
          </cell>
          <cell r="B31">
            <v>29544.199999999997</v>
          </cell>
          <cell r="C31">
            <v>29074</v>
          </cell>
          <cell r="D31">
            <v>32460.2</v>
          </cell>
          <cell r="E31">
            <v>9.8699575551208119E-2</v>
          </cell>
          <cell r="F31">
            <v>0.11646832221228598</v>
          </cell>
          <cell r="H31">
            <v>117251</v>
          </cell>
          <cell r="I31">
            <v>118235.20000000001</v>
          </cell>
          <cell r="J31">
            <v>8.3939582604839469E-3</v>
          </cell>
        </row>
        <row r="32">
          <cell r="A32" t="str">
            <v>Operating Profit</v>
          </cell>
          <cell r="B32">
            <v>28006.000000000007</v>
          </cell>
          <cell r="C32">
            <v>28549.699999999997</v>
          </cell>
          <cell r="D32">
            <v>33384.708000000028</v>
          </cell>
          <cell r="E32">
            <v>0.19205555952296005</v>
          </cell>
          <cell r="F32">
            <v>0.16935407377310563</v>
          </cell>
          <cell r="H32">
            <v>82217.799999999988</v>
          </cell>
          <cell r="I32">
            <v>116774.40600000002</v>
          </cell>
          <cell r="J32">
            <v>0.42030565157423383</v>
          </cell>
        </row>
        <row r="33">
          <cell r="A33" t="str">
            <v>---Loan Loss Provisions</v>
          </cell>
          <cell r="B33">
            <v>36.299999999999997</v>
          </cell>
          <cell r="C33">
            <v>4106</v>
          </cell>
          <cell r="D33">
            <v>7312.3</v>
          </cell>
          <cell r="E33">
            <v>200.44077134986227</v>
          </cell>
          <cell r="F33">
            <v>0.78088163662932297</v>
          </cell>
          <cell r="H33">
            <v>1478.05</v>
          </cell>
          <cell r="I33">
            <v>14295.049000000001</v>
          </cell>
          <cell r="J33">
            <v>8.6715598254456889</v>
          </cell>
        </row>
        <row r="34">
          <cell r="A34" t="str">
            <v>---Standard Assets Provision</v>
          </cell>
          <cell r="B34">
            <v>2051.6999999999998</v>
          </cell>
          <cell r="C34">
            <v>1300</v>
          </cell>
          <cell r="D34">
            <v>2991.9</v>
          </cell>
          <cell r="E34">
            <v>0.45825413072086585</v>
          </cell>
          <cell r="F34">
            <v>1.3014615384615387</v>
          </cell>
          <cell r="H34">
            <v>4051.7</v>
          </cell>
          <cell r="I34">
            <v>5891.9</v>
          </cell>
          <cell r="J34">
            <v>0.4541797270281609</v>
          </cell>
        </row>
        <row r="35">
          <cell r="A35" t="str">
            <v>---Investment Depreciation</v>
          </cell>
          <cell r="B35">
            <v>10738.5</v>
          </cell>
          <cell r="C35">
            <v>6584.7</v>
          </cell>
          <cell r="D35">
            <v>-1291.4000000000001</v>
          </cell>
          <cell r="E35" t="str">
            <v>NA</v>
          </cell>
          <cell r="F35" t="str">
            <v>NA</v>
          </cell>
          <cell r="H35">
            <v>38985</v>
          </cell>
          <cell r="I35">
            <v>20567.3</v>
          </cell>
          <cell r="J35">
            <v>-0.472430421957163</v>
          </cell>
        </row>
        <row r="36">
          <cell r="A36" t="str">
            <v>---Other Provisions</v>
          </cell>
          <cell r="B36">
            <v>565.1</v>
          </cell>
          <cell r="C36">
            <v>-328.9</v>
          </cell>
          <cell r="D36">
            <v>563.70000000000005</v>
          </cell>
          <cell r="E36">
            <v>-2.4774376216598615E-3</v>
          </cell>
          <cell r="F36">
            <v>-2.7138948008513228</v>
          </cell>
          <cell r="H36">
            <v>-584</v>
          </cell>
          <cell r="I36">
            <v>117.2</v>
          </cell>
          <cell r="J36" t="str">
            <v>NA</v>
          </cell>
        </row>
        <row r="37">
          <cell r="A37" t="str">
            <v>Total Provisions</v>
          </cell>
          <cell r="B37">
            <v>13391.6</v>
          </cell>
          <cell r="C37">
            <v>11661.800000000001</v>
          </cell>
          <cell r="D37">
            <v>9576.5000000000018</v>
          </cell>
          <cell r="E37">
            <v>-0.28488754144389006</v>
          </cell>
          <cell r="F37">
            <v>-0.17881459122948418</v>
          </cell>
          <cell r="H37">
            <v>43930.75</v>
          </cell>
          <cell r="I37">
            <v>40871.448999999993</v>
          </cell>
          <cell r="J37">
            <v>-6.9639170740313006E-2</v>
          </cell>
        </row>
        <row r="38">
          <cell r="A38" t="str">
            <v>PBT Pre Exceptionals</v>
          </cell>
          <cell r="B38">
            <v>14614.400000000007</v>
          </cell>
          <cell r="C38">
            <v>16887.899999999994</v>
          </cell>
          <cell r="D38">
            <v>23808.208000000028</v>
          </cell>
          <cell r="E38">
            <v>0.6290924020144526</v>
          </cell>
          <cell r="F38">
            <v>0.40977907259043667</v>
          </cell>
          <cell r="H38">
            <v>38287.049999999988</v>
          </cell>
          <cell r="I38">
            <v>75902.957000000024</v>
          </cell>
          <cell r="J38">
            <v>0.9824707570836626</v>
          </cell>
        </row>
        <row r="40">
          <cell r="A40" t="str">
            <v xml:space="preserve">Exceptionals </v>
          </cell>
          <cell r="B40">
            <v>4765.8</v>
          </cell>
          <cell r="C40">
            <v>0</v>
          </cell>
          <cell r="D40">
            <v>1750</v>
          </cell>
          <cell r="E40">
            <v>-0.63280036929791428</v>
          </cell>
          <cell r="F40" t="str">
            <v>NA</v>
          </cell>
          <cell r="H40">
            <v>30774.400000000001</v>
          </cell>
          <cell r="I40">
            <v>0</v>
          </cell>
          <cell r="J40">
            <v>-1</v>
          </cell>
        </row>
        <row r="41">
          <cell r="A41" t="str">
            <v>IT Refund</v>
          </cell>
          <cell r="B41">
            <v>0</v>
          </cell>
          <cell r="C41">
            <v>0</v>
          </cell>
          <cell r="D41">
            <v>0</v>
          </cell>
          <cell r="E41" t="str">
            <v>NA</v>
          </cell>
          <cell r="F41" t="str">
            <v>NA</v>
          </cell>
          <cell r="H41">
            <v>16658</v>
          </cell>
          <cell r="I41">
            <v>0</v>
          </cell>
          <cell r="J41">
            <v>-1</v>
          </cell>
        </row>
        <row r="42">
          <cell r="A42" t="str">
            <v>Forex Gain From IMD Redemption</v>
          </cell>
          <cell r="B42">
            <v>0</v>
          </cell>
          <cell r="C42">
            <v>0</v>
          </cell>
          <cell r="D42">
            <v>0</v>
          </cell>
          <cell r="E42" t="str">
            <v>NA</v>
          </cell>
          <cell r="F42" t="str">
            <v>NA</v>
          </cell>
          <cell r="H42">
            <v>5315.4</v>
          </cell>
          <cell r="I42">
            <v>0</v>
          </cell>
          <cell r="J42">
            <v>-1</v>
          </cell>
        </row>
        <row r="43">
          <cell r="A43" t="str">
            <v>Write Back of Maintenance Value Reserve</v>
          </cell>
          <cell r="B43">
            <v>0</v>
          </cell>
          <cell r="C43">
            <v>0</v>
          </cell>
          <cell r="D43">
            <v>0</v>
          </cell>
          <cell r="E43" t="str">
            <v>NA</v>
          </cell>
          <cell r="F43" t="str">
            <v>NA</v>
          </cell>
          <cell r="H43">
            <v>5635.2</v>
          </cell>
          <cell r="I43">
            <v>0</v>
          </cell>
          <cell r="J43">
            <v>-1</v>
          </cell>
        </row>
        <row r="44">
          <cell r="A44" t="str">
            <v>Change in Valuation norm for RRB</v>
          </cell>
          <cell r="B44">
            <v>0</v>
          </cell>
          <cell r="C44">
            <v>0</v>
          </cell>
          <cell r="D44">
            <v>0</v>
          </cell>
          <cell r="E44" t="e">
            <v>#DIV/0!</v>
          </cell>
          <cell r="F44" t="e">
            <v>#DIV/0!</v>
          </cell>
          <cell r="I44">
            <v>0</v>
          </cell>
          <cell r="J44" t="e">
            <v>#DIV/0!</v>
          </cell>
        </row>
        <row r="45">
          <cell r="A45" t="str">
            <v>Government Fees from Earlier Quarters</v>
          </cell>
          <cell r="B45">
            <v>1600</v>
          </cell>
          <cell r="C45">
            <v>0</v>
          </cell>
          <cell r="D45">
            <v>0</v>
          </cell>
          <cell r="E45">
            <v>-1</v>
          </cell>
          <cell r="F45" t="str">
            <v>NA</v>
          </cell>
          <cell r="H45">
            <v>0</v>
          </cell>
          <cell r="I45">
            <v>0</v>
          </cell>
          <cell r="J45" t="str">
            <v>NA</v>
          </cell>
        </row>
        <row r="46">
          <cell r="A46" t="str">
            <v>Interbranch Transactions</v>
          </cell>
          <cell r="B46">
            <v>3165.8</v>
          </cell>
          <cell r="C46">
            <v>0</v>
          </cell>
          <cell r="D46">
            <v>0</v>
          </cell>
          <cell r="E46">
            <v>-1</v>
          </cell>
          <cell r="F46" t="str">
            <v>NA</v>
          </cell>
          <cell r="H46">
            <v>3165.8</v>
          </cell>
          <cell r="I46">
            <v>0</v>
          </cell>
          <cell r="J46">
            <v>-1</v>
          </cell>
        </row>
        <row r="47">
          <cell r="A47" t="str">
            <v>CRR for earlier quarters</v>
          </cell>
          <cell r="B47">
            <v>0</v>
          </cell>
          <cell r="C47">
            <v>0</v>
          </cell>
          <cell r="D47">
            <v>1750</v>
          </cell>
          <cell r="E47" t="str">
            <v>NA</v>
          </cell>
          <cell r="F47" t="str">
            <v>NA</v>
          </cell>
          <cell r="H47">
            <v>0</v>
          </cell>
          <cell r="I47">
            <v>0</v>
          </cell>
          <cell r="J47" t="str">
            <v>NA</v>
          </cell>
        </row>
        <row r="48">
          <cell r="A48" t="str">
            <v>Reported PBT</v>
          </cell>
          <cell r="B48">
            <v>19380.200000000008</v>
          </cell>
          <cell r="C48">
            <v>16887.899999999994</v>
          </cell>
          <cell r="D48">
            <v>25558.208000000028</v>
          </cell>
          <cell r="E48">
            <v>0.31877937276189194</v>
          </cell>
          <cell r="F48">
            <v>0.5134035611295682</v>
          </cell>
          <cell r="H48">
            <v>69061.449999999983</v>
          </cell>
          <cell r="I48">
            <v>75902.957000000024</v>
          </cell>
          <cell r="J48">
            <v>9.9064050928557634E-2</v>
          </cell>
        </row>
        <row r="49">
          <cell r="A49" t="str">
            <v>Income Tax Provisions</v>
          </cell>
          <cell r="B49">
            <v>10847.4</v>
          </cell>
          <cell r="C49">
            <v>6237.3</v>
          </cell>
          <cell r="D49">
            <v>10626.3</v>
          </cell>
          <cell r="E49">
            <v>-2.038276453343657E-2</v>
          </cell>
          <cell r="F49">
            <v>0.70366985714972818</v>
          </cell>
          <cell r="H49">
            <v>24994.799999999999</v>
          </cell>
          <cell r="I49">
            <v>30489.949000000001</v>
          </cell>
          <cell r="J49">
            <v>0.21985168915134357</v>
          </cell>
        </row>
        <row r="50">
          <cell r="A50" t="str">
            <v>Net Profit</v>
          </cell>
          <cell r="B50">
            <v>8532.8000000000084</v>
          </cell>
          <cell r="C50">
            <v>10650.599999999995</v>
          </cell>
          <cell r="D50">
            <v>14931.908000000029</v>
          </cell>
          <cell r="E50">
            <v>0.74994234014626082</v>
          </cell>
          <cell r="F50">
            <v>0.40197810451993643</v>
          </cell>
          <cell r="H50">
            <v>44066.64999999998</v>
          </cell>
          <cell r="I50">
            <v>45413.008000000023</v>
          </cell>
          <cell r="J50">
            <v>3.0552764959443035E-2</v>
          </cell>
        </row>
        <row r="51">
          <cell r="A51" t="str">
            <v>Core Operating Profit</v>
          </cell>
          <cell r="B51">
            <v>27206.300000000007</v>
          </cell>
          <cell r="C51">
            <v>25443.599999999999</v>
          </cell>
          <cell r="D51">
            <v>33002.808000000026</v>
          </cell>
          <cell r="E51">
            <v>0.21305756387307428</v>
          </cell>
          <cell r="F51">
            <v>0.29709663726831215</v>
          </cell>
          <cell r="H51">
            <v>75477.526999999973</v>
          </cell>
          <cell r="I51">
            <v>111096.61000000002</v>
          </cell>
          <cell r="J51">
            <v>0.4719164023484772</v>
          </cell>
        </row>
        <row r="53">
          <cell r="A53" t="str">
            <v>Rs Bln</v>
          </cell>
        </row>
        <row r="54">
          <cell r="A54" t="str">
            <v>Net Loans</v>
          </cell>
          <cell r="B54">
            <v>2616.42</v>
          </cell>
          <cell r="C54">
            <v>3094.34</v>
          </cell>
          <cell r="D54">
            <v>3373.3649350000001</v>
          </cell>
          <cell r="E54">
            <v>0.28930559122770805</v>
          </cell>
          <cell r="F54">
            <v>9.0172681411868183E-2</v>
          </cell>
          <cell r="H54">
            <v>2616.42</v>
          </cell>
          <cell r="I54">
            <v>3373.3649350000001</v>
          </cell>
          <cell r="J54">
            <v>0.28930559122770805</v>
          </cell>
        </row>
        <row r="55">
          <cell r="A55" t="str">
            <v>--Retail</v>
          </cell>
          <cell r="B55">
            <v>610.66999999999996</v>
          </cell>
          <cell r="C55">
            <v>695.68</v>
          </cell>
          <cell r="D55">
            <v>735.96</v>
          </cell>
          <cell r="E55">
            <v>0.20516809406062197</v>
          </cell>
          <cell r="F55">
            <v>5.7900183992640519E-2</v>
          </cell>
          <cell r="H55">
            <v>610.66999999999996</v>
          </cell>
          <cell r="I55">
            <v>735.96</v>
          </cell>
          <cell r="J55">
            <v>0.20516809406062197</v>
          </cell>
        </row>
        <row r="56">
          <cell r="A56" t="str">
            <v>----Mortgage</v>
          </cell>
          <cell r="B56">
            <v>318.25</v>
          </cell>
          <cell r="C56">
            <v>364.75</v>
          </cell>
          <cell r="D56">
            <v>379.75</v>
          </cell>
          <cell r="E56">
            <v>0.19324430479183041</v>
          </cell>
          <cell r="F56">
            <v>4.112405757368065E-2</v>
          </cell>
          <cell r="H56">
            <v>318.25</v>
          </cell>
          <cell r="I56">
            <v>379.75</v>
          </cell>
          <cell r="J56">
            <v>0.19324430479183041</v>
          </cell>
        </row>
        <row r="57">
          <cell r="A57" t="str">
            <v>----Other Retail</v>
          </cell>
          <cell r="B57">
            <v>292.42</v>
          </cell>
          <cell r="C57">
            <v>330.93</v>
          </cell>
          <cell r="D57">
            <v>356.21</v>
          </cell>
          <cell r="E57">
            <v>0.21814513371178434</v>
          </cell>
          <cell r="F57">
            <v>7.6390777505816798E-2</v>
          </cell>
          <cell r="H57">
            <v>292.42</v>
          </cell>
          <cell r="I57">
            <v>356.21</v>
          </cell>
          <cell r="J57">
            <v>0.21814513371178434</v>
          </cell>
        </row>
        <row r="58">
          <cell r="A58" t="str">
            <v>--Corporate</v>
          </cell>
          <cell r="B58">
            <v>2005.75</v>
          </cell>
          <cell r="C58">
            <v>2398.66</v>
          </cell>
          <cell r="D58">
            <v>2637.404935</v>
          </cell>
          <cell r="E58">
            <v>0.31492206655864385</v>
          </cell>
          <cell r="F58">
            <v>9.9532628634320996E-2</v>
          </cell>
          <cell r="H58">
            <v>2005.75</v>
          </cell>
          <cell r="I58">
            <v>2637.404935</v>
          </cell>
          <cell r="J58">
            <v>0.31492206655864385</v>
          </cell>
        </row>
        <row r="59">
          <cell r="A59" t="str">
            <v>Deposits</v>
          </cell>
          <cell r="B59">
            <v>3800.46</v>
          </cell>
          <cell r="C59">
            <v>4043.52</v>
          </cell>
          <cell r="D59">
            <v>4355.2108940000007</v>
          </cell>
          <cell r="E59">
            <v>0.14596940738752706</v>
          </cell>
          <cell r="F59">
            <v>7.7084049046375558E-2</v>
          </cell>
          <cell r="H59">
            <v>3800.46</v>
          </cell>
          <cell r="I59">
            <v>4355.2108940000007</v>
          </cell>
          <cell r="J59">
            <v>0.14596940738752706</v>
          </cell>
        </row>
        <row r="62">
          <cell r="A62" t="str">
            <v>Tier 1 Ratio</v>
          </cell>
          <cell r="B62">
            <v>9.3600000000000003E-2</v>
          </cell>
          <cell r="C62">
            <v>0.08</v>
          </cell>
          <cell r="D62">
            <v>8.0100000000000005E-2</v>
          </cell>
        </row>
        <row r="63">
          <cell r="A63" t="str">
            <v>Cost Income Ratio</v>
          </cell>
          <cell r="B63">
            <v>0.51336398483410994</v>
          </cell>
          <cell r="C63">
            <v>0.50454934341251956</v>
          </cell>
          <cell r="D63">
            <v>0.49297965455430492</v>
          </cell>
        </row>
        <row r="64">
          <cell r="A64" t="str">
            <v>Core Cost Income Ratio</v>
          </cell>
          <cell r="B64">
            <v>0.52059805640478929</v>
          </cell>
          <cell r="C64">
            <v>0.53329566965530395</v>
          </cell>
          <cell r="D64">
            <v>0.49585561360089025</v>
          </cell>
        </row>
        <row r="86">
          <cell r="C86" t="str">
            <v>Rs. Mn</v>
          </cell>
          <cell r="D86" t="str">
            <v>F2005</v>
          </cell>
          <cell r="E86" t="str">
            <v>F2006</v>
          </cell>
          <cell r="F86" t="str">
            <v>F2007</v>
          </cell>
        </row>
        <row r="87">
          <cell r="C87" t="str">
            <v>Beginning coverage</v>
          </cell>
          <cell r="D87">
            <v>72254.8</v>
          </cell>
          <cell r="E87">
            <v>71070</v>
          </cell>
          <cell r="F87">
            <v>47167.299999999996</v>
          </cell>
        </row>
        <row r="88">
          <cell r="C88" t="str">
            <v>Additions: specific coverage</v>
          </cell>
          <cell r="D88">
            <v>1150</v>
          </cell>
          <cell r="E88">
            <v>1478.05</v>
          </cell>
          <cell r="F88">
            <v>14295.049000000001</v>
          </cell>
        </row>
        <row r="89">
          <cell r="C89" t="str">
            <v>Deductions</v>
          </cell>
          <cell r="D89">
            <v>2334.8000000000029</v>
          </cell>
          <cell r="E89">
            <v>25380.750000000007</v>
          </cell>
          <cell r="F89">
            <v>14057.348999999995</v>
          </cell>
        </row>
        <row r="90">
          <cell r="C90" t="str">
            <v>Closing Coverage</v>
          </cell>
          <cell r="D90">
            <v>71070</v>
          </cell>
          <cell r="E90">
            <v>47167.299999999996</v>
          </cell>
          <cell r="F90">
            <v>47405</v>
          </cell>
        </row>
        <row r="91">
          <cell r="C91" t="str">
            <v>Deduction in coverage as % of beginning coverage</v>
          </cell>
          <cell r="D91">
            <v>3.2313424160055844E-2</v>
          </cell>
          <cell r="E91">
            <v>0.35712325875897011</v>
          </cell>
          <cell r="F91">
            <v>0.29803166600589809</v>
          </cell>
        </row>
      </sheetData>
      <sheetData sheetId="8">
        <row r="1">
          <cell r="X1" t="str">
            <v>Comments</v>
          </cell>
          <cell r="Z1">
            <v>3103.1150000000002</v>
          </cell>
          <cell r="AA1" t="e">
            <v>#REF!</v>
          </cell>
          <cell r="AB1">
            <v>6855.3</v>
          </cell>
          <cell r="AC1">
            <v>1.2091672400152746</v>
          </cell>
          <cell r="AD1" t="e">
            <v>#REF!</v>
          </cell>
        </row>
        <row r="2">
          <cell r="A2" t="str">
            <v>Rs Mln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O2" t="str">
            <v>F2Q07</v>
          </cell>
          <cell r="P2" t="str">
            <v>F3Q07</v>
          </cell>
          <cell r="Q2" t="str">
            <v>F4Q07</v>
          </cell>
          <cell r="R2" t="str">
            <v>YoY</v>
          </cell>
          <cell r="S2" t="str">
            <v>QoQ</v>
          </cell>
          <cell r="T2" t="str">
            <v>Comments</v>
          </cell>
          <cell r="U2" t="str">
            <v>F2006</v>
          </cell>
          <cell r="V2" t="str">
            <v>F2007</v>
          </cell>
          <cell r="Y2" t="str">
            <v>Rs. Mn</v>
          </cell>
          <cell r="Z2" t="str">
            <v>F2Q06</v>
          </cell>
          <cell r="AA2" t="str">
            <v>F1Q07</v>
          </cell>
          <cell r="AB2" t="str">
            <v>F2Q07</v>
          </cell>
          <cell r="AC2" t="str">
            <v>YoY</v>
          </cell>
          <cell r="AD2" t="str">
            <v>QoQ</v>
          </cell>
          <cell r="AL2" t="str">
            <v>F2006</v>
          </cell>
          <cell r="AM2" t="str">
            <v>F2007</v>
          </cell>
          <cell r="AN2" t="str">
            <v>YoY</v>
          </cell>
          <cell r="AP2" t="str">
            <v>9MF06</v>
          </cell>
          <cell r="AQ2" t="str">
            <v>9MF07</v>
          </cell>
          <cell r="AR2" t="str">
            <v>YoY</v>
          </cell>
          <cell r="AS2" t="str">
            <v>F4Q07E</v>
          </cell>
          <cell r="AT2" t="str">
            <v>YoY</v>
          </cell>
          <cell r="AU2" t="str">
            <v>Actual/ Est</v>
          </cell>
        </row>
        <row r="4">
          <cell r="A4" t="str">
            <v>Interest Income</v>
          </cell>
          <cell r="B4">
            <v>77702.599999999991</v>
          </cell>
          <cell r="C4">
            <v>76139.3</v>
          </cell>
          <cell r="D4">
            <v>74374.5</v>
          </cell>
          <cell r="E4">
            <v>76388.399999999994</v>
          </cell>
          <cell r="F4">
            <v>76665.7</v>
          </cell>
          <cell r="G4">
            <v>80148.399999999994</v>
          </cell>
          <cell r="H4">
            <v>76580.700000000012</v>
          </cell>
          <cell r="I4">
            <v>83465.05799999999</v>
          </cell>
          <cell r="J4">
            <v>84543.900000000009</v>
          </cell>
          <cell r="K4">
            <v>85614.099999999991</v>
          </cell>
          <cell r="L4">
            <v>86042.989000000031</v>
          </cell>
          <cell r="M4">
            <v>85090.8</v>
          </cell>
          <cell r="N4">
            <v>88361.5</v>
          </cell>
          <cell r="O4">
            <v>93774.700000000012</v>
          </cell>
          <cell r="P4">
            <v>97359.4</v>
          </cell>
          <cell r="Q4">
            <v>115414.65300000002</v>
          </cell>
          <cell r="R4">
            <v>0.35637052419297999</v>
          </cell>
          <cell r="S4">
            <v>0.18544950975457963</v>
          </cell>
          <cell r="U4">
            <v>341291.27399999998</v>
          </cell>
          <cell r="AK4" t="str">
            <v>Interest Income</v>
          </cell>
          <cell r="AL4">
            <v>341291.27399999998</v>
          </cell>
          <cell r="AM4">
            <v>394910.255</v>
          </cell>
          <cell r="AN4">
            <v>0.15710621713697859</v>
          </cell>
          <cell r="AP4">
            <v>256200.98900000003</v>
          </cell>
          <cell r="AQ4">
            <v>279495.59999999998</v>
          </cell>
          <cell r="AR4">
            <v>9.0923189215323275E-2</v>
          </cell>
          <cell r="AS4">
            <v>127348.21743534028</v>
          </cell>
          <cell r="AT4">
            <v>0.49661558517889448</v>
          </cell>
          <cell r="AU4">
            <v>0.10339730809865411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28158.799999999999</v>
          </cell>
          <cell r="F5">
            <v>29872.2</v>
          </cell>
          <cell r="G5">
            <v>31463.8</v>
          </cell>
          <cell r="H5">
            <v>34424.199999999997</v>
          </cell>
          <cell r="I5">
            <v>34674.866999999998</v>
          </cell>
          <cell r="J5">
            <v>39640.800000000003</v>
          </cell>
          <cell r="K5">
            <v>43055.5</v>
          </cell>
          <cell r="L5">
            <v>46679.396000000015</v>
          </cell>
          <cell r="M5">
            <v>47587.3</v>
          </cell>
          <cell r="N5">
            <v>54673.5</v>
          </cell>
          <cell r="O5">
            <v>59017.1</v>
          </cell>
          <cell r="P5">
            <v>64135.5</v>
          </cell>
          <cell r="Q5">
            <v>70565.600000000006</v>
          </cell>
          <cell r="R5">
            <v>0.48286622691348335</v>
          </cell>
          <cell r="S5">
            <v>0.10025804741523814</v>
          </cell>
          <cell r="U5">
            <v>176962.96400000001</v>
          </cell>
          <cell r="Y5" t="str">
            <v>Interest Income</v>
          </cell>
          <cell r="Z5">
            <v>85614.099999999991</v>
          </cell>
          <cell r="AA5">
            <v>88361.5</v>
          </cell>
          <cell r="AB5">
            <v>93774.700000000012</v>
          </cell>
          <cell r="AC5">
            <v>9.5318411336450692E-2</v>
          </cell>
          <cell r="AD5">
            <v>6.1261974955155951E-2</v>
          </cell>
          <cell r="AK5" t="str">
            <v>---Interest on advances</v>
          </cell>
          <cell r="AL5">
            <v>176962.96400000001</v>
          </cell>
          <cell r="AM5">
            <v>248391.766</v>
          </cell>
          <cell r="AN5">
            <v>0.40363701186650558</v>
          </cell>
          <cell r="AP5">
            <v>129375.69600000003</v>
          </cell>
          <cell r="AQ5">
            <v>177826.1</v>
          </cell>
          <cell r="AR5">
            <v>0.37449386166007548</v>
          </cell>
          <cell r="AS5">
            <v>86889.836275434442</v>
          </cell>
          <cell r="AT5">
            <v>0.82590389190885882</v>
          </cell>
          <cell r="AU5">
            <v>0.23133419506720609</v>
          </cell>
        </row>
        <row r="6">
          <cell r="A6" t="str">
            <v>---Interest on Investments</v>
          </cell>
          <cell r="B6">
            <v>47295.199999999997</v>
          </cell>
          <cell r="C6">
            <v>46583.7</v>
          </cell>
          <cell r="D6">
            <v>44044.7</v>
          </cell>
          <cell r="E6">
            <v>44225.4</v>
          </cell>
          <cell r="F6">
            <v>39899.300000000003</v>
          </cell>
          <cell r="G6">
            <v>41640.800000000003</v>
          </cell>
          <cell r="H6">
            <v>36452.400000000001</v>
          </cell>
          <cell r="I6">
            <v>42284.157999999989</v>
          </cell>
          <cell r="J6">
            <v>37609.800000000003</v>
          </cell>
          <cell r="K6">
            <v>36110.9</v>
          </cell>
          <cell r="L6">
            <v>32890.924000000014</v>
          </cell>
          <cell r="M6">
            <v>33163.699999999997</v>
          </cell>
          <cell r="N6">
            <v>29402.1</v>
          </cell>
          <cell r="O6">
            <v>28744</v>
          </cell>
          <cell r="P6">
            <v>28331.200000000001</v>
          </cell>
          <cell r="Q6">
            <v>28452.627</v>
          </cell>
          <cell r="R6">
            <v>-0.14205510844688607</v>
          </cell>
          <cell r="S6">
            <v>4.28598153272719E-3</v>
          </cell>
          <cell r="U6">
            <v>139775.28400000001</v>
          </cell>
          <cell r="Y6" t="str">
            <v>---Interest on advances</v>
          </cell>
          <cell r="Z6">
            <v>43055.5</v>
          </cell>
          <cell r="AA6">
            <v>54673.5</v>
          </cell>
          <cell r="AB6">
            <v>59017.1</v>
          </cell>
          <cell r="AC6">
            <v>0.37072151060840075</v>
          </cell>
          <cell r="AD6">
            <v>7.9446166790126727E-2</v>
          </cell>
          <cell r="AK6" t="str">
            <v>---Interest on Investments</v>
          </cell>
          <cell r="AL6">
            <v>139775.28400000001</v>
          </cell>
          <cell r="AM6">
            <v>114929.921</v>
          </cell>
          <cell r="AN6">
            <v>-0.17775219115276497</v>
          </cell>
          <cell r="AP6">
            <v>106611.62400000003</v>
          </cell>
          <cell r="AQ6">
            <v>86477.3</v>
          </cell>
          <cell r="AR6">
            <v>-0.1888567423004458</v>
          </cell>
          <cell r="AS6">
            <v>35852.050135166821</v>
          </cell>
          <cell r="AT6">
            <v>8.1063033834186893E-2</v>
          </cell>
          <cell r="AU6">
            <v>0.26006115833054078</v>
          </cell>
        </row>
        <row r="7">
          <cell r="A7" t="str">
            <v>---Int on bal with RBI &amp; other banks</v>
          </cell>
          <cell r="F7">
            <v>5135.3999999999996</v>
          </cell>
          <cell r="G7">
            <v>4459.8999999999996</v>
          </cell>
          <cell r="H7">
            <v>4201.1000000000004</v>
          </cell>
          <cell r="I7">
            <v>4074.0329999999994</v>
          </cell>
          <cell r="J7">
            <v>5152.5</v>
          </cell>
          <cell r="K7">
            <v>4744</v>
          </cell>
          <cell r="L7">
            <v>4900.6990000000005</v>
          </cell>
          <cell r="M7">
            <v>2812.5</v>
          </cell>
          <cell r="N7">
            <v>3441.2</v>
          </cell>
          <cell r="O7">
            <v>3959.8</v>
          </cell>
          <cell r="P7">
            <v>3524.8</v>
          </cell>
          <cell r="Q7">
            <v>16270.284</v>
          </cell>
          <cell r="R7">
            <v>4.7849898666666668</v>
          </cell>
          <cell r="S7">
            <v>3.6159453018610979</v>
          </cell>
          <cell r="U7">
            <v>24553.025999999954</v>
          </cell>
          <cell r="Y7" t="str">
            <v>---Interest on Investments</v>
          </cell>
          <cell r="Z7">
            <v>36110.9</v>
          </cell>
          <cell r="AA7">
            <v>29402.1</v>
          </cell>
          <cell r="AB7">
            <v>28744</v>
          </cell>
          <cell r="AC7">
            <v>-0.20400765419859379</v>
          </cell>
          <cell r="AD7">
            <v>-2.2382754973284125E-2</v>
          </cell>
          <cell r="AK7" t="str">
            <v>---Int on bal with RBI &amp; other banks</v>
          </cell>
          <cell r="AL7">
            <v>24553.025999999954</v>
          </cell>
          <cell r="AM7">
            <v>31588.567999999999</v>
          </cell>
          <cell r="AN7">
            <v>0.28654480307234054</v>
          </cell>
          <cell r="AP7">
            <v>14797.199000000001</v>
          </cell>
          <cell r="AQ7">
            <v>10925.8</v>
          </cell>
          <cell r="AR7">
            <v>-0.26163052885887395</v>
          </cell>
          <cell r="AS7">
            <v>8872.7310247390014</v>
          </cell>
          <cell r="AT7">
            <v>2.1547488087960893</v>
          </cell>
          <cell r="AU7">
            <v>-0.45466649354498045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2583.9</v>
          </cell>
          <cell r="H8">
            <v>1503</v>
          </cell>
          <cell r="I8">
            <v>2432</v>
          </cell>
          <cell r="J8">
            <v>2140.8000000000002</v>
          </cell>
          <cell r="K8">
            <v>1703.7</v>
          </cell>
          <cell r="L8">
            <v>1571.9699999999993</v>
          </cell>
          <cell r="M8">
            <v>1527.3</v>
          </cell>
          <cell r="N8">
            <v>844.7</v>
          </cell>
          <cell r="O8">
            <v>2053.8000000000002</v>
          </cell>
          <cell r="P8">
            <v>1367.9</v>
          </cell>
          <cell r="Q8">
            <v>126.142</v>
          </cell>
          <cell r="R8">
            <v>-0.91740849865776208</v>
          </cell>
          <cell r="S8">
            <v>-0.9077841947510783</v>
          </cell>
          <cell r="X8" t="str">
            <v>IT Refund</v>
          </cell>
          <cell r="Y8" t="str">
            <v>---Int on bal with RBI &amp; other banks</v>
          </cell>
          <cell r="Z8">
            <v>4744</v>
          </cell>
          <cell r="AA8">
            <v>3441.2</v>
          </cell>
          <cell r="AB8">
            <v>3959.8</v>
          </cell>
          <cell r="AC8">
            <v>-0.16530354131534564</v>
          </cell>
          <cell r="AD8">
            <v>0.15070324305474836</v>
          </cell>
          <cell r="AK8" t="str">
            <v>---Others</v>
          </cell>
          <cell r="AN8" t="e">
            <v>#DIV/0!</v>
          </cell>
          <cell r="AP8">
            <v>5416.4699999999993</v>
          </cell>
          <cell r="AQ8">
            <v>4266.3999999999996</v>
          </cell>
          <cell r="AR8">
            <v>-0.21232832453609085</v>
          </cell>
          <cell r="AS8">
            <v>-4266.3999999999996</v>
          </cell>
          <cell r="AT8">
            <v>-3.79342630786355</v>
          </cell>
          <cell r="AU8">
            <v>-34.822200377352509</v>
          </cell>
        </row>
        <row r="9">
          <cell r="A9" t="str">
            <v>Interest Expenses</v>
          </cell>
          <cell r="B9">
            <v>50855.7</v>
          </cell>
          <cell r="C9">
            <v>51989.1</v>
          </cell>
          <cell r="D9">
            <v>46644.4</v>
          </cell>
          <cell r="E9">
            <v>43252.4</v>
          </cell>
          <cell r="F9">
            <v>47125</v>
          </cell>
          <cell r="G9">
            <v>47050.299999999996</v>
          </cell>
          <cell r="H9">
            <v>43689.93</v>
          </cell>
          <cell r="I9">
            <v>46968.568999000003</v>
          </cell>
          <cell r="J9">
            <v>49130.6</v>
          </cell>
          <cell r="K9">
            <v>49534.671000000002</v>
          </cell>
          <cell r="L9">
            <v>59017.9</v>
          </cell>
          <cell r="M9">
            <v>49545</v>
          </cell>
          <cell r="N9">
            <v>49520.6</v>
          </cell>
          <cell r="O9">
            <v>54788.299999999996</v>
          </cell>
          <cell r="P9">
            <v>57846</v>
          </cell>
          <cell r="Q9">
            <v>72213.345000000001</v>
          </cell>
          <cell r="R9">
            <v>0.45753042688465029</v>
          </cell>
          <cell r="S9">
            <v>0.24837231614977706</v>
          </cell>
          <cell r="U9">
            <v>207228.08900000001</v>
          </cell>
          <cell r="Y9" t="str">
            <v>---Others</v>
          </cell>
          <cell r="Z9">
            <v>1703.7</v>
          </cell>
          <cell r="AA9">
            <v>844.7</v>
          </cell>
          <cell r="AB9">
            <v>2053.8000000000002</v>
          </cell>
          <cell r="AC9">
            <v>0.20549392498679353</v>
          </cell>
          <cell r="AD9">
            <v>1.4313957618089264</v>
          </cell>
          <cell r="AK9" t="str">
            <v>Interest Expenses</v>
          </cell>
          <cell r="AL9">
            <v>207228.08900000001</v>
          </cell>
          <cell r="AM9">
            <v>234368.21</v>
          </cell>
          <cell r="AN9">
            <v>0.13096738541076824</v>
          </cell>
          <cell r="AP9">
            <v>157683.171</v>
          </cell>
          <cell r="AQ9">
            <v>162154.9</v>
          </cell>
          <cell r="AR9">
            <v>2.8358948971161979E-2</v>
          </cell>
          <cell r="AS9">
            <v>80016.52778137417</v>
          </cell>
          <cell r="AT9">
            <v>0.6150273040947456</v>
          </cell>
          <cell r="AU9">
            <v>0.10805735119144755</v>
          </cell>
        </row>
        <row r="10">
          <cell r="A10" t="str">
            <v>Interest on Deposits</v>
          </cell>
          <cell r="B10">
            <v>48947.199999999997</v>
          </cell>
          <cell r="C10">
            <v>49547.4</v>
          </cell>
          <cell r="D10">
            <v>44443.1</v>
          </cell>
          <cell r="E10">
            <v>38291.300000000003</v>
          </cell>
          <cell r="F10">
            <v>44215.8</v>
          </cell>
          <cell r="G10">
            <v>43528.7</v>
          </cell>
          <cell r="H10">
            <v>39425.26</v>
          </cell>
          <cell r="I10">
            <v>44695.24</v>
          </cell>
          <cell r="J10">
            <v>44604.6</v>
          </cell>
          <cell r="K10">
            <v>45463.345000000008</v>
          </cell>
          <cell r="L10">
            <v>52220.7</v>
          </cell>
          <cell r="M10">
            <v>41957.2</v>
          </cell>
          <cell r="N10">
            <v>42145.9</v>
          </cell>
          <cell r="O10">
            <v>44727.7</v>
          </cell>
          <cell r="P10">
            <v>46959.5</v>
          </cell>
          <cell r="Q10">
            <v>57002.696000000004</v>
          </cell>
          <cell r="R10">
            <v>0.35859151706977599</v>
          </cell>
          <cell r="S10">
            <v>0.21386931291857891</v>
          </cell>
          <cell r="U10">
            <v>178610.58900000001</v>
          </cell>
          <cell r="Y10" t="str">
            <v>Interest Expenses</v>
          </cell>
          <cell r="Z10">
            <v>49534.671000000002</v>
          </cell>
          <cell r="AA10">
            <v>49520.6</v>
          </cell>
          <cell r="AB10">
            <v>54788.299999999996</v>
          </cell>
          <cell r="AC10">
            <v>0.10605963245420558</v>
          </cell>
          <cell r="AD10">
            <v>0.10637391307859745</v>
          </cell>
          <cell r="AK10" t="str">
            <v>Interest on Deposits</v>
          </cell>
          <cell r="AL10">
            <v>178610.58900000001</v>
          </cell>
          <cell r="AM10">
            <v>190835.802</v>
          </cell>
          <cell r="AN10">
            <v>6.844618266165603E-2</v>
          </cell>
          <cell r="AP10">
            <v>142288.64500000002</v>
          </cell>
          <cell r="AQ10">
            <v>133833.1</v>
          </cell>
          <cell r="AR10">
            <v>-5.9425297078343875E-2</v>
          </cell>
          <cell r="AS10">
            <v>66374.021793874155</v>
          </cell>
          <cell r="AT10">
            <v>0.58194593046900556</v>
          </cell>
          <cell r="AU10">
            <v>0.16440144855383942</v>
          </cell>
        </row>
        <row r="11">
          <cell r="A11" t="str">
            <v>Interest on Borrowings</v>
          </cell>
          <cell r="B11">
            <v>437</v>
          </cell>
          <cell r="C11">
            <v>456</v>
          </cell>
          <cell r="D11">
            <v>498.3</v>
          </cell>
          <cell r="E11">
            <v>218.2</v>
          </cell>
          <cell r="F11">
            <v>552.1</v>
          </cell>
          <cell r="G11">
            <v>851.2</v>
          </cell>
          <cell r="H11">
            <v>1685.59</v>
          </cell>
          <cell r="I11">
            <v>997.90999899999974</v>
          </cell>
          <cell r="J11">
            <v>1840.1</v>
          </cell>
          <cell r="K11">
            <v>1497.4839999999999</v>
          </cell>
          <cell r="L11">
            <v>3397.3</v>
          </cell>
          <cell r="M11">
            <v>3469.3</v>
          </cell>
          <cell r="N11">
            <v>3116</v>
          </cell>
          <cell r="O11">
            <v>3823.4</v>
          </cell>
          <cell r="P11">
            <v>4357.1000000000004</v>
          </cell>
          <cell r="Q11">
            <v>10118.998</v>
          </cell>
          <cell r="R11">
            <v>1.9167261407200296</v>
          </cell>
          <cell r="S11">
            <v>1.3224158270409214</v>
          </cell>
          <cell r="U11">
            <v>28617.5</v>
          </cell>
          <cell r="Y11" t="str">
            <v>Interest on Deposits</v>
          </cell>
          <cell r="Z11">
            <v>45463.345000000008</v>
          </cell>
          <cell r="AA11">
            <v>42145.9</v>
          </cell>
          <cell r="AB11">
            <v>44727.7</v>
          </cell>
          <cell r="AC11">
            <v>-1.6181057509077057E-2</v>
          </cell>
          <cell r="AD11">
            <v>6.1258627766876295E-2</v>
          </cell>
          <cell r="AK11" t="str">
            <v>Interest on Borrowings</v>
          </cell>
          <cell r="AL11">
            <v>28617.5</v>
          </cell>
          <cell r="AM11">
            <v>43532.407999999996</v>
          </cell>
          <cell r="AN11">
            <v>0.52118137503275963</v>
          </cell>
          <cell r="AP11">
            <v>6734.884</v>
          </cell>
          <cell r="AQ11">
            <v>11296.5</v>
          </cell>
          <cell r="AR11">
            <v>0.67731173989039761</v>
          </cell>
          <cell r="AS11">
            <v>30667.805987500004</v>
          </cell>
          <cell r="AT11">
            <v>7.8397676728734904</v>
          </cell>
          <cell r="AU11">
            <v>2.0307156882035162</v>
          </cell>
        </row>
        <row r="12">
          <cell r="A12" t="str">
            <v>Others Sundry Interest</v>
          </cell>
          <cell r="B12">
            <v>1471.5</v>
          </cell>
          <cell r="C12">
            <v>1985.7</v>
          </cell>
          <cell r="D12">
            <v>1703</v>
          </cell>
          <cell r="E12">
            <v>4742.8999999999996</v>
          </cell>
          <cell r="F12">
            <v>2357.1</v>
          </cell>
          <cell r="G12">
            <v>2670.4</v>
          </cell>
          <cell r="H12">
            <v>2579.08</v>
          </cell>
          <cell r="I12">
            <v>1275.4189999999994</v>
          </cell>
          <cell r="J12">
            <v>2685.9</v>
          </cell>
          <cell r="K12">
            <v>2573.8420000000001</v>
          </cell>
          <cell r="L12">
            <v>3399.9</v>
          </cell>
          <cell r="M12">
            <v>4118.5</v>
          </cell>
          <cell r="N12">
            <v>4258.6999999999971</v>
          </cell>
          <cell r="O12">
            <v>6237.2</v>
          </cell>
          <cell r="P12">
            <v>6529.4</v>
          </cell>
          <cell r="Q12">
            <v>5091.6509999999998</v>
          </cell>
          <cell r="R12">
            <v>0.23628772611387627</v>
          </cell>
          <cell r="S12">
            <v>-0.22019618954268383</v>
          </cell>
          <cell r="Y12" t="str">
            <v>Interest on Borrowings</v>
          </cell>
          <cell r="Z12">
            <v>1497.4839999999999</v>
          </cell>
          <cell r="AA12">
            <v>3116</v>
          </cell>
          <cell r="AB12">
            <v>3823.4</v>
          </cell>
          <cell r="AC12">
            <v>1.5532159275157533</v>
          </cell>
          <cell r="AD12">
            <v>0.22702182284980754</v>
          </cell>
          <cell r="AK12" t="str">
            <v>Others Sundry Interest</v>
          </cell>
          <cell r="AP12">
            <v>8659.6419999999998</v>
          </cell>
          <cell r="AQ12">
            <v>17025.299999999996</v>
          </cell>
          <cell r="AS12">
            <v>-17025.3</v>
          </cell>
          <cell r="AT12">
            <v>-5.1338594148354986</v>
          </cell>
          <cell r="AU12">
            <v>-4.343768062657869</v>
          </cell>
        </row>
        <row r="13">
          <cell r="A13" t="str">
            <v>Net Interest Income</v>
          </cell>
          <cell r="B13">
            <v>26846.899999999994</v>
          </cell>
          <cell r="C13">
            <v>24150.200000000004</v>
          </cell>
          <cell r="D13">
            <v>27730.1</v>
          </cell>
          <cell r="E13">
            <v>33135.999999999993</v>
          </cell>
          <cell r="F13">
            <v>29540.699999999997</v>
          </cell>
          <cell r="G13">
            <v>33098.1</v>
          </cell>
          <cell r="H13">
            <v>32890.770000000011</v>
          </cell>
          <cell r="I13">
            <v>36496.489000999987</v>
          </cell>
          <cell r="J13">
            <v>35413.30000000001</v>
          </cell>
          <cell r="K13">
            <v>36079.428999999989</v>
          </cell>
          <cell r="L13">
            <v>27025.089000000029</v>
          </cell>
          <cell r="M13">
            <v>35545.800000000003</v>
          </cell>
          <cell r="N13">
            <v>38840.9</v>
          </cell>
          <cell r="O13">
            <v>38986.400000000016</v>
          </cell>
          <cell r="P13">
            <v>39513.399999999994</v>
          </cell>
          <cell r="Q13">
            <v>43201.308000000019</v>
          </cell>
          <cell r="R13">
            <v>0.21537025471363758</v>
          </cell>
          <cell r="S13">
            <v>9.3333097126545139E-2</v>
          </cell>
          <cell r="U13">
            <v>134063.18499999997</v>
          </cell>
          <cell r="X13" t="str">
            <v>Refund of maintenance</v>
          </cell>
          <cell r="Y13" t="str">
            <v>Others Sundry Interest</v>
          </cell>
          <cell r="Z13">
            <v>2573.8420000000001</v>
          </cell>
          <cell r="AA13">
            <v>4258.6999999999971</v>
          </cell>
          <cell r="AB13">
            <v>6237.2</v>
          </cell>
          <cell r="AC13">
            <v>1.4233033729343134</v>
          </cell>
          <cell r="AD13">
            <v>0.4645783924671858</v>
          </cell>
          <cell r="AF13">
            <v>144317.71599999996</v>
          </cell>
          <cell r="AK13" t="str">
            <v>Net Interest Income</v>
          </cell>
          <cell r="AL13">
            <v>134063.18499999997</v>
          </cell>
          <cell r="AM13">
            <v>160542.04500000001</v>
          </cell>
          <cell r="AN13">
            <v>0.19751030083314847</v>
          </cell>
          <cell r="AP13">
            <v>98517.818000000028</v>
          </cell>
          <cell r="AQ13">
            <v>117340.70000000001</v>
          </cell>
          <cell r="AR13">
            <v>0.19106068711347191</v>
          </cell>
          <cell r="AS13">
            <v>47331.689653966081</v>
          </cell>
          <cell r="AT13">
            <v>0.3315691207953142</v>
          </cell>
          <cell r="AU13">
            <v>9.5607791642930318E-2</v>
          </cell>
        </row>
        <row r="14">
          <cell r="A14" t="str">
            <v>Commission, Exc. Brokerage</v>
          </cell>
          <cell r="B14">
            <v>5638.9</v>
          </cell>
          <cell r="C14">
            <v>6239</v>
          </cell>
          <cell r="D14">
            <v>6334.1</v>
          </cell>
          <cell r="E14">
            <v>12995.2</v>
          </cell>
          <cell r="F14">
            <v>6432.7</v>
          </cell>
          <cell r="G14">
            <v>6894.4</v>
          </cell>
          <cell r="H14">
            <v>7482.1</v>
          </cell>
          <cell r="I14">
            <v>14637.45</v>
          </cell>
          <cell r="J14">
            <v>7343.1</v>
          </cell>
          <cell r="K14">
            <v>6260.0230000000001</v>
          </cell>
          <cell r="L14">
            <v>7004.9</v>
          </cell>
          <cell r="M14">
            <v>14588.2</v>
          </cell>
          <cell r="N14">
            <v>7618.5</v>
          </cell>
          <cell r="O14">
            <v>8444.6</v>
          </cell>
          <cell r="P14">
            <v>8609.1</v>
          </cell>
          <cell r="Q14">
            <v>23372.799999999999</v>
          </cell>
          <cell r="R14">
            <v>0.6021716181571406</v>
          </cell>
          <cell r="S14">
            <v>1.71489470444065</v>
          </cell>
          <cell r="U14">
            <v>36796.185999999994</v>
          </cell>
          <cell r="Y14" t="str">
            <v>Net Interest Income</v>
          </cell>
          <cell r="Z14">
            <v>36079.428999999989</v>
          </cell>
          <cell r="AA14">
            <v>38840.9</v>
          </cell>
          <cell r="AB14">
            <v>38986.400000000016</v>
          </cell>
          <cell r="AC14">
            <v>8.0571424786130219E-2</v>
          </cell>
          <cell r="AD14">
            <v>3.7460511986080469E-3</v>
          </cell>
          <cell r="AF14">
            <v>155363.6</v>
          </cell>
          <cell r="AG14">
            <v>97983.755999999979</v>
          </cell>
          <cell r="AH14">
            <v>121701.14500000002</v>
          </cell>
          <cell r="AI14">
            <v>0.24205429520378918</v>
          </cell>
          <cell r="AK14" t="str">
            <v>Commission, Exc. Brokerage</v>
          </cell>
          <cell r="AL14">
            <v>36796.185999999994</v>
          </cell>
          <cell r="AM14">
            <v>48045.03</v>
          </cell>
          <cell r="AN14">
            <v>0.30570679254637989</v>
          </cell>
          <cell r="AP14">
            <v>20608.023000000001</v>
          </cell>
          <cell r="AQ14">
            <v>24672.2</v>
          </cell>
          <cell r="AR14">
            <v>0.19721333773744321</v>
          </cell>
          <cell r="AS14">
            <v>18747.299479999991</v>
          </cell>
          <cell r="AT14">
            <v>0.28510025088770297</v>
          </cell>
          <cell r="AU14">
            <v>-0.19790100116374632</v>
          </cell>
        </row>
        <row r="15">
          <cell r="A15" t="str">
            <v>Profit on sale of Investments</v>
          </cell>
          <cell r="B15">
            <v>8153.7</v>
          </cell>
          <cell r="C15">
            <v>15128.8</v>
          </cell>
          <cell r="D15">
            <v>1174.7</v>
          </cell>
          <cell r="E15">
            <v>6277.4</v>
          </cell>
          <cell r="F15">
            <v>1499.4</v>
          </cell>
          <cell r="G15">
            <v>4679.3</v>
          </cell>
          <cell r="H15">
            <v>9476.2999999999993</v>
          </cell>
          <cell r="I15">
            <v>2097.9499999999998</v>
          </cell>
          <cell r="J15">
            <v>1307</v>
          </cell>
          <cell r="K15">
            <v>2466.9260000000004</v>
          </cell>
          <cell r="L15">
            <v>1298.0999999999999</v>
          </cell>
          <cell r="M15">
            <v>799.7</v>
          </cell>
          <cell r="N15">
            <v>2112.9</v>
          </cell>
          <cell r="O15">
            <v>76.900000000000006</v>
          </cell>
          <cell r="P15">
            <v>3106.1</v>
          </cell>
          <cell r="Q15">
            <v>381.9</v>
          </cell>
          <cell r="R15">
            <v>-0.52244591721895717</v>
          </cell>
          <cell r="S15">
            <v>-0.8770483886545829</v>
          </cell>
          <cell r="U15">
            <v>5871.7139999999999</v>
          </cell>
          <cell r="Y15" t="str">
            <v>Core Fees</v>
          </cell>
          <cell r="Z15">
            <v>6830.0230000000001</v>
          </cell>
          <cell r="AA15">
            <v>7618.5</v>
          </cell>
          <cell r="AB15">
            <v>8444.6</v>
          </cell>
          <cell r="AC15">
            <v>0.23639407949285096</v>
          </cell>
          <cell r="AD15">
            <v>0.10843341865196576</v>
          </cell>
          <cell r="AK15" t="str">
            <v>Profit on sale of Investments</v>
          </cell>
          <cell r="AL15">
            <v>5871.7139999999999</v>
          </cell>
          <cell r="AM15">
            <v>5677.8119999999999</v>
          </cell>
          <cell r="AN15">
            <v>-3.3023066177950811E-2</v>
          </cell>
          <cell r="AP15">
            <v>5072.0259999999998</v>
          </cell>
          <cell r="AQ15">
            <v>5295.9</v>
          </cell>
          <cell r="AR15">
            <v>4.4138969319163612E-2</v>
          </cell>
          <cell r="AS15">
            <v>3204.1</v>
          </cell>
          <cell r="AT15">
            <v>3.0066274853069901</v>
          </cell>
          <cell r="AU15">
            <v>7.3898926420528941</v>
          </cell>
        </row>
        <row r="16">
          <cell r="A16" t="str">
            <v>Forex Income</v>
          </cell>
          <cell r="B16">
            <v>979.9</v>
          </cell>
          <cell r="C16">
            <v>1157.3</v>
          </cell>
          <cell r="D16">
            <v>1341.8</v>
          </cell>
          <cell r="E16">
            <v>1551.4</v>
          </cell>
          <cell r="F16">
            <v>1329.5</v>
          </cell>
          <cell r="G16">
            <v>1262.7</v>
          </cell>
          <cell r="H16">
            <v>1239.5999999999999</v>
          </cell>
          <cell r="I16">
            <v>1450.2</v>
          </cell>
          <cell r="J16">
            <v>1133</v>
          </cell>
          <cell r="K16">
            <v>1116.2079999999999</v>
          </cell>
          <cell r="L16">
            <v>1121.7</v>
          </cell>
          <cell r="M16">
            <v>861.2</v>
          </cell>
          <cell r="N16">
            <v>1039.4000000000001</v>
          </cell>
          <cell r="O16">
            <v>1066.44</v>
          </cell>
          <cell r="P16">
            <v>1141.3</v>
          </cell>
          <cell r="Q16">
            <v>486.9</v>
          </cell>
          <cell r="R16">
            <v>-0.43462610311193683</v>
          </cell>
          <cell r="S16">
            <v>-0.57338123192850254</v>
          </cell>
          <cell r="U16">
            <v>4232.1010000000006</v>
          </cell>
          <cell r="Y16" t="str">
            <v>Capital Gains</v>
          </cell>
          <cell r="Z16">
            <v>2466.9260000000004</v>
          </cell>
          <cell r="AA16">
            <v>2112.9</v>
          </cell>
          <cell r="AB16">
            <v>76.900000000000006</v>
          </cell>
          <cell r="AC16">
            <v>-0.96882760163863857</v>
          </cell>
          <cell r="AD16">
            <v>-0.96360452458706047</v>
          </cell>
          <cell r="AK16" t="str">
            <v>Forex Income</v>
          </cell>
          <cell r="AL16">
            <v>4232.1010000000006</v>
          </cell>
          <cell r="AM16">
            <v>3733.9929999999999</v>
          </cell>
          <cell r="AN16">
            <v>-0.1176975691270129</v>
          </cell>
          <cell r="AP16">
            <v>3370.9079999999994</v>
          </cell>
          <cell r="AQ16">
            <v>3247.1400000000003</v>
          </cell>
          <cell r="AR16">
            <v>-3.6716516736736593E-2</v>
          </cell>
          <cell r="AS16">
            <v>984.96100000000024</v>
          </cell>
          <cell r="AT16">
            <v>0.14370761727821657</v>
          </cell>
          <cell r="AU16">
            <v>1.0229225713698917</v>
          </cell>
        </row>
        <row r="17">
          <cell r="A17" t="str">
            <v>Dividend</v>
          </cell>
          <cell r="B17">
            <v>430.8</v>
          </cell>
          <cell r="C17">
            <v>1165.4000000000001</v>
          </cell>
          <cell r="D17">
            <v>0</v>
          </cell>
          <cell r="E17">
            <v>16.899999999999999</v>
          </cell>
          <cell r="F17">
            <v>3290.8</v>
          </cell>
          <cell r="G17">
            <v>547</v>
          </cell>
          <cell r="H17">
            <v>76.900000000000546</v>
          </cell>
          <cell r="I17">
            <v>17.699999999999818</v>
          </cell>
          <cell r="J17">
            <v>3020.9</v>
          </cell>
          <cell r="K17">
            <v>43.023000000000025</v>
          </cell>
          <cell r="L17">
            <v>85</v>
          </cell>
          <cell r="M17">
            <v>22.9</v>
          </cell>
          <cell r="N17">
            <v>3481.4</v>
          </cell>
          <cell r="O17">
            <v>135.69</v>
          </cell>
          <cell r="P17">
            <v>134.9</v>
          </cell>
          <cell r="Q17">
            <v>2217.6999999999998</v>
          </cell>
          <cell r="R17">
            <v>95.842794759825324</v>
          </cell>
          <cell r="S17">
            <v>15.439584877687174</v>
          </cell>
          <cell r="Y17" t="str">
            <v>Forex Income</v>
          </cell>
          <cell r="Z17">
            <v>1116.2079999999999</v>
          </cell>
          <cell r="AA17">
            <v>1039.4000000000001</v>
          </cell>
          <cell r="AB17">
            <v>1066.44</v>
          </cell>
          <cell r="AC17">
            <v>-4.4586672018118279E-2</v>
          </cell>
          <cell r="AD17">
            <v>2.6015008658841543E-2</v>
          </cell>
          <cell r="AK17" t="str">
            <v>Dividend</v>
          </cell>
          <cell r="AQ17">
            <v>3751.9900000000002</v>
          </cell>
          <cell r="AU17">
            <v>-1</v>
          </cell>
        </row>
        <row r="18">
          <cell r="A18" t="str">
            <v>Income From Leasing</v>
          </cell>
          <cell r="B18">
            <v>671.2</v>
          </cell>
          <cell r="C18">
            <v>610.9</v>
          </cell>
          <cell r="D18">
            <v>608.4</v>
          </cell>
          <cell r="E18">
            <v>-163.9</v>
          </cell>
          <cell r="F18">
            <v>504.7</v>
          </cell>
          <cell r="G18">
            <v>495.6</v>
          </cell>
          <cell r="H18">
            <v>445.9</v>
          </cell>
          <cell r="I18">
            <v>-43.900000000000148</v>
          </cell>
          <cell r="J18">
            <v>430.9</v>
          </cell>
          <cell r="K18">
            <v>425.94600000000008</v>
          </cell>
          <cell r="L18">
            <v>356.4</v>
          </cell>
          <cell r="M18">
            <v>0.6</v>
          </cell>
          <cell r="N18">
            <v>332.9</v>
          </cell>
          <cell r="O18">
            <v>360.19</v>
          </cell>
          <cell r="P18">
            <v>253.3</v>
          </cell>
          <cell r="Q18">
            <v>-63.4</v>
          </cell>
          <cell r="R18">
            <v>-106.66666666666667</v>
          </cell>
          <cell r="S18">
            <v>-1.2502960915909989</v>
          </cell>
          <cell r="Y18" t="str">
            <v>Dividend</v>
          </cell>
          <cell r="Z18">
            <v>43.023000000000025</v>
          </cell>
          <cell r="AA18">
            <v>3481.4</v>
          </cell>
          <cell r="AB18">
            <v>135.69</v>
          </cell>
          <cell r="AC18">
            <v>2.1538944285614652</v>
          </cell>
          <cell r="AD18">
            <v>-0.96102430056873667</v>
          </cell>
          <cell r="AK18" t="str">
            <v>Income From Leasing</v>
          </cell>
          <cell r="AQ18">
            <v>946.38999999999987</v>
          </cell>
          <cell r="AU18">
            <v>-1</v>
          </cell>
        </row>
        <row r="19">
          <cell r="A19" t="str">
            <v>Others</v>
          </cell>
          <cell r="B19">
            <v>1654.9</v>
          </cell>
          <cell r="C19">
            <v>2249.3000000000002</v>
          </cell>
          <cell r="D19">
            <v>1760.1</v>
          </cell>
          <cell r="E19">
            <v>148.30000000000001</v>
          </cell>
          <cell r="F19">
            <v>2330.1</v>
          </cell>
          <cell r="G19">
            <v>2646.4</v>
          </cell>
          <cell r="H19">
            <v>3659.2</v>
          </cell>
          <cell r="I19">
            <v>-1253</v>
          </cell>
          <cell r="J19">
            <v>1661.9</v>
          </cell>
          <cell r="K19">
            <v>2634.1460000000002</v>
          </cell>
          <cell r="L19">
            <v>3223.2</v>
          </cell>
          <cell r="M19">
            <v>5731.8</v>
          </cell>
          <cell r="N19">
            <v>3041</v>
          </cell>
          <cell r="O19">
            <v>4253.8</v>
          </cell>
          <cell r="P19">
            <v>4865.6000000000004</v>
          </cell>
          <cell r="Q19">
            <v>-2002.3</v>
          </cell>
          <cell r="R19">
            <v>-1.3493317980390105</v>
          </cell>
          <cell r="S19">
            <v>-1.4115217033870437</v>
          </cell>
          <cell r="U19">
            <v>7587.0549999999994</v>
          </cell>
          <cell r="X19">
            <v>-0.22899884925201386</v>
          </cell>
          <cell r="Y19" t="str">
            <v>Income From Leasing</v>
          </cell>
          <cell r="Z19">
            <v>425.94600000000008</v>
          </cell>
          <cell r="AA19">
            <v>332.9</v>
          </cell>
          <cell r="AB19">
            <v>360.19</v>
          </cell>
          <cell r="AC19">
            <v>-0.1543763763481758</v>
          </cell>
          <cell r="AD19">
            <v>8.1976569540402666E-2</v>
          </cell>
          <cell r="AK19" t="str">
            <v>Others</v>
          </cell>
          <cell r="AL19">
            <v>17637.055</v>
          </cell>
          <cell r="AM19">
            <v>17010.765000000007</v>
          </cell>
          <cell r="AN19">
            <v>-3.5509896635237181E-2</v>
          </cell>
          <cell r="AP19">
            <v>7519.2460000000001</v>
          </cell>
          <cell r="AQ19">
            <v>12160.400000000001</v>
          </cell>
          <cell r="AR19">
            <v>0.61723662186341577</v>
          </cell>
          <cell r="AS19">
            <v>5323.4187499999971</v>
          </cell>
          <cell r="AT19">
            <v>-7.1248342579992907E-2</v>
          </cell>
          <cell r="AU19">
            <v>-3.6586519252859198</v>
          </cell>
        </row>
        <row r="20">
          <cell r="A20" t="str">
            <v>Total Non-Interest Income</v>
          </cell>
          <cell r="B20">
            <v>17529.399999999998</v>
          </cell>
          <cell r="C20">
            <v>26550.7</v>
          </cell>
          <cell r="D20">
            <v>11219.1</v>
          </cell>
          <cell r="E20">
            <v>20825.3</v>
          </cell>
          <cell r="F20">
            <v>15387.200000000003</v>
          </cell>
          <cell r="G20">
            <v>16525.400000000001</v>
          </cell>
          <cell r="H20">
            <v>22380.000000000004</v>
          </cell>
          <cell r="I20">
            <v>16906.400000000001</v>
          </cell>
          <cell r="J20">
            <v>14896.8</v>
          </cell>
          <cell r="K20">
            <v>12946.272000000001</v>
          </cell>
          <cell r="L20">
            <v>13089.3</v>
          </cell>
          <cell r="M20">
            <v>22004.400000000001</v>
          </cell>
          <cell r="N20">
            <v>17626.099999999999</v>
          </cell>
          <cell r="O20">
            <v>14337.620000000003</v>
          </cell>
          <cell r="P20">
            <v>18110.3</v>
          </cell>
          <cell r="Q20">
            <v>24393.600000000002</v>
          </cell>
          <cell r="R20">
            <v>0.10857828434313133</v>
          </cell>
          <cell r="S20">
            <v>0.34694621292855454</v>
          </cell>
          <cell r="U20">
            <v>54487.055999999997</v>
          </cell>
          <cell r="Y20" t="str">
            <v>Others (primarily recovery)</v>
          </cell>
          <cell r="Z20">
            <v>2634.1460000000002</v>
          </cell>
          <cell r="AA20">
            <v>3041</v>
          </cell>
          <cell r="AB20">
            <v>4253.8</v>
          </cell>
          <cell r="AC20">
            <v>0.61486872785335356</v>
          </cell>
          <cell r="AD20">
            <v>0.39881617888852361</v>
          </cell>
          <cell r="AK20" t="str">
            <v>Total Non-Interest Income</v>
          </cell>
          <cell r="AL20">
            <v>64537.055999999997</v>
          </cell>
          <cell r="AM20">
            <v>74467.600000000006</v>
          </cell>
          <cell r="AN20">
            <v>0.15387352035395008</v>
          </cell>
          <cell r="AP20">
            <v>40932.372000000003</v>
          </cell>
          <cell r="AQ20">
            <v>50074.020000000004</v>
          </cell>
          <cell r="AR20">
            <v>0.22333540797489082</v>
          </cell>
          <cell r="AS20">
            <v>23561.399229999995</v>
          </cell>
          <cell r="AT20">
            <v>7.0758540564614059E-2</v>
          </cell>
          <cell r="AU20">
            <v>-3.4115537272071617E-2</v>
          </cell>
        </row>
        <row r="21">
          <cell r="A21" t="str">
            <v>Total Operating Income</v>
          </cell>
          <cell r="B21">
            <v>44376.299999999988</v>
          </cell>
          <cell r="C21">
            <v>50700.900000000009</v>
          </cell>
          <cell r="D21">
            <v>38949.199999999997</v>
          </cell>
          <cell r="E21">
            <v>53961.299999999988</v>
          </cell>
          <cell r="F21">
            <v>44927.9</v>
          </cell>
          <cell r="G21">
            <v>49623.5</v>
          </cell>
          <cell r="H21">
            <v>55270.770000000019</v>
          </cell>
          <cell r="I21">
            <v>53402.889000999989</v>
          </cell>
          <cell r="J21">
            <v>50310.100000000006</v>
          </cell>
          <cell r="K21">
            <v>49025.700999999986</v>
          </cell>
          <cell r="L21">
            <v>40114.389000000025</v>
          </cell>
          <cell r="M21">
            <v>57550.200000000004</v>
          </cell>
          <cell r="N21">
            <v>56467</v>
          </cell>
          <cell r="O21">
            <v>53324.020000000019</v>
          </cell>
          <cell r="P21">
            <v>57623.7</v>
          </cell>
          <cell r="Q21">
            <v>67594.908000000025</v>
          </cell>
          <cell r="R21">
            <v>0.174538194480645</v>
          </cell>
          <cell r="S21">
            <v>0.17304005122892185</v>
          </cell>
          <cell r="U21">
            <v>188550.24099999998</v>
          </cell>
          <cell r="Y21" t="str">
            <v>Core Non Interest Income</v>
          </cell>
          <cell r="Z21">
            <v>8415.2000000000007</v>
          </cell>
          <cell r="AA21">
            <v>12472.199999999999</v>
          </cell>
          <cell r="AB21">
            <v>10006.920000000002</v>
          </cell>
          <cell r="AC21">
            <v>0.18914820800456322</v>
          </cell>
          <cell r="AD21">
            <v>-0.19766200028864167</v>
          </cell>
          <cell r="AK21" t="str">
            <v>Total Operating Income</v>
          </cell>
          <cell r="AL21">
            <v>198600.24099999998</v>
          </cell>
          <cell r="AM21">
            <v>235009.64500000002</v>
          </cell>
          <cell r="AN21">
            <v>0.18333010985621123</v>
          </cell>
          <cell r="AP21">
            <v>139450.19</v>
          </cell>
          <cell r="AQ21">
            <v>167414.72000000003</v>
          </cell>
          <cell r="AR21">
            <v>0.20053418356762398</v>
          </cell>
          <cell r="AS21">
            <v>70893.088883966062</v>
          </cell>
          <cell r="AT21">
            <v>0.23184782822589778</v>
          </cell>
          <cell r="AU21">
            <v>4.8793333426329077E-2</v>
          </cell>
        </row>
        <row r="22">
          <cell r="A22" t="str">
            <v>Total Staff Expenses</v>
          </cell>
          <cell r="B22">
            <v>13470.5</v>
          </cell>
          <cell r="C22">
            <v>15255.2</v>
          </cell>
          <cell r="D22">
            <v>14520</v>
          </cell>
          <cell r="E22">
            <v>21231.200000000001</v>
          </cell>
          <cell r="F22">
            <v>18104.400000000001</v>
          </cell>
          <cell r="G22">
            <v>17574.099999999999</v>
          </cell>
          <cell r="H22">
            <v>19900.7</v>
          </cell>
          <cell r="I22">
            <v>20994.3</v>
          </cell>
          <cell r="J22">
            <v>18335.7</v>
          </cell>
          <cell r="K22">
            <v>20411.808000000001</v>
          </cell>
          <cell r="L22">
            <v>25241.200000000001</v>
          </cell>
          <cell r="M22">
            <v>19241.699999999997</v>
          </cell>
          <cell r="N22">
            <v>19242.900000000001</v>
          </cell>
          <cell r="O22">
            <v>19547.099999999999</v>
          </cell>
          <cell r="P22">
            <v>20297.099999999999</v>
          </cell>
          <cell r="Q22">
            <v>20238.7</v>
          </cell>
          <cell r="R22">
            <v>5.1814548610569888E-2</v>
          </cell>
          <cell r="S22">
            <v>-2.8772583275442631E-3</v>
          </cell>
          <cell r="U22">
            <v>81230.399999999994</v>
          </cell>
          <cell r="Y22" t="str">
            <v>Non-Interest Income</v>
          </cell>
          <cell r="Z22">
            <v>13516.272000000001</v>
          </cell>
          <cell r="AA22">
            <v>17626.099999999999</v>
          </cell>
          <cell r="AB22">
            <v>14337.620000000003</v>
          </cell>
          <cell r="AC22">
            <v>6.0767347682852302E-2</v>
          </cell>
          <cell r="AD22">
            <v>-0.18656878152285505</v>
          </cell>
          <cell r="AF22">
            <v>70504.399999999994</v>
          </cell>
          <cell r="AK22" t="str">
            <v>Total Staff Expenses</v>
          </cell>
          <cell r="AL22">
            <v>81230.399999999994</v>
          </cell>
          <cell r="AM22">
            <v>79325.8</v>
          </cell>
          <cell r="AN22">
            <v>-2.3446886879788686E-2</v>
          </cell>
          <cell r="AP22">
            <v>63988.707999999999</v>
          </cell>
          <cell r="AQ22">
            <v>59087.1</v>
          </cell>
          <cell r="AR22">
            <v>-7.6601140313694138E-2</v>
          </cell>
          <cell r="AS22">
            <v>22507.072000000022</v>
          </cell>
          <cell r="AT22">
            <v>0.16970288488023533</v>
          </cell>
          <cell r="AU22">
            <v>0.11208091428797418</v>
          </cell>
        </row>
        <row r="23">
          <cell r="A23" t="str">
            <v>---VRS</v>
          </cell>
          <cell r="B23">
            <v>886.3</v>
          </cell>
          <cell r="C23">
            <v>886.3</v>
          </cell>
          <cell r="D23">
            <v>886.3</v>
          </cell>
          <cell r="E23">
            <v>886.3</v>
          </cell>
          <cell r="F23">
            <v>886.3</v>
          </cell>
          <cell r="G23">
            <v>886.3</v>
          </cell>
          <cell r="H23">
            <v>886.3</v>
          </cell>
          <cell r="I23">
            <v>886.3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U23">
            <v>0</v>
          </cell>
          <cell r="Y23" t="str">
            <v>Total Operating Income</v>
          </cell>
          <cell r="Z23">
            <v>49595.700999999986</v>
          </cell>
          <cell r="AA23">
            <v>56467</v>
          </cell>
          <cell r="AB23">
            <v>53324.020000000019</v>
          </cell>
          <cell r="AC23">
            <v>7.5174237379970421E-2</v>
          </cell>
          <cell r="AD23">
            <v>-5.566047425930154E-2</v>
          </cell>
          <cell r="AK23" t="str">
            <v>---VRS</v>
          </cell>
          <cell r="AL23">
            <v>0</v>
          </cell>
          <cell r="AM23">
            <v>0</v>
          </cell>
          <cell r="AP23">
            <v>0</v>
          </cell>
          <cell r="AQ23">
            <v>0</v>
          </cell>
          <cell r="AS23">
            <v>0</v>
          </cell>
          <cell r="AT23" t="e">
            <v>#DIV/0!</v>
          </cell>
          <cell r="AU23" t="e">
            <v>#DIV/0!</v>
          </cell>
        </row>
        <row r="24">
          <cell r="A24" t="str">
            <v>---Pension</v>
          </cell>
          <cell r="F24">
            <v>4000</v>
          </cell>
          <cell r="G24">
            <v>4000</v>
          </cell>
          <cell r="H24">
            <v>4000</v>
          </cell>
          <cell r="I24">
            <v>2803</v>
          </cell>
          <cell r="J24">
            <v>3700</v>
          </cell>
          <cell r="K24">
            <v>3700</v>
          </cell>
          <cell r="L24">
            <v>5075</v>
          </cell>
          <cell r="M24">
            <v>2595.6</v>
          </cell>
          <cell r="N24">
            <v>3340</v>
          </cell>
          <cell r="O24">
            <v>3340</v>
          </cell>
          <cell r="P24">
            <v>3340</v>
          </cell>
          <cell r="Q24">
            <v>1603.5</v>
          </cell>
          <cell r="R24">
            <v>-0.38222376329172447</v>
          </cell>
          <cell r="S24">
            <v>-0.51991017964071862</v>
          </cell>
          <cell r="U24">
            <v>15070.6</v>
          </cell>
          <cell r="Y24" t="str">
            <v>Total Staff Expenses</v>
          </cell>
          <cell r="Z24">
            <v>20411.808000000001</v>
          </cell>
          <cell r="AA24">
            <v>19242.900000000001</v>
          </cell>
          <cell r="AB24">
            <v>19547.099999999999</v>
          </cell>
          <cell r="AC24">
            <v>-4.2363126284550745E-2</v>
          </cell>
          <cell r="AD24">
            <v>1.580842804358995E-2</v>
          </cell>
          <cell r="AK24" t="str">
            <v>---Pension</v>
          </cell>
          <cell r="AL24">
            <v>15070.6</v>
          </cell>
          <cell r="AM24">
            <v>11623.5</v>
          </cell>
          <cell r="AN24">
            <v>-0.22873011028094437</v>
          </cell>
          <cell r="AP24">
            <v>12475</v>
          </cell>
          <cell r="AQ24">
            <v>10020</v>
          </cell>
          <cell r="AR24">
            <v>-0.19679358717434869</v>
          </cell>
          <cell r="AS24">
            <v>5050.6000000000004</v>
          </cell>
          <cell r="AT24">
            <v>0.94583140699645574</v>
          </cell>
          <cell r="AU24">
            <v>2.1497349547864051</v>
          </cell>
        </row>
        <row r="25">
          <cell r="A25" t="str">
            <v>---Wage Arrears</v>
          </cell>
          <cell r="F25">
            <v>1000</v>
          </cell>
          <cell r="G25">
            <v>1000</v>
          </cell>
          <cell r="H25">
            <v>3000</v>
          </cell>
          <cell r="I25">
            <v>2500</v>
          </cell>
          <cell r="J25">
            <v>2000</v>
          </cell>
          <cell r="K25">
            <v>0</v>
          </cell>
          <cell r="L25">
            <v>3128.7</v>
          </cell>
          <cell r="U25">
            <v>5129</v>
          </cell>
          <cell r="Y25" t="str">
            <v>---Pension</v>
          </cell>
          <cell r="Z25">
            <v>3700</v>
          </cell>
          <cell r="AA25">
            <v>3340</v>
          </cell>
          <cell r="AB25">
            <v>3340</v>
          </cell>
          <cell r="AC25">
            <v>-9.7297297297297303E-2</v>
          </cell>
          <cell r="AD25">
            <v>0</v>
          </cell>
          <cell r="AK25" t="str">
            <v>---Wage Arrears</v>
          </cell>
          <cell r="AL25">
            <v>5129</v>
          </cell>
          <cell r="AM25">
            <v>0</v>
          </cell>
          <cell r="AN25">
            <v>-1</v>
          </cell>
          <cell r="AP25">
            <v>5128.7</v>
          </cell>
          <cell r="AQ25">
            <v>0</v>
          </cell>
          <cell r="AR25">
            <v>-1</v>
          </cell>
          <cell r="AS25">
            <v>0</v>
          </cell>
          <cell r="AT25" t="e">
            <v>#DIV/0!</v>
          </cell>
          <cell r="AU25" t="e">
            <v>#DIV/0!</v>
          </cell>
        </row>
        <row r="26">
          <cell r="A26" t="str">
            <v>---Other Staff Expenses</v>
          </cell>
          <cell r="B26">
            <v>12584.2</v>
          </cell>
          <cell r="C26">
            <v>14368.900000000001</v>
          </cell>
          <cell r="D26">
            <v>13633.7</v>
          </cell>
          <cell r="E26">
            <v>20344.900000000001</v>
          </cell>
          <cell r="F26">
            <v>12218.100000000002</v>
          </cell>
          <cell r="G26">
            <v>11687.8</v>
          </cell>
          <cell r="H26">
            <v>12014.4</v>
          </cell>
          <cell r="I26">
            <v>14805</v>
          </cell>
          <cell r="J26">
            <v>12635.7</v>
          </cell>
          <cell r="K26">
            <v>16711.808000000001</v>
          </cell>
          <cell r="L26">
            <v>17037.5</v>
          </cell>
          <cell r="M26">
            <v>16646.099999999999</v>
          </cell>
          <cell r="N26">
            <v>15902.9</v>
          </cell>
          <cell r="O26">
            <v>16207.1</v>
          </cell>
          <cell r="P26">
            <v>16957.099999999999</v>
          </cell>
          <cell r="Q26">
            <v>18635.2</v>
          </cell>
          <cell r="R26">
            <v>0.11949345492337549</v>
          </cell>
          <cell r="S26">
            <v>9.896149695407841E-2</v>
          </cell>
          <cell r="U26">
            <v>61030.8</v>
          </cell>
          <cell r="Y26" t="str">
            <v>---Core Staff Expenses</v>
          </cell>
          <cell r="Z26">
            <v>16711.808000000001</v>
          </cell>
          <cell r="AA26">
            <v>15902.9</v>
          </cell>
          <cell r="AB26">
            <v>16207.1</v>
          </cell>
          <cell r="AC26">
            <v>-3.0200682056663153E-2</v>
          </cell>
          <cell r="AD26">
            <v>1.9128586609989506E-2</v>
          </cell>
          <cell r="AK26" t="str">
            <v>---Other Staff Expenses</v>
          </cell>
          <cell r="AL26">
            <v>61030.8</v>
          </cell>
          <cell r="AM26">
            <v>67702.3</v>
          </cell>
          <cell r="AN26">
            <v>0.10931365802185122</v>
          </cell>
          <cell r="AP26">
            <v>46385.008000000002</v>
          </cell>
          <cell r="AQ26">
            <v>49067.1</v>
          </cell>
          <cell r="AR26">
            <v>5.7822389509989858E-2</v>
          </cell>
          <cell r="AS26">
            <v>17456.472000000016</v>
          </cell>
          <cell r="AT26">
            <v>4.8682394074288649E-2</v>
          </cell>
          <cell r="AU26">
            <v>-6.3252768953377725E-2</v>
          </cell>
        </row>
        <row r="27">
          <cell r="A27" t="str">
            <v>Other Expenses</v>
          </cell>
          <cell r="B27">
            <v>5636.4</v>
          </cell>
          <cell r="C27">
            <v>6836.6</v>
          </cell>
          <cell r="D27">
            <v>6426.2999999999993</v>
          </cell>
          <cell r="E27">
            <v>9076.9</v>
          </cell>
          <cell r="F27">
            <v>7109.5</v>
          </cell>
          <cell r="G27">
            <v>7700.4</v>
          </cell>
          <cell r="H27">
            <v>8180.4</v>
          </cell>
          <cell r="I27">
            <v>8677.9000000000015</v>
          </cell>
          <cell r="J27">
            <v>7567.5</v>
          </cell>
          <cell r="K27">
            <v>8784.7530000000006</v>
          </cell>
          <cell r="L27">
            <v>9365.9000000000015</v>
          </cell>
          <cell r="M27">
            <v>10302.5</v>
          </cell>
          <cell r="N27">
            <v>8859.5</v>
          </cell>
          <cell r="O27">
            <v>9051.4</v>
          </cell>
          <cell r="P27">
            <v>8776.9</v>
          </cell>
          <cell r="Q27">
            <v>12221.5</v>
          </cell>
          <cell r="R27">
            <v>0.18626546954622669</v>
          </cell>
          <cell r="S27">
            <v>0.39246203101322785</v>
          </cell>
          <cell r="U27">
            <v>36020.6</v>
          </cell>
          <cell r="Y27" t="str">
            <v>Other Expenses</v>
          </cell>
          <cell r="Z27">
            <v>8784.7530000000006</v>
          </cell>
          <cell r="AA27">
            <v>8859.5</v>
          </cell>
          <cell r="AB27">
            <v>9051.4</v>
          </cell>
          <cell r="AC27">
            <v>3.0353386145290484E-2</v>
          </cell>
          <cell r="AD27">
            <v>2.1660364580393887E-2</v>
          </cell>
          <cell r="AK27" t="str">
            <v>Other Expenses</v>
          </cell>
          <cell r="AL27">
            <v>36020.6</v>
          </cell>
          <cell r="AM27">
            <v>38909.422999999995</v>
          </cell>
          <cell r="AN27">
            <v>8.0199191573710582E-2</v>
          </cell>
          <cell r="AP27">
            <v>25718.153000000002</v>
          </cell>
          <cell r="AQ27">
            <v>26687.800000000003</v>
          </cell>
          <cell r="AR27">
            <v>3.7702824149152603E-2</v>
          </cell>
          <cell r="AS27">
            <v>13188.614999999998</v>
          </cell>
          <cell r="AT27">
            <v>0.28013734530453749</v>
          </cell>
          <cell r="AU27">
            <v>7.9132266906680737E-2</v>
          </cell>
        </row>
        <row r="28">
          <cell r="A28" t="str">
            <v>---Rent, Taxes, Lighting</v>
          </cell>
          <cell r="B28">
            <v>1296</v>
          </cell>
          <cell r="C28">
            <v>1575</v>
          </cell>
          <cell r="D28">
            <v>1655</v>
          </cell>
          <cell r="E28">
            <v>1891.7</v>
          </cell>
          <cell r="F28">
            <v>1525.5</v>
          </cell>
          <cell r="G28">
            <v>1762.9</v>
          </cell>
          <cell r="H28">
            <v>1850</v>
          </cell>
          <cell r="I28">
            <v>2092.8000000000002</v>
          </cell>
          <cell r="J28">
            <v>1734.3</v>
          </cell>
          <cell r="K28">
            <v>1979.7039999999997</v>
          </cell>
          <cell r="L28">
            <v>2062</v>
          </cell>
          <cell r="M28">
            <v>2187.5</v>
          </cell>
          <cell r="N28">
            <v>1912.2</v>
          </cell>
          <cell r="O28">
            <v>2166.6</v>
          </cell>
          <cell r="P28">
            <v>2182.1</v>
          </cell>
          <cell r="Q28">
            <v>2704.1</v>
          </cell>
          <cell r="R28">
            <v>0.23615999999999993</v>
          </cell>
          <cell r="S28">
            <v>0.23921910086613818</v>
          </cell>
          <cell r="U28">
            <v>7963.5</v>
          </cell>
          <cell r="Y28" t="str">
            <v>---Rent, Taxes, Lighting</v>
          </cell>
          <cell r="Z28">
            <v>1979.7039999999997</v>
          </cell>
          <cell r="AA28">
            <v>1912.2</v>
          </cell>
          <cell r="AB28">
            <v>2166.6</v>
          </cell>
          <cell r="AC28">
            <v>9.4406032416967545E-2</v>
          </cell>
          <cell r="AD28">
            <v>0.13304047693755883</v>
          </cell>
          <cell r="AK28" t="str">
            <v>---Rent, Taxes, Lighting</v>
          </cell>
          <cell r="AL28">
            <v>7963.5</v>
          </cell>
          <cell r="AM28">
            <v>8965</v>
          </cell>
          <cell r="AN28">
            <v>0.12576128586676716</v>
          </cell>
          <cell r="AP28">
            <v>5776.0039999999999</v>
          </cell>
          <cell r="AQ28">
            <v>6260.9</v>
          </cell>
          <cell r="AR28">
            <v>8.3950080366980373E-2</v>
          </cell>
          <cell r="AS28">
            <v>2498.9499999999998</v>
          </cell>
          <cell r="AT28">
            <v>0.14237714285714276</v>
          </cell>
          <cell r="AU28">
            <v>-7.5866277134721383E-2</v>
          </cell>
        </row>
        <row r="29">
          <cell r="A29" t="str">
            <v>---Depreciation on Property</v>
          </cell>
          <cell r="B29">
            <v>1362</v>
          </cell>
          <cell r="C29">
            <v>1349.8</v>
          </cell>
          <cell r="D29">
            <v>1565.1</v>
          </cell>
          <cell r="E29">
            <v>2706.5</v>
          </cell>
          <cell r="F29">
            <v>1812.5</v>
          </cell>
          <cell r="G29">
            <v>1986.8</v>
          </cell>
          <cell r="H29">
            <v>1762.5</v>
          </cell>
          <cell r="I29">
            <v>839.5</v>
          </cell>
          <cell r="J29">
            <v>2013.1</v>
          </cell>
          <cell r="K29">
            <v>1991.13</v>
          </cell>
          <cell r="L29">
            <v>1965.3</v>
          </cell>
          <cell r="M29">
            <v>1321.8</v>
          </cell>
          <cell r="N29">
            <v>1883.8</v>
          </cell>
          <cell r="O29">
            <v>1743.8</v>
          </cell>
          <cell r="P29">
            <v>1772.5</v>
          </cell>
          <cell r="Q29">
            <v>623.79999999999995</v>
          </cell>
          <cell r="R29">
            <v>-0.52806778635194429</v>
          </cell>
          <cell r="S29">
            <v>-0.64806770098730615</v>
          </cell>
          <cell r="U29">
            <v>7291.3</v>
          </cell>
          <cell r="Y29" t="str">
            <v>---Depreciation on Property</v>
          </cell>
          <cell r="Z29">
            <v>1991.13</v>
          </cell>
          <cell r="AA29">
            <v>1883.8</v>
          </cell>
          <cell r="AB29">
            <v>1743.8</v>
          </cell>
          <cell r="AC29">
            <v>-0.12421589750543671</v>
          </cell>
          <cell r="AD29">
            <v>-7.4317868138868204E-2</v>
          </cell>
          <cell r="AK29" t="str">
            <v>---Depreciation on Property</v>
          </cell>
          <cell r="AL29">
            <v>7291.3</v>
          </cell>
          <cell r="AM29">
            <v>6023.9229999999998</v>
          </cell>
          <cell r="AN29">
            <v>-0.17382044354230386</v>
          </cell>
          <cell r="AP29">
            <v>5969.53</v>
          </cell>
          <cell r="AQ29">
            <v>5400.1</v>
          </cell>
          <cell r="AR29">
            <v>-9.5389419267513431E-2</v>
          </cell>
          <cell r="AS29">
            <v>797.5049999999992</v>
          </cell>
          <cell r="AT29">
            <v>-0.3966522923286433</v>
          </cell>
          <cell r="AU29">
            <v>0.27846264828470546</v>
          </cell>
        </row>
        <row r="30">
          <cell r="A30" t="str">
            <v>---Others</v>
          </cell>
          <cell r="B30">
            <v>2978.4</v>
          </cell>
          <cell r="C30">
            <v>3911.8</v>
          </cell>
          <cell r="D30">
            <v>3206.2</v>
          </cell>
          <cell r="E30">
            <v>4478.7</v>
          </cell>
          <cell r="F30">
            <v>3771.5</v>
          </cell>
          <cell r="G30">
            <v>3950.7</v>
          </cell>
          <cell r="H30">
            <v>4567.8999999999996</v>
          </cell>
          <cell r="I30">
            <v>5745.6</v>
          </cell>
          <cell r="J30">
            <v>3820.1</v>
          </cell>
          <cell r="K30">
            <v>4813.9189999999999</v>
          </cell>
          <cell r="L30">
            <v>5338.6</v>
          </cell>
          <cell r="M30">
            <v>6793.2</v>
          </cell>
          <cell r="N30">
            <v>5063.5</v>
          </cell>
          <cell r="O30">
            <v>5141</v>
          </cell>
          <cell r="P30">
            <v>4822.3</v>
          </cell>
          <cell r="Q30">
            <v>8893.6</v>
          </cell>
          <cell r="R30">
            <v>0.30919154448566233</v>
          </cell>
          <cell r="S30">
            <v>0.84426518466292011</v>
          </cell>
          <cell r="U30">
            <v>20765.8</v>
          </cell>
          <cell r="Y30" t="str">
            <v>---Others</v>
          </cell>
          <cell r="Z30">
            <v>4813.9189999999999</v>
          </cell>
          <cell r="AA30">
            <v>5063.5</v>
          </cell>
          <cell r="AB30">
            <v>5141</v>
          </cell>
          <cell r="AC30">
            <v>6.7944849092807846E-2</v>
          </cell>
          <cell r="AD30">
            <v>1.5305618643230989E-2</v>
          </cell>
          <cell r="AK30" t="str">
            <v>---Others</v>
          </cell>
          <cell r="AL30">
            <v>20765.8</v>
          </cell>
          <cell r="AM30">
            <v>23920.5</v>
          </cell>
          <cell r="AN30">
            <v>0.15191805757543664</v>
          </cell>
          <cell r="AP30">
            <v>13972.619000000001</v>
          </cell>
          <cell r="AQ30">
            <v>15026.8</v>
          </cell>
          <cell r="AR30">
            <v>7.5446199456236318E-2</v>
          </cell>
          <cell r="AS30">
            <v>9892.16</v>
          </cell>
          <cell r="AT30">
            <v>0.45618559736206787</v>
          </cell>
          <cell r="AU30">
            <v>0.11227849239902854</v>
          </cell>
        </row>
        <row r="31">
          <cell r="A31" t="str">
            <v>Total Operating Exp</v>
          </cell>
          <cell r="B31">
            <v>19106.900000000001</v>
          </cell>
          <cell r="C31">
            <v>22091.800000000003</v>
          </cell>
          <cell r="D31">
            <v>20946.3</v>
          </cell>
          <cell r="E31">
            <v>30308.1</v>
          </cell>
          <cell r="F31">
            <v>25213.9</v>
          </cell>
          <cell r="G31">
            <v>25274.5</v>
          </cell>
          <cell r="H31">
            <v>28081.1</v>
          </cell>
          <cell r="I31">
            <v>29672.2</v>
          </cell>
          <cell r="J31">
            <v>25903.200000000001</v>
          </cell>
          <cell r="K31">
            <v>29196.561000000002</v>
          </cell>
          <cell r="L31">
            <v>34607.100000000006</v>
          </cell>
          <cell r="M31">
            <v>29544.199999999997</v>
          </cell>
          <cell r="N31">
            <v>28102.400000000001</v>
          </cell>
          <cell r="O31">
            <v>28598.5</v>
          </cell>
          <cell r="P31">
            <v>29074</v>
          </cell>
          <cell r="Q31">
            <v>32460.2</v>
          </cell>
          <cell r="R31">
            <v>9.8699575551208119E-2</v>
          </cell>
          <cell r="S31">
            <v>0.11646832221228598</v>
          </cell>
          <cell r="U31">
            <v>117251</v>
          </cell>
          <cell r="Y31" t="str">
            <v>Total Operating Exp</v>
          </cell>
          <cell r="Z31">
            <v>29196.561000000002</v>
          </cell>
          <cell r="AA31">
            <v>28102.400000000001</v>
          </cell>
          <cell r="AB31">
            <v>28598.5</v>
          </cell>
          <cell r="AC31">
            <v>-2.0483953572477342E-2</v>
          </cell>
          <cell r="AD31">
            <v>1.7653296515599992E-2</v>
          </cell>
          <cell r="AK31" t="str">
            <v>Total Operating Exp</v>
          </cell>
          <cell r="AL31">
            <v>117251</v>
          </cell>
          <cell r="AM31">
            <v>118235.223</v>
          </cell>
          <cell r="AN31">
            <v>8.3941544208578911E-3</v>
          </cell>
          <cell r="AP31">
            <v>89706.861000000004</v>
          </cell>
          <cell r="AQ31">
            <v>85774.9</v>
          </cell>
          <cell r="AR31">
            <v>-4.3831218216408341E-2</v>
          </cell>
          <cell r="AS31">
            <v>35695.687000000034</v>
          </cell>
          <cell r="AT31">
            <v>0.20821301642962209</v>
          </cell>
          <cell r="AU31">
            <v>9.9675510317251081E-2</v>
          </cell>
        </row>
        <row r="32">
          <cell r="A32" t="str">
            <v>Operating Profit</v>
          </cell>
          <cell r="B32">
            <v>25269.399999999987</v>
          </cell>
          <cell r="C32">
            <v>28609.100000000006</v>
          </cell>
          <cell r="D32">
            <v>18002.899999999998</v>
          </cell>
          <cell r="E32">
            <v>23653.19999999999</v>
          </cell>
          <cell r="F32">
            <v>19714</v>
          </cell>
          <cell r="G32">
            <v>24349</v>
          </cell>
          <cell r="H32">
            <v>27189.67000000002</v>
          </cell>
          <cell r="I32">
            <v>23730.689000999988</v>
          </cell>
          <cell r="J32">
            <v>24406.900000000005</v>
          </cell>
          <cell r="K32">
            <v>19829.139999999985</v>
          </cell>
          <cell r="L32">
            <v>5507.2890000000189</v>
          </cell>
          <cell r="M32">
            <v>28006.000000000007</v>
          </cell>
          <cell r="N32">
            <v>28364.6</v>
          </cell>
          <cell r="O32">
            <v>24725.520000000019</v>
          </cell>
          <cell r="P32">
            <v>28549.699999999997</v>
          </cell>
          <cell r="Q32">
            <v>35134.708000000028</v>
          </cell>
          <cell r="R32">
            <v>0.25454216953510023</v>
          </cell>
          <cell r="S32">
            <v>0.23065068984963166</v>
          </cell>
          <cell r="U32">
            <v>71299.24099999998</v>
          </cell>
          <cell r="Y32" t="str">
            <v>Operating Profit</v>
          </cell>
          <cell r="Z32">
            <v>20399.139999999985</v>
          </cell>
          <cell r="AA32">
            <v>28364.6</v>
          </cell>
          <cell r="AB32">
            <v>24725.520000000019</v>
          </cell>
          <cell r="AC32">
            <v>0.21208639187730638</v>
          </cell>
          <cell r="AD32">
            <v>-0.12829653864323776</v>
          </cell>
          <cell r="AF32">
            <v>112409.60000000001</v>
          </cell>
          <cell r="AK32" t="str">
            <v>Operating Profit</v>
          </cell>
          <cell r="AL32">
            <v>81349.24099999998</v>
          </cell>
          <cell r="AM32">
            <v>116774.42200000002</v>
          </cell>
          <cell r="AN32">
            <v>0.43547033216941822</v>
          </cell>
          <cell r="AP32">
            <v>49743.329000000012</v>
          </cell>
          <cell r="AQ32">
            <v>81639.820000000007</v>
          </cell>
          <cell r="AR32">
            <v>0.64122147916557792</v>
          </cell>
          <cell r="AS32">
            <v>35197.401883966057</v>
          </cell>
          <cell r="AT32">
            <v>0.25678075712226112</v>
          </cell>
          <cell r="AU32">
            <v>1.7843860824466873E-3</v>
          </cell>
        </row>
        <row r="33">
          <cell r="A33" t="str">
            <v>---Loan Loss Provisions</v>
          </cell>
          <cell r="B33">
            <v>8500</v>
          </cell>
          <cell r="C33">
            <v>14103.1</v>
          </cell>
          <cell r="D33">
            <v>4000</v>
          </cell>
          <cell r="E33">
            <v>10424.4</v>
          </cell>
          <cell r="F33">
            <v>2100</v>
          </cell>
          <cell r="G33">
            <v>2984.4</v>
          </cell>
          <cell r="H33">
            <v>7915.6</v>
          </cell>
          <cell r="I33">
            <v>-960</v>
          </cell>
          <cell r="J33">
            <v>2360</v>
          </cell>
          <cell r="K33">
            <v>107.4</v>
          </cell>
          <cell r="L33">
            <v>-1025.5999999999999</v>
          </cell>
          <cell r="M33">
            <v>36.299999999999997</v>
          </cell>
          <cell r="N33">
            <v>1715.5</v>
          </cell>
          <cell r="O33">
            <v>1161.0999999999999</v>
          </cell>
          <cell r="P33">
            <v>4106</v>
          </cell>
          <cell r="Q33">
            <v>7312.3</v>
          </cell>
          <cell r="R33">
            <v>200.44077134986227</v>
          </cell>
          <cell r="S33">
            <v>0.78088163662932297</v>
          </cell>
          <cell r="U33">
            <v>5529.7999999999993</v>
          </cell>
          <cell r="Y33" t="str">
            <v>---Loan Loss Provisions</v>
          </cell>
          <cell r="Z33">
            <v>107.4</v>
          </cell>
          <cell r="AA33">
            <v>1715.5</v>
          </cell>
          <cell r="AB33">
            <v>1161.0999999999999</v>
          </cell>
          <cell r="AC33">
            <v>9.8109869646182482</v>
          </cell>
          <cell r="AD33">
            <v>-0.32317108714660459</v>
          </cell>
          <cell r="AK33" t="str">
            <v>---Loan Loss Provisions</v>
          </cell>
          <cell r="AL33">
            <v>5529.7999999999993</v>
          </cell>
          <cell r="AM33">
            <v>20186.900000000001</v>
          </cell>
          <cell r="AN33">
            <v>2.6505660240876714</v>
          </cell>
          <cell r="AP33">
            <v>1441.8000000000002</v>
          </cell>
          <cell r="AQ33">
            <v>6982.6</v>
          </cell>
          <cell r="AR33">
            <v>3.8429740602025246</v>
          </cell>
          <cell r="AS33">
            <v>6476.2499945493182</v>
          </cell>
          <cell r="AT33">
            <v>177.40909075893441</v>
          </cell>
          <cell r="AU33">
            <v>-0.11433475178133856</v>
          </cell>
        </row>
        <row r="34">
          <cell r="A34" t="str">
            <v>---Standard Assets Provision</v>
          </cell>
          <cell r="F34">
            <v>125</v>
          </cell>
          <cell r="G34">
            <v>500</v>
          </cell>
          <cell r="H34">
            <v>175</v>
          </cell>
          <cell r="I34">
            <v>350</v>
          </cell>
          <cell r="J34">
            <v>200</v>
          </cell>
          <cell r="K34">
            <v>400</v>
          </cell>
          <cell r="L34">
            <v>1400</v>
          </cell>
          <cell r="M34">
            <v>2051.6999999999998</v>
          </cell>
          <cell r="N34">
            <v>200</v>
          </cell>
          <cell r="O34">
            <v>1400</v>
          </cell>
          <cell r="P34">
            <v>1300</v>
          </cell>
          <cell r="Q34">
            <v>2991.9</v>
          </cell>
          <cell r="R34">
            <v>0.45825413072086585</v>
          </cell>
          <cell r="S34">
            <v>1.3014615384615387</v>
          </cell>
          <cell r="Y34" t="str">
            <v>---Std Assets Provision</v>
          </cell>
          <cell r="Z34">
            <v>400</v>
          </cell>
          <cell r="AA34">
            <v>200</v>
          </cell>
          <cell r="AB34">
            <v>1400</v>
          </cell>
          <cell r="AC34">
            <v>2.5</v>
          </cell>
          <cell r="AD34">
            <v>6</v>
          </cell>
          <cell r="AK34" t="str">
            <v>---Standard Assets Provision</v>
          </cell>
          <cell r="AQ34">
            <v>2900</v>
          </cell>
          <cell r="AT34">
            <v>-1</v>
          </cell>
          <cell r="AU34">
            <v>-1</v>
          </cell>
        </row>
        <row r="35">
          <cell r="A35" t="str">
            <v>---Investment Depreciation</v>
          </cell>
          <cell r="B35">
            <v>-867.4</v>
          </cell>
          <cell r="C35">
            <v>352.2</v>
          </cell>
          <cell r="D35">
            <v>2740.9</v>
          </cell>
          <cell r="E35">
            <v>2649.3</v>
          </cell>
          <cell r="F35">
            <v>49.9</v>
          </cell>
          <cell r="G35">
            <v>3390.4</v>
          </cell>
          <cell r="H35">
            <v>5637.2</v>
          </cell>
          <cell r="I35">
            <v>13791.4</v>
          </cell>
          <cell r="J35">
            <v>13083.3</v>
          </cell>
          <cell r="K35">
            <v>10887.4</v>
          </cell>
          <cell r="L35">
            <v>4275.8</v>
          </cell>
          <cell r="M35">
            <v>10738.5</v>
          </cell>
          <cell r="N35">
            <v>11040</v>
          </cell>
          <cell r="O35">
            <v>4234</v>
          </cell>
          <cell r="P35">
            <v>6584.7</v>
          </cell>
          <cell r="Q35">
            <v>-1291.4000000000001</v>
          </cell>
          <cell r="R35">
            <v>-1.1202588815942636</v>
          </cell>
          <cell r="S35">
            <v>-1.1961213115252023</v>
          </cell>
          <cell r="U35">
            <v>38918.5</v>
          </cell>
          <cell r="Y35" t="str">
            <v>---Investment Depreciation</v>
          </cell>
          <cell r="Z35">
            <v>10887.4</v>
          </cell>
          <cell r="AA35">
            <v>11040</v>
          </cell>
          <cell r="AB35">
            <v>4234</v>
          </cell>
          <cell r="AC35">
            <v>-0.61111009056340349</v>
          </cell>
          <cell r="AD35">
            <v>-0.61648550724637685</v>
          </cell>
          <cell r="AK35" t="str">
            <v>---Investment Depreciation</v>
          </cell>
          <cell r="AL35">
            <v>38918.5</v>
          </cell>
          <cell r="AM35">
            <v>20567.3</v>
          </cell>
          <cell r="AN35">
            <v>-0.47152896437426928</v>
          </cell>
          <cell r="AP35">
            <v>28246.499999999996</v>
          </cell>
          <cell r="AQ35">
            <v>21858.7</v>
          </cell>
          <cell r="AR35">
            <v>-0.22614483210309233</v>
          </cell>
          <cell r="AS35">
            <v>13141.3</v>
          </cell>
          <cell r="AT35">
            <v>0.22375564557433525</v>
          </cell>
          <cell r="AU35">
            <v>-11.176010531206442</v>
          </cell>
        </row>
        <row r="36">
          <cell r="A36" t="str">
            <v>---Other Provisions</v>
          </cell>
          <cell r="B36">
            <v>283.2</v>
          </cell>
          <cell r="C36">
            <v>660.5</v>
          </cell>
          <cell r="D36">
            <v>338.8</v>
          </cell>
          <cell r="E36">
            <v>3101</v>
          </cell>
          <cell r="F36">
            <v>11.799999999999955</v>
          </cell>
          <cell r="G36">
            <v>-300.89999999999998</v>
          </cell>
          <cell r="H36">
            <v>377.5</v>
          </cell>
          <cell r="I36">
            <v>1040.4000000000001</v>
          </cell>
          <cell r="J36">
            <v>22.5</v>
          </cell>
          <cell r="K36">
            <v>-3219.4</v>
          </cell>
          <cell r="L36">
            <v>47.9</v>
          </cell>
          <cell r="M36">
            <v>565.1</v>
          </cell>
          <cell r="N36">
            <v>-135.80000000000001</v>
          </cell>
          <cell r="O36">
            <v>18.3</v>
          </cell>
          <cell r="P36">
            <v>-328.9</v>
          </cell>
          <cell r="Q36">
            <v>563.70000000000005</v>
          </cell>
          <cell r="R36">
            <v>-2.4774376216598615E-3</v>
          </cell>
          <cell r="S36">
            <v>-2.7138948008513228</v>
          </cell>
          <cell r="U36">
            <v>-517.60000000000218</v>
          </cell>
          <cell r="Y36" t="str">
            <v>---Other Provisions</v>
          </cell>
          <cell r="Z36">
            <v>-3219.4</v>
          </cell>
          <cell r="AA36">
            <v>-135.80000000000001</v>
          </cell>
          <cell r="AB36">
            <v>18.3</v>
          </cell>
          <cell r="AC36">
            <v>-1.00568428899795</v>
          </cell>
          <cell r="AD36">
            <v>-1.1347569955817378</v>
          </cell>
          <cell r="AF36">
            <v>44160</v>
          </cell>
          <cell r="AK36" t="str">
            <v>---Other Provisions</v>
          </cell>
          <cell r="AL36">
            <v>-517.60000000000218</v>
          </cell>
          <cell r="AM36">
            <v>-230.6</v>
          </cell>
          <cell r="AN36">
            <v>-0.55448222565687977</v>
          </cell>
          <cell r="AP36">
            <v>-3149</v>
          </cell>
          <cell r="AQ36">
            <v>-446.4</v>
          </cell>
          <cell r="AR36">
            <v>-0.85824071133693236</v>
          </cell>
          <cell r="AS36">
            <v>446.4</v>
          </cell>
          <cell r="AT36">
            <v>-0.21005131835073443</v>
          </cell>
          <cell r="AU36">
            <v>-0.20808940926024488</v>
          </cell>
        </row>
        <row r="37">
          <cell r="A37" t="str">
            <v>Total Provisions</v>
          </cell>
          <cell r="B37">
            <v>7915.8</v>
          </cell>
          <cell r="C37">
            <v>15115.800000000001</v>
          </cell>
          <cell r="D37">
            <v>7079.7</v>
          </cell>
          <cell r="E37">
            <v>16174.7</v>
          </cell>
          <cell r="F37">
            <v>2286.6999999999998</v>
          </cell>
          <cell r="G37">
            <v>6573.9000000000005</v>
          </cell>
          <cell r="H37">
            <v>14105.3</v>
          </cell>
          <cell r="I37">
            <v>14221.8</v>
          </cell>
          <cell r="J37">
            <v>15665.8</v>
          </cell>
          <cell r="K37">
            <v>8175.4</v>
          </cell>
          <cell r="L37">
            <v>4698.1000000000004</v>
          </cell>
          <cell r="M37">
            <v>13391.6</v>
          </cell>
          <cell r="N37">
            <v>12819.7</v>
          </cell>
          <cell r="O37">
            <v>6813.4000000000005</v>
          </cell>
          <cell r="P37">
            <v>11661.800000000001</v>
          </cell>
          <cell r="Q37">
            <v>9576.5000000000018</v>
          </cell>
          <cell r="R37">
            <v>-0.28488754144389006</v>
          </cell>
          <cell r="S37">
            <v>-0.17881459122948418</v>
          </cell>
          <cell r="U37">
            <v>43930.7</v>
          </cell>
          <cell r="Y37" t="str">
            <v>Total Provisions</v>
          </cell>
          <cell r="Z37">
            <v>8175.4</v>
          </cell>
          <cell r="AA37">
            <v>12819.7</v>
          </cell>
          <cell r="AB37">
            <v>6813.4000000000005</v>
          </cell>
          <cell r="AC37">
            <v>-0.16659735303471379</v>
          </cell>
          <cell r="AD37">
            <v>-0.46852110423800863</v>
          </cell>
          <cell r="AK37" t="str">
            <v>Total Provisions</v>
          </cell>
          <cell r="AL37">
            <v>43930.7</v>
          </cell>
          <cell r="AM37">
            <v>40523.599999999999</v>
          </cell>
          <cell r="AN37">
            <v>-7.7556241990225483E-2</v>
          </cell>
          <cell r="AP37">
            <v>28539.299999999996</v>
          </cell>
          <cell r="AQ37">
            <v>31294.9</v>
          </cell>
          <cell r="AR37">
            <v>9.6554575620285243E-2</v>
          </cell>
          <cell r="AS37">
            <v>20063.949994549315</v>
          </cell>
          <cell r="AT37">
            <v>0.49824890188993964</v>
          </cell>
          <cell r="AU37">
            <v>1.09512347878132</v>
          </cell>
        </row>
        <row r="38">
          <cell r="A38" t="str">
            <v>PBT Pre Exceptionals</v>
          </cell>
          <cell r="B38">
            <v>17353.599999999988</v>
          </cell>
          <cell r="C38">
            <v>13493.300000000005</v>
          </cell>
          <cell r="D38">
            <v>10923.199999999997</v>
          </cell>
          <cell r="E38">
            <v>7478.4999999999891</v>
          </cell>
          <cell r="F38">
            <v>17427.3</v>
          </cell>
          <cell r="G38">
            <v>17775.099999999999</v>
          </cell>
          <cell r="H38">
            <v>13084.370000000021</v>
          </cell>
          <cell r="I38">
            <v>9508.8890009999886</v>
          </cell>
          <cell r="J38">
            <v>8741.1000000000058</v>
          </cell>
          <cell r="K38">
            <v>11653.739999999985</v>
          </cell>
          <cell r="L38">
            <v>809.1890000000185</v>
          </cell>
          <cell r="M38">
            <v>14614.400000000007</v>
          </cell>
          <cell r="N38">
            <v>15544.899999999998</v>
          </cell>
          <cell r="O38">
            <v>17912.120000000017</v>
          </cell>
          <cell r="P38">
            <v>16887.899999999994</v>
          </cell>
          <cell r="Q38">
            <v>25558.208000000028</v>
          </cell>
          <cell r="R38">
            <v>0.74883731114517293</v>
          </cell>
          <cell r="S38">
            <v>0.5134035611295682</v>
          </cell>
          <cell r="U38">
            <v>27368.540999999983</v>
          </cell>
          <cell r="Y38" t="str">
            <v>PBT Pre Exceptionals</v>
          </cell>
          <cell r="Z38">
            <v>12223.739999999985</v>
          </cell>
          <cell r="AA38">
            <v>15544.899999999998</v>
          </cell>
          <cell r="AB38">
            <v>17912.120000000017</v>
          </cell>
          <cell r="AC38">
            <v>0.46535512044595517</v>
          </cell>
          <cell r="AD38">
            <v>0.15228274224987093</v>
          </cell>
          <cell r="AK38" t="str">
            <v>PBT Pre Exceptionals</v>
          </cell>
          <cell r="AL38">
            <v>37418.540999999983</v>
          </cell>
          <cell r="AM38">
            <v>76250.822000000015</v>
          </cell>
          <cell r="AN38">
            <v>1.0377818044802991</v>
          </cell>
          <cell r="AP38">
            <v>21204.02900000001</v>
          </cell>
          <cell r="AQ38">
            <v>50344.920000000013</v>
          </cell>
          <cell r="AR38">
            <v>1.3743091466249169</v>
          </cell>
          <cell r="AS38">
            <v>15133.451889416734</v>
          </cell>
          <cell r="AT38">
            <v>3.5516469332762757E-2</v>
          </cell>
          <cell r="AU38">
            <v>-0.40788290441111064</v>
          </cell>
        </row>
        <row r="39">
          <cell r="F39">
            <v>2225</v>
          </cell>
          <cell r="G39">
            <v>3484.4</v>
          </cell>
          <cell r="H39">
            <v>8090.6</v>
          </cell>
          <cell r="I39">
            <v>-610</v>
          </cell>
          <cell r="J39">
            <v>2560</v>
          </cell>
          <cell r="K39">
            <v>507.4</v>
          </cell>
          <cell r="Y39" t="str">
            <v>Less: Fees Booked in F4Q06</v>
          </cell>
          <cell r="Z39">
            <v>570</v>
          </cell>
          <cell r="AA39">
            <v>0</v>
          </cell>
          <cell r="AB39">
            <v>0</v>
          </cell>
          <cell r="AC39" t="str">
            <v>NA</v>
          </cell>
          <cell r="AD39" t="str">
            <v>NA</v>
          </cell>
          <cell r="AU39" t="e">
            <v>#DIV/0!</v>
          </cell>
        </row>
        <row r="40">
          <cell r="A40" t="str">
            <v>One Offs</v>
          </cell>
          <cell r="Y40" t="str">
            <v>Reported PBT</v>
          </cell>
          <cell r="Z40">
            <v>11653.739999999985</v>
          </cell>
          <cell r="AA40">
            <v>15544.899999999998</v>
          </cell>
          <cell r="AB40">
            <v>17912.120000000017</v>
          </cell>
          <cell r="AC40">
            <v>0.53702759800716682</v>
          </cell>
          <cell r="AD40">
            <v>0.15228274224987093</v>
          </cell>
          <cell r="AK40" t="str">
            <v>One Offs</v>
          </cell>
          <cell r="AL40">
            <v>31643</v>
          </cell>
          <cell r="AM40">
            <v>0</v>
          </cell>
          <cell r="AN40">
            <v>-1</v>
          </cell>
          <cell r="AP40">
            <v>0</v>
          </cell>
          <cell r="AQ40">
            <v>0</v>
          </cell>
          <cell r="AR40" t="e">
            <v>#DIV/0!</v>
          </cell>
          <cell r="AS40">
            <v>0</v>
          </cell>
          <cell r="AT40" t="e">
            <v>#DIV/0!</v>
          </cell>
          <cell r="AU40" t="e">
            <v>#DIV/0!</v>
          </cell>
        </row>
        <row r="41">
          <cell r="A41" t="str">
            <v>IT Refund</v>
          </cell>
          <cell r="F41">
            <v>0</v>
          </cell>
          <cell r="G41">
            <v>700</v>
          </cell>
          <cell r="H41">
            <v>3710</v>
          </cell>
          <cell r="I41">
            <v>3010</v>
          </cell>
          <cell r="J41">
            <v>7119</v>
          </cell>
          <cell r="K41">
            <v>0</v>
          </cell>
          <cell r="L41">
            <v>9538.5</v>
          </cell>
          <cell r="M41">
            <v>0</v>
          </cell>
          <cell r="U41">
            <v>16658</v>
          </cell>
          <cell r="Y41" t="str">
            <v>Income Tax Provisions</v>
          </cell>
          <cell r="Z41">
            <v>-499.8</v>
          </cell>
          <cell r="AA41">
            <v>7559.1</v>
          </cell>
          <cell r="AB41">
            <v>6067.3</v>
          </cell>
          <cell r="AC41" t="str">
            <v>NA</v>
          </cell>
          <cell r="AD41">
            <v>-0.19735153655858506</v>
          </cell>
          <cell r="AK41" t="str">
            <v>IT Refund</v>
          </cell>
          <cell r="AL41">
            <v>16658</v>
          </cell>
          <cell r="AM41">
            <v>0</v>
          </cell>
          <cell r="AN41">
            <v>-1</v>
          </cell>
          <cell r="AP41">
            <v>16657.5</v>
          </cell>
          <cell r="AQ41">
            <v>0</v>
          </cell>
          <cell r="AR41">
            <v>-1</v>
          </cell>
          <cell r="AS41">
            <v>0</v>
          </cell>
          <cell r="AT41" t="e">
            <v>#DIV/0!</v>
          </cell>
          <cell r="AU41" t="e">
            <v>#DIV/0!</v>
          </cell>
        </row>
        <row r="42">
          <cell r="A42" t="str">
            <v>Forex Gain From IMD Redemption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5315.4</v>
          </cell>
          <cell r="M42">
            <v>0</v>
          </cell>
          <cell r="U42">
            <v>5315.4</v>
          </cell>
          <cell r="Y42" t="str">
            <v>Net Profit</v>
          </cell>
          <cell r="Z42">
            <v>12153.539999999985</v>
          </cell>
          <cell r="AA42">
            <v>7985.7999999999975</v>
          </cell>
          <cell r="AB42">
            <v>11844.820000000018</v>
          </cell>
          <cell r="AC42">
            <v>-2.5401652522636819E-2</v>
          </cell>
          <cell r="AD42">
            <v>0.48323524255553885</v>
          </cell>
          <cell r="AK42" t="str">
            <v>Forex Gain From IMD Redemption</v>
          </cell>
          <cell r="AL42">
            <v>5315.4</v>
          </cell>
          <cell r="AM42">
            <v>0</v>
          </cell>
          <cell r="AN42">
            <v>-1</v>
          </cell>
          <cell r="AP42">
            <v>5315.4</v>
          </cell>
          <cell r="AQ42">
            <v>0</v>
          </cell>
          <cell r="AR42">
            <v>-1</v>
          </cell>
          <cell r="AS42">
            <v>0</v>
          </cell>
          <cell r="AT42" t="e">
            <v>#DIV/0!</v>
          </cell>
          <cell r="AU42" t="e">
            <v>#DIV/0!</v>
          </cell>
        </row>
        <row r="43">
          <cell r="A43" t="str">
            <v>Write Back of Maintenance Value Reserve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5635.2</v>
          </cell>
          <cell r="M43">
            <v>0</v>
          </cell>
          <cell r="U43">
            <v>5635.2</v>
          </cell>
          <cell r="AK43" t="str">
            <v>Write Back of Maintenance Value Reserve</v>
          </cell>
          <cell r="AL43">
            <v>5635.2</v>
          </cell>
          <cell r="AM43">
            <v>0</v>
          </cell>
          <cell r="AN43">
            <v>-1</v>
          </cell>
          <cell r="AP43">
            <v>5635.2</v>
          </cell>
          <cell r="AQ43">
            <v>0</v>
          </cell>
          <cell r="AR43">
            <v>-1</v>
          </cell>
          <cell r="AS43">
            <v>0</v>
          </cell>
          <cell r="AT43" t="e">
            <v>#DIV/0!</v>
          </cell>
          <cell r="AU43" t="e">
            <v>#DIV/0!</v>
          </cell>
        </row>
        <row r="44">
          <cell r="A44" t="str">
            <v>Change in Valuation norm for RRB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869</v>
          </cell>
          <cell r="K44">
            <v>0</v>
          </cell>
          <cell r="L44">
            <v>0</v>
          </cell>
          <cell r="M44">
            <v>0</v>
          </cell>
          <cell r="U44">
            <v>868.6</v>
          </cell>
          <cell r="Y44" t="str">
            <v>Rs. Bn</v>
          </cell>
          <cell r="AK44" t="str">
            <v>Change in Valuation norm for RRB</v>
          </cell>
          <cell r="AL44">
            <v>868.6</v>
          </cell>
          <cell r="AM44">
            <v>0</v>
          </cell>
          <cell r="AN44">
            <v>-1</v>
          </cell>
          <cell r="AP44">
            <v>869</v>
          </cell>
          <cell r="AQ44">
            <v>0</v>
          </cell>
          <cell r="AR44">
            <v>-1</v>
          </cell>
          <cell r="AS44">
            <v>0</v>
          </cell>
          <cell r="AT44" t="e">
            <v>#DIV/0!</v>
          </cell>
          <cell r="AU44" t="e">
            <v>#DIV/0!</v>
          </cell>
        </row>
        <row r="45">
          <cell r="A45" t="str">
            <v>Government Fees from Earlier Quarters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1600</v>
          </cell>
          <cell r="Y45" t="str">
            <v>Net Loans</v>
          </cell>
          <cell r="Z45">
            <v>2310.54</v>
          </cell>
          <cell r="AA45">
            <v>2618.67</v>
          </cell>
          <cell r="AB45">
            <v>2832.68</v>
          </cell>
          <cell r="AC45">
            <v>0.22598180511914956</v>
          </cell>
          <cell r="AD45">
            <v>8.172469230563606E-2</v>
          </cell>
          <cell r="AK45" t="str">
            <v>Government Fees from Earlier Quarters</v>
          </cell>
          <cell r="AN45" t="e">
            <v>#DIV/0!</v>
          </cell>
          <cell r="AR45" t="e">
            <v>#DIV/0!</v>
          </cell>
          <cell r="AS45">
            <v>0</v>
          </cell>
          <cell r="AT45">
            <v>-1</v>
          </cell>
          <cell r="AU45" t="e">
            <v>#DIV/0!</v>
          </cell>
        </row>
        <row r="46">
          <cell r="A46" t="str">
            <v>Interbranch Transactions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3165.8</v>
          </cell>
          <cell r="Y46" t="str">
            <v>Deposits (Ex IMD)</v>
          </cell>
          <cell r="Z46">
            <v>3543.67</v>
          </cell>
          <cell r="AA46">
            <v>3777.42</v>
          </cell>
          <cell r="AB46">
            <v>3926.15</v>
          </cell>
          <cell r="AC46">
            <v>0.10793330078703711</v>
          </cell>
          <cell r="AD46">
            <v>3.937343477823485E-2</v>
          </cell>
          <cell r="AK46" t="str">
            <v>Interbranch Transactions</v>
          </cell>
          <cell r="AL46">
            <v>3165.8</v>
          </cell>
          <cell r="AM46">
            <v>0</v>
          </cell>
          <cell r="AN46">
            <v>-1</v>
          </cell>
          <cell r="AP46">
            <v>0</v>
          </cell>
          <cell r="AQ46">
            <v>0</v>
          </cell>
          <cell r="AR46" t="e">
            <v>#DIV/0!</v>
          </cell>
          <cell r="AS46">
            <v>0</v>
          </cell>
          <cell r="AT46">
            <v>-1</v>
          </cell>
          <cell r="AU46" t="e">
            <v>#DIV/0!</v>
          </cell>
        </row>
        <row r="47">
          <cell r="A47" t="str">
            <v>Reported PBT</v>
          </cell>
          <cell r="B47">
            <v>17353.599999999988</v>
          </cell>
          <cell r="C47">
            <v>13493.300000000005</v>
          </cell>
          <cell r="D47">
            <v>10923.199999999997</v>
          </cell>
          <cell r="E47">
            <v>7478.4999999999891</v>
          </cell>
          <cell r="F47">
            <v>17427.3</v>
          </cell>
          <cell r="G47">
            <v>18475.099999999999</v>
          </cell>
          <cell r="H47">
            <v>16794.370000000021</v>
          </cell>
          <cell r="I47">
            <v>12518.889000999989</v>
          </cell>
          <cell r="J47">
            <v>16729.100000000006</v>
          </cell>
          <cell r="K47">
            <v>11653.739999999985</v>
          </cell>
          <cell r="L47">
            <v>21298.289000000019</v>
          </cell>
          <cell r="M47">
            <v>19380.200000000008</v>
          </cell>
          <cell r="N47">
            <v>15544.899999999998</v>
          </cell>
          <cell r="O47">
            <v>17912.120000000017</v>
          </cell>
          <cell r="P47">
            <v>16887.899999999994</v>
          </cell>
          <cell r="Q47">
            <v>25558.208000000028</v>
          </cell>
          <cell r="R47">
            <v>0.31877937276189194</v>
          </cell>
          <cell r="S47">
            <v>0.5134035611295682</v>
          </cell>
          <cell r="U47">
            <v>50716.74099999998</v>
          </cell>
          <cell r="Y47" t="str">
            <v>LDR</v>
          </cell>
          <cell r="Z47">
            <v>0.65201895210332783</v>
          </cell>
          <cell r="AA47">
            <v>0.69324300713185194</v>
          </cell>
          <cell r="AB47">
            <v>0.72149051870152692</v>
          </cell>
          <cell r="AK47" t="str">
            <v>Reported PBT</v>
          </cell>
          <cell r="AL47">
            <v>69061.540999999983</v>
          </cell>
          <cell r="AM47">
            <v>76250.822000000015</v>
          </cell>
          <cell r="AN47">
            <v>0.10409963195000294</v>
          </cell>
          <cell r="AP47">
            <v>49681.129000000008</v>
          </cell>
          <cell r="AQ47">
            <v>50344.920000000013</v>
          </cell>
          <cell r="AR47">
            <v>1.3361028892882043E-2</v>
          </cell>
          <cell r="AS47">
            <v>15133.451889416734</v>
          </cell>
          <cell r="AT47">
            <v>-0.2191281880776913</v>
          </cell>
          <cell r="AU47">
            <v>-0.40788290441111064</v>
          </cell>
        </row>
        <row r="48">
          <cell r="A48" t="str">
            <v>Income Tax Provisions</v>
          </cell>
          <cell r="B48">
            <v>8350</v>
          </cell>
          <cell r="C48">
            <v>3605.9</v>
          </cell>
          <cell r="D48">
            <v>1728.8</v>
          </cell>
          <cell r="E48">
            <v>-1246.0999999999999</v>
          </cell>
          <cell r="F48">
            <v>6843.4</v>
          </cell>
          <cell r="G48">
            <v>7656.4</v>
          </cell>
          <cell r="H48">
            <v>5800.8</v>
          </cell>
          <cell r="I48">
            <v>1870.3</v>
          </cell>
          <cell r="J48">
            <v>4501</v>
          </cell>
          <cell r="K48">
            <v>-499.8</v>
          </cell>
          <cell r="L48">
            <v>10146.5</v>
          </cell>
          <cell r="M48">
            <v>10847.4</v>
          </cell>
          <cell r="N48">
            <v>7559.1</v>
          </cell>
          <cell r="O48">
            <v>6067.3</v>
          </cell>
          <cell r="P48">
            <v>6237.3</v>
          </cell>
          <cell r="Q48">
            <v>10626.3</v>
          </cell>
          <cell r="R48">
            <v>-2.038276453343657E-2</v>
          </cell>
          <cell r="S48">
            <v>0.70366985714972818</v>
          </cell>
          <cell r="U48">
            <v>24994.799999999999</v>
          </cell>
          <cell r="AK48" t="str">
            <v>Income Tax Provisions</v>
          </cell>
          <cell r="AL48">
            <v>24994.799999999999</v>
          </cell>
          <cell r="AM48">
            <v>30837.7</v>
          </cell>
          <cell r="AN48">
            <v>0.23376462304159262</v>
          </cell>
          <cell r="AP48">
            <v>14147.7</v>
          </cell>
          <cell r="AQ48">
            <v>19863.7</v>
          </cell>
          <cell r="AR48">
            <v>0.40402326879987549</v>
          </cell>
          <cell r="AS48">
            <v>4136.3</v>
          </cell>
          <cell r="AT48">
            <v>-0.6186828180024706</v>
          </cell>
          <cell r="AU48">
            <v>-0.61074880249945884</v>
          </cell>
        </row>
        <row r="49">
          <cell r="A49" t="str">
            <v>Net Profit</v>
          </cell>
          <cell r="B49">
            <v>9003.5999999999876</v>
          </cell>
          <cell r="C49">
            <v>9887.4000000000051</v>
          </cell>
          <cell r="D49">
            <v>9194.3999999999978</v>
          </cell>
          <cell r="E49">
            <v>8724.5999999999894</v>
          </cell>
          <cell r="F49">
            <v>10583.9</v>
          </cell>
          <cell r="G49">
            <v>10818.699999999999</v>
          </cell>
          <cell r="H49">
            <v>10993.570000000022</v>
          </cell>
          <cell r="I49">
            <v>10648.589000999989</v>
          </cell>
          <cell r="J49">
            <v>12228.100000000006</v>
          </cell>
          <cell r="K49">
            <v>12153.539999999985</v>
          </cell>
          <cell r="L49">
            <v>11151.789000000019</v>
          </cell>
          <cell r="M49">
            <v>8532.8000000000084</v>
          </cell>
          <cell r="N49">
            <v>7985.7999999999975</v>
          </cell>
          <cell r="O49">
            <v>11844.820000000018</v>
          </cell>
          <cell r="P49">
            <v>10650.599999999995</v>
          </cell>
          <cell r="Q49">
            <v>14931.908000000029</v>
          </cell>
          <cell r="R49">
            <v>0.74994234014626082</v>
          </cell>
          <cell r="S49">
            <v>0.40197810451993643</v>
          </cell>
          <cell r="U49">
            <v>25721.940999999981</v>
          </cell>
          <cell r="Y49" t="str">
            <v>Cost Income Ratio</v>
          </cell>
          <cell r="Z49">
            <v>0.58869136661663501</v>
          </cell>
          <cell r="AA49">
            <v>0.4976782899746755</v>
          </cell>
          <cell r="AB49">
            <v>0.53631552909926872</v>
          </cell>
          <cell r="AK49" t="str">
            <v>Net Profit</v>
          </cell>
          <cell r="AL49">
            <v>44066.74099999998</v>
          </cell>
          <cell r="AM49">
            <v>45413.122000000018</v>
          </cell>
          <cell r="AN49">
            <v>3.0553223802051388E-2</v>
          </cell>
          <cell r="AP49">
            <v>35533.429000000011</v>
          </cell>
          <cell r="AQ49">
            <v>30481.220000000012</v>
          </cell>
          <cell r="AR49">
            <v>-0.14218185922895299</v>
          </cell>
          <cell r="AS49">
            <v>10997.151889416735</v>
          </cell>
          <cell r="AT49">
            <v>0.28880928762149871</v>
          </cell>
          <cell r="AU49">
            <v>-0.26351328380695127</v>
          </cell>
        </row>
        <row r="50">
          <cell r="A50" t="str">
            <v>Core Operating Profit</v>
          </cell>
          <cell r="B50">
            <v>17115.699999999986</v>
          </cell>
          <cell r="C50">
            <v>13480.300000000007</v>
          </cell>
          <cell r="D50">
            <v>16828.199999999997</v>
          </cell>
          <cell r="E50">
            <v>17375.799999999988</v>
          </cell>
          <cell r="F50">
            <v>18214.599999999999</v>
          </cell>
          <cell r="G50">
            <v>19669.7</v>
          </cell>
          <cell r="H50">
            <v>17713.370000000021</v>
          </cell>
          <cell r="I50">
            <v>21632.739000999987</v>
          </cell>
          <cell r="J50">
            <v>23099.900000000005</v>
          </cell>
          <cell r="K50">
            <v>17362.213999999985</v>
          </cell>
          <cell r="L50">
            <v>4209.1890000000185</v>
          </cell>
          <cell r="M50">
            <v>27206.300000000007</v>
          </cell>
          <cell r="N50">
            <v>26251.699999999997</v>
          </cell>
          <cell r="O50">
            <v>24648.620000000017</v>
          </cell>
          <cell r="P50">
            <v>25443.599999999999</v>
          </cell>
          <cell r="Q50">
            <v>34752.808000000026</v>
          </cell>
          <cell r="R50">
            <v>0.27738090074725408</v>
          </cell>
          <cell r="S50">
            <v>0.36587621248565561</v>
          </cell>
          <cell r="Y50" t="str">
            <v>Core Cost Income Ratio</v>
          </cell>
          <cell r="Z50">
            <v>0.61950604487385907</v>
          </cell>
          <cell r="AA50">
            <v>0.5170244746946413</v>
          </cell>
          <cell r="AB50">
            <v>0.537090081116124</v>
          </cell>
          <cell r="AL50">
            <v>75477.526999999973</v>
          </cell>
          <cell r="AM50">
            <v>111096.61000000002</v>
          </cell>
          <cell r="AN50">
            <v>0.4719164023484772</v>
          </cell>
        </row>
        <row r="51">
          <cell r="AQ51">
            <v>14931.902000000006</v>
          </cell>
          <cell r="AR51">
            <v>0.74994163697730998</v>
          </cell>
        </row>
        <row r="52">
          <cell r="A52" t="str">
            <v>Net Loans</v>
          </cell>
          <cell r="B52">
            <v>1579335.3740000001</v>
          </cell>
          <cell r="F52">
            <v>1590329.5965152315</v>
          </cell>
          <cell r="G52">
            <v>1817210</v>
          </cell>
          <cell r="H52">
            <v>1955650</v>
          </cell>
          <cell r="I52">
            <v>2023740</v>
          </cell>
          <cell r="J52">
            <v>2133050</v>
          </cell>
          <cell r="K52">
            <v>2310540</v>
          </cell>
          <cell r="L52">
            <v>2416830</v>
          </cell>
          <cell r="M52">
            <v>2616420</v>
          </cell>
          <cell r="N52">
            <v>2618670</v>
          </cell>
          <cell r="O52">
            <v>2832680</v>
          </cell>
          <cell r="P52">
            <v>3094340</v>
          </cell>
          <cell r="Q52">
            <v>3373364.9350000001</v>
          </cell>
          <cell r="R52">
            <v>0.28930559122770805</v>
          </cell>
          <cell r="S52">
            <v>9.0172681411868183E-2</v>
          </cell>
          <cell r="U52">
            <v>0.49283135128891681</v>
          </cell>
          <cell r="Y52" t="str">
            <v>LLP / Loans (Annualised)</v>
          </cell>
          <cell r="Z52">
            <v>8.7840937616314797E-4</v>
          </cell>
          <cell r="AA52">
            <v>2.9259127725142914E-3</v>
          </cell>
          <cell r="AB52">
            <v>3.6165045116285637E-3</v>
          </cell>
        </row>
        <row r="53">
          <cell r="A53" t="str">
            <v>--Retail</v>
          </cell>
          <cell r="H53">
            <v>435810</v>
          </cell>
          <cell r="I53">
            <v>464510</v>
          </cell>
          <cell r="K53">
            <v>522080</v>
          </cell>
          <cell r="L53">
            <v>562930</v>
          </cell>
          <cell r="M53">
            <v>610670</v>
          </cell>
          <cell r="P53">
            <v>695680</v>
          </cell>
          <cell r="Q53">
            <v>735960</v>
          </cell>
          <cell r="R53">
            <v>0.20516809406062197</v>
          </cell>
          <cell r="S53">
            <v>5.7900183992640297E-2</v>
          </cell>
          <cell r="Y53" t="str">
            <v>Gross NPA Ratio</v>
          </cell>
          <cell r="Z53">
            <v>5.2600000000000001E-2</v>
          </cell>
          <cell r="AA53">
            <v>3.8800000000000001E-2</v>
          </cell>
          <cell r="AB53">
            <v>3.5699999999999996E-2</v>
          </cell>
        </row>
        <row r="54">
          <cell r="A54" t="str">
            <v>----Mortgage</v>
          </cell>
          <cell r="H54">
            <v>233170</v>
          </cell>
          <cell r="I54">
            <v>249880</v>
          </cell>
          <cell r="K54">
            <v>283410</v>
          </cell>
          <cell r="L54">
            <v>303500</v>
          </cell>
          <cell r="M54">
            <v>318250</v>
          </cell>
          <cell r="P54">
            <v>364750</v>
          </cell>
          <cell r="Q54">
            <v>379750</v>
          </cell>
          <cell r="R54">
            <v>0.19324430479183041</v>
          </cell>
          <cell r="S54">
            <v>4.112405757368065E-2</v>
          </cell>
          <cell r="Y54" t="str">
            <v>Net NPA Ratio</v>
          </cell>
          <cell r="Z54">
            <v>2.2700000000000001E-2</v>
          </cell>
          <cell r="AA54">
            <v>1.6899999999999998E-2</v>
          </cell>
          <cell r="AB54">
            <v>1.67E-2</v>
          </cell>
        </row>
        <row r="55">
          <cell r="A55" t="str">
            <v>----Other Retail</v>
          </cell>
          <cell r="H55">
            <v>202640</v>
          </cell>
          <cell r="I55">
            <v>214630</v>
          </cell>
          <cell r="K55">
            <v>238670</v>
          </cell>
          <cell r="L55">
            <v>259430</v>
          </cell>
          <cell r="M55">
            <v>292420</v>
          </cell>
          <cell r="P55">
            <v>330930</v>
          </cell>
          <cell r="Q55">
            <v>356210</v>
          </cell>
          <cell r="R55">
            <v>0.21814513371178434</v>
          </cell>
          <cell r="S55">
            <v>7.639077750581702E-2</v>
          </cell>
          <cell r="Y55" t="str">
            <v>Coverage</v>
          </cell>
          <cell r="Z55">
            <v>0.58226939036067671</v>
          </cell>
          <cell r="AA55">
            <v>0.57332996994128826</v>
          </cell>
          <cell r="AB55">
            <v>0.54063895661859662</v>
          </cell>
        </row>
        <row r="56">
          <cell r="A56" t="str">
            <v>--Corporate</v>
          </cell>
          <cell r="H56">
            <v>1521500</v>
          </cell>
          <cell r="I56">
            <v>1559230</v>
          </cell>
          <cell r="K56">
            <v>1861430</v>
          </cell>
          <cell r="L56">
            <v>1923050</v>
          </cell>
          <cell r="M56">
            <v>2005750</v>
          </cell>
          <cell r="P56">
            <v>2398660</v>
          </cell>
          <cell r="Q56">
            <v>2637404.9350000001</v>
          </cell>
          <cell r="R56">
            <v>0.31492206655864385</v>
          </cell>
          <cell r="S56">
            <v>9.9532628634320774E-2</v>
          </cell>
        </row>
        <row r="57">
          <cell r="A57" t="str">
            <v>Deposits</v>
          </cell>
          <cell r="H57">
            <v>3506300</v>
          </cell>
          <cell r="I57">
            <v>3670475</v>
          </cell>
          <cell r="J57">
            <v>3761410</v>
          </cell>
          <cell r="K57">
            <v>3800520</v>
          </cell>
          <cell r="L57">
            <v>3637310</v>
          </cell>
          <cell r="M57">
            <v>3800460</v>
          </cell>
          <cell r="N57">
            <v>3777420</v>
          </cell>
          <cell r="O57">
            <v>3926150</v>
          </cell>
          <cell r="P57">
            <v>4043520</v>
          </cell>
          <cell r="Q57">
            <v>4355210.8940000003</v>
          </cell>
          <cell r="R57">
            <v>0.14596940738752684</v>
          </cell>
          <cell r="S57">
            <v>7.7084049046375558E-2</v>
          </cell>
        </row>
        <row r="60">
          <cell r="K60">
            <v>3543670</v>
          </cell>
        </row>
        <row r="61">
          <cell r="B61">
            <v>10</v>
          </cell>
          <cell r="I61">
            <v>4387944.6349999998</v>
          </cell>
          <cell r="J61">
            <v>4496654.7461937079</v>
          </cell>
          <cell r="K61">
            <v>4543409.597997589</v>
          </cell>
          <cell r="L61">
            <v>4348296.8554020533</v>
          </cell>
          <cell r="M61">
            <v>4687357.7680000002</v>
          </cell>
          <cell r="N61">
            <v>4658941.017665904</v>
          </cell>
          <cell r="O61">
            <v>4842379.5279606152</v>
          </cell>
          <cell r="P61">
            <v>4987139.6836339179</v>
          </cell>
          <cell r="Q61">
            <v>5384540.6600000001</v>
          </cell>
        </row>
        <row r="63">
          <cell r="H63">
            <v>7.2993326017928031E-2</v>
          </cell>
          <cell r="I63">
            <v>6.9708909154418131E-2</v>
          </cell>
          <cell r="J63">
            <v>7.629117660502456E-2</v>
          </cell>
          <cell r="K63">
            <v>7.751480222072693E-2</v>
          </cell>
          <cell r="L63">
            <v>7.8994275463947217E-2</v>
          </cell>
          <cell r="M63">
            <v>7.5636695971787613E-2</v>
          </cell>
          <cell r="N63">
            <v>8.35492799550724E-2</v>
          </cell>
          <cell r="O63">
            <v>8.6609151861465505E-2</v>
          </cell>
          <cell r="P63">
            <v>8.6566942578226488E-2</v>
          </cell>
        </row>
        <row r="64">
          <cell r="H64">
            <v>4.4976482331802757E-2</v>
          </cell>
          <cell r="I64">
            <v>4.9822088612224848E-2</v>
          </cell>
          <cell r="J64">
            <v>4.8014305926423778E-2</v>
          </cell>
          <cell r="K64">
            <v>4.8097081036190502E-2</v>
          </cell>
          <cell r="L64">
            <v>5.6167672560410761E-2</v>
          </cell>
          <cell r="M64">
            <v>4.512879532440503E-2</v>
          </cell>
          <cell r="N64">
            <v>4.4493605071603139E-2</v>
          </cell>
          <cell r="O64">
            <v>4.6448802308540066E-2</v>
          </cell>
          <cell r="P64">
            <v>4.7138212749084966E-2</v>
          </cell>
        </row>
        <row r="65">
          <cell r="A65" t="str">
            <v>NIMs calc</v>
          </cell>
          <cell r="J65">
            <v>3.1887357870033287E-2</v>
          </cell>
          <cell r="K65">
            <v>3.1928470972163253E-2</v>
          </cell>
          <cell r="L65">
            <v>2.4314872868676219E-2</v>
          </cell>
          <cell r="M65">
            <v>3.1471588042276455E-2</v>
          </cell>
          <cell r="N65">
            <v>3.3246016110307926E-2</v>
          </cell>
          <cell r="O65">
            <v>3.2826089647461101E-2</v>
          </cell>
          <cell r="P65">
            <v>3.2158968632680605E-2</v>
          </cell>
          <cell r="Q65">
            <v>3.3322514052617713E-2</v>
          </cell>
        </row>
        <row r="66">
          <cell r="A66" t="str">
            <v>LLP/adv</v>
          </cell>
          <cell r="F66">
            <v>5.5963241956270534E-3</v>
          </cell>
          <cell r="G66">
            <v>7.6697794971412221E-3</v>
          </cell>
          <cell r="H66">
            <v>1.654815534477028E-2</v>
          </cell>
          <cell r="I66">
            <v>-1.2056884777688834E-3</v>
          </cell>
          <cell r="J66">
            <v>4.8006375846792156E-3</v>
          </cell>
          <cell r="K66">
            <v>8.7840937616314797E-4</v>
          </cell>
          <cell r="L66">
            <v>6.1965467161529785E-4</v>
          </cell>
          <cell r="M66">
            <v>3.1921480496250603E-3</v>
          </cell>
          <cell r="N66">
            <v>2.9259127725142918E-3</v>
          </cell>
          <cell r="O66">
            <v>3.6165045116285637E-3</v>
          </cell>
          <cell r="P66">
            <v>6.9882430502142623E-3</v>
          </cell>
          <cell r="Q66">
            <v>8.6706302352668532E-3</v>
          </cell>
        </row>
        <row r="70">
          <cell r="A70" t="str">
            <v>Normalized Earnings</v>
          </cell>
          <cell r="L70">
            <v>0.66445532550153819</v>
          </cell>
          <cell r="O70">
            <v>0.72149051870152692</v>
          </cell>
          <cell r="P70">
            <v>0.76525898227287115</v>
          </cell>
          <cell r="AB70" t="e">
            <v>#REF!</v>
          </cell>
        </row>
        <row r="71">
          <cell r="F71" t="str">
            <v>F1Q05</v>
          </cell>
          <cell r="G71" t="str">
            <v>F2Q05</v>
          </cell>
          <cell r="H71" t="str">
            <v>F3Q05</v>
          </cell>
          <cell r="I71" t="str">
            <v>F4Q05</v>
          </cell>
          <cell r="J71" t="str">
            <v>F1Q06</v>
          </cell>
          <cell r="K71" t="str">
            <v>F2Q06</v>
          </cell>
          <cell r="L71" t="str">
            <v>F3Q06</v>
          </cell>
          <cell r="M71" t="str">
            <v>F4Q06</v>
          </cell>
          <cell r="AA71">
            <v>14964740</v>
          </cell>
          <cell r="AB71">
            <v>15450840</v>
          </cell>
          <cell r="AC71">
            <v>16547340</v>
          </cell>
        </row>
        <row r="72">
          <cell r="A72" t="str">
            <v>PBT</v>
          </cell>
          <cell r="F72">
            <v>17427.3</v>
          </cell>
          <cell r="G72">
            <v>18475.099999999999</v>
          </cell>
          <cell r="H72">
            <v>16794.370000000021</v>
          </cell>
          <cell r="I72">
            <v>12518.889000999989</v>
          </cell>
          <cell r="J72">
            <v>16729.100000000006</v>
          </cell>
          <cell r="K72">
            <v>11653.739999999985</v>
          </cell>
          <cell r="L72">
            <v>21298.289000000019</v>
          </cell>
          <cell r="M72">
            <v>19380.200000000008</v>
          </cell>
          <cell r="N72">
            <v>15544.899999999998</v>
          </cell>
          <cell r="AA72">
            <v>20876690</v>
          </cell>
          <cell r="AB72">
            <v>21821430</v>
          </cell>
          <cell r="AC72">
            <v>23023810</v>
          </cell>
        </row>
        <row r="73">
          <cell r="A73" t="str">
            <v>Less: One offs</v>
          </cell>
          <cell r="F73">
            <v>-1000</v>
          </cell>
          <cell r="G73">
            <v>-300</v>
          </cell>
          <cell r="H73">
            <v>710</v>
          </cell>
          <cell r="I73">
            <v>510</v>
          </cell>
          <cell r="J73">
            <v>5119</v>
          </cell>
          <cell r="K73">
            <v>0</v>
          </cell>
          <cell r="L73">
            <v>17360.399999999998</v>
          </cell>
          <cell r="M73">
            <v>3165.8</v>
          </cell>
          <cell r="N73">
            <v>0</v>
          </cell>
        </row>
        <row r="74">
          <cell r="A74" t="str">
            <v>Add: LLP</v>
          </cell>
          <cell r="F74">
            <v>2100</v>
          </cell>
          <cell r="G74">
            <v>2984.4</v>
          </cell>
          <cell r="H74">
            <v>7915.6</v>
          </cell>
          <cell r="I74">
            <v>-960</v>
          </cell>
          <cell r="J74">
            <v>2360</v>
          </cell>
          <cell r="K74">
            <v>107.4</v>
          </cell>
          <cell r="L74">
            <v>-1025.5999999999999</v>
          </cell>
          <cell r="M74">
            <v>36.299999999999997</v>
          </cell>
          <cell r="N74">
            <v>1715.5</v>
          </cell>
          <cell r="AA74" t="e">
            <v>#REF!</v>
          </cell>
          <cell r="AB74">
            <v>0.16948398922000357</v>
          </cell>
        </row>
        <row r="75">
          <cell r="A75" t="str">
            <v>Less: LLP @ 1%</v>
          </cell>
          <cell r="F75">
            <v>3975.823991288079</v>
          </cell>
          <cell r="G75">
            <v>4543.0250000000005</v>
          </cell>
          <cell r="H75">
            <v>4889.125</v>
          </cell>
          <cell r="I75">
            <v>5059.3500000000004</v>
          </cell>
          <cell r="J75">
            <v>5332.625</v>
          </cell>
          <cell r="K75">
            <v>5776.35</v>
          </cell>
          <cell r="L75">
            <v>6042.0749999999998</v>
          </cell>
          <cell r="M75">
            <v>6541.05</v>
          </cell>
          <cell r="N75">
            <v>6546.6750000000002</v>
          </cell>
          <cell r="AA75" t="e">
            <v>#REF!</v>
          </cell>
          <cell r="AB75">
            <v>0.17310597884739912</v>
          </cell>
        </row>
        <row r="76">
          <cell r="A76" t="str">
            <v>Less: Capital Gains</v>
          </cell>
          <cell r="F76">
            <v>1499.4</v>
          </cell>
          <cell r="G76">
            <v>4679.3</v>
          </cell>
          <cell r="H76">
            <v>9476.2999999999993</v>
          </cell>
          <cell r="I76">
            <v>2097.9499999999998</v>
          </cell>
          <cell r="J76">
            <v>1307</v>
          </cell>
          <cell r="K76">
            <v>2466.9260000000004</v>
          </cell>
          <cell r="L76">
            <v>1298.0999999999999</v>
          </cell>
          <cell r="M76">
            <v>799.7</v>
          </cell>
          <cell r="N76">
            <v>2112.9</v>
          </cell>
        </row>
        <row r="77">
          <cell r="A77" t="str">
            <v>Normalized PBT</v>
          </cell>
          <cell r="F77">
            <v>15052.076008711922</v>
          </cell>
          <cell r="G77">
            <v>12537.174999999999</v>
          </cell>
          <cell r="H77">
            <v>9634.5450000000237</v>
          </cell>
          <cell r="I77">
            <v>3891.5890009999885</v>
          </cell>
          <cell r="J77">
            <v>7330.4750000000058</v>
          </cell>
          <cell r="K77">
            <v>3517.8639999999841</v>
          </cell>
          <cell r="L77">
            <v>-4427.8859999999786</v>
          </cell>
          <cell r="M77">
            <v>8909.950000000008</v>
          </cell>
          <cell r="N77">
            <v>8600.8249999999989</v>
          </cell>
          <cell r="Z77" t="str">
            <v>Rs. Bn</v>
          </cell>
          <cell r="AA77" t="str">
            <v>March, 2006</v>
          </cell>
          <cell r="AB77" t="str">
            <v>June, 2006</v>
          </cell>
          <cell r="AD77" t="str">
            <v>Change</v>
          </cell>
        </row>
        <row r="78">
          <cell r="A78" t="str">
            <v>Normalized PBT / Reported</v>
          </cell>
          <cell r="F78">
            <v>0.86370671353060557</v>
          </cell>
          <cell r="G78">
            <v>0.67859849202440037</v>
          </cell>
          <cell r="H78">
            <v>0.57367707154242831</v>
          </cell>
          <cell r="I78">
            <v>0.3108573772552129</v>
          </cell>
          <cell r="J78">
            <v>0.43818705130580865</v>
          </cell>
          <cell r="K78">
            <v>0.30186566715921143</v>
          </cell>
          <cell r="L78">
            <v>-0.20789867204825582</v>
          </cell>
          <cell r="M78">
            <v>0.45974499747164654</v>
          </cell>
          <cell r="Z78" t="str">
            <v>Loans</v>
          </cell>
        </row>
        <row r="79">
          <cell r="Z79" t="str">
            <v>SBI</v>
          </cell>
          <cell r="AA79">
            <v>2616.42</v>
          </cell>
          <cell r="AB79">
            <v>2618.67</v>
          </cell>
          <cell r="AC79">
            <v>2832.68</v>
          </cell>
        </row>
        <row r="80">
          <cell r="Z80" t="str">
            <v>System</v>
          </cell>
          <cell r="AA80">
            <v>14964.74</v>
          </cell>
          <cell r="AB80">
            <v>15450.84</v>
          </cell>
          <cell r="AC80">
            <v>16547.34</v>
          </cell>
        </row>
        <row r="81">
          <cell r="A81" t="str">
            <v>NII, reported</v>
          </cell>
          <cell r="B81" t="e">
            <v>#REF!</v>
          </cell>
          <cell r="F81" t="e">
            <v>#REF!</v>
          </cell>
          <cell r="Z81" t="str">
            <v>Market Share</v>
          </cell>
          <cell r="AA81">
            <v>0.17483898818155211</v>
          </cell>
          <cell r="AB81">
            <v>0.16948398922000357</v>
          </cell>
          <cell r="AC81">
            <v>0.1711864263380096</v>
          </cell>
          <cell r="AD81">
            <v>-5.3549989615485349E-3</v>
          </cell>
        </row>
        <row r="82">
          <cell r="A82" t="str">
            <v>NIM</v>
          </cell>
          <cell r="B82">
            <v>2.6500000000000003E-2</v>
          </cell>
          <cell r="F82" t="e">
            <v>#REF!</v>
          </cell>
        </row>
        <row r="83">
          <cell r="A83" t="str">
            <v>Earning Assets</v>
          </cell>
          <cell r="B83" t="e">
            <v>#REF!</v>
          </cell>
          <cell r="Z83" t="str">
            <v>Deposits</v>
          </cell>
        </row>
        <row r="84">
          <cell r="A84" t="str">
            <v>Amortization</v>
          </cell>
          <cell r="B84">
            <v>5000</v>
          </cell>
          <cell r="Z84" t="str">
            <v>SBI</v>
          </cell>
          <cell r="AA84">
            <v>3800.46</v>
          </cell>
          <cell r="AB84">
            <v>3777.42</v>
          </cell>
          <cell r="AC84">
            <v>3926.15</v>
          </cell>
        </row>
        <row r="85">
          <cell r="A85" t="str">
            <v>NII, adjusted</v>
          </cell>
          <cell r="B85" t="e">
            <v>#REF!</v>
          </cell>
          <cell r="Z85" t="str">
            <v>System</v>
          </cell>
          <cell r="AA85">
            <v>20876.689999999999</v>
          </cell>
          <cell r="AB85">
            <v>21821.43</v>
          </cell>
          <cell r="AC85">
            <v>23023.81</v>
          </cell>
        </row>
        <row r="86">
          <cell r="A86" t="str">
            <v>Core Operating Profts</v>
          </cell>
          <cell r="Z86" t="str">
            <v>Market Share</v>
          </cell>
          <cell r="AA86">
            <v>0.1820432262010884</v>
          </cell>
          <cell r="AB86">
            <v>0.17310597884739909</v>
          </cell>
          <cell r="AC86">
            <v>0.17052564280195154</v>
          </cell>
          <cell r="AD86">
            <v>-8.9372473536893093E-3</v>
          </cell>
        </row>
        <row r="87">
          <cell r="A87" t="str">
            <v>Core Operating Profits, Adj</v>
          </cell>
        </row>
        <row r="89">
          <cell r="AB89">
            <v>38841</v>
          </cell>
        </row>
        <row r="90">
          <cell r="A90" t="str">
            <v>Mid Corporate</v>
          </cell>
          <cell r="B90">
            <v>0.33</v>
          </cell>
          <cell r="AB90">
            <v>3.3700000000000001E-2</v>
          </cell>
        </row>
        <row r="91">
          <cell r="A91" t="str">
            <v>Retail</v>
          </cell>
          <cell r="B91">
            <v>0.26</v>
          </cell>
          <cell r="AB91">
            <v>4610207.715133531</v>
          </cell>
        </row>
        <row r="92">
          <cell r="A92" t="str">
            <v>Other Corp (SME)</v>
          </cell>
          <cell r="B92">
            <v>0.14000000000000001</v>
          </cell>
          <cell r="AB92">
            <v>4.3381993254550605E-3</v>
          </cell>
        </row>
        <row r="93">
          <cell r="A93" t="str">
            <v>Agri.</v>
          </cell>
          <cell r="B93">
            <v>0.13</v>
          </cell>
        </row>
        <row r="94">
          <cell r="A94" t="str">
            <v>SME</v>
          </cell>
          <cell r="B94">
            <v>0.1</v>
          </cell>
        </row>
        <row r="95">
          <cell r="A95" t="str">
            <v>International</v>
          </cell>
          <cell r="B95">
            <v>0.04</v>
          </cell>
        </row>
        <row r="96">
          <cell r="A96" t="str">
            <v>Large Corp</v>
          </cell>
          <cell r="B96">
            <v>0.04</v>
          </cell>
        </row>
        <row r="97">
          <cell r="A97" t="str">
            <v>Food</v>
          </cell>
          <cell r="B97">
            <v>-0.04</v>
          </cell>
          <cell r="Y97" t="str">
            <v>ROA</v>
          </cell>
          <cell r="Z97">
            <v>1.04E-2</v>
          </cell>
          <cell r="AB97">
            <v>6.4000000000000003E-3</v>
          </cell>
        </row>
        <row r="101">
          <cell r="A101" t="str">
            <v>---------------For Pasting Into Report--------------</v>
          </cell>
        </row>
        <row r="103">
          <cell r="A103" t="str">
            <v>Rs Mln</v>
          </cell>
          <cell r="F103" t="str">
            <v>F3Q05</v>
          </cell>
          <cell r="G103" t="str">
            <v>F2Q06</v>
          </cell>
          <cell r="H103" t="str">
            <v>F3Q06</v>
          </cell>
          <cell r="I103" t="str">
            <v>YoY</v>
          </cell>
          <cell r="J103" t="str">
            <v>QoQ</v>
          </cell>
        </row>
        <row r="104">
          <cell r="A104" t="str">
            <v>Interest Income</v>
          </cell>
          <cell r="F104">
            <v>76580.700000000012</v>
          </cell>
          <cell r="G104">
            <v>85614.099999999991</v>
          </cell>
          <cell r="H104">
            <v>86042.989000000031</v>
          </cell>
          <cell r="I104">
            <v>0.35637052419297999</v>
          </cell>
          <cell r="J104">
            <v>0.18544950975457963</v>
          </cell>
        </row>
        <row r="105">
          <cell r="A105" t="str">
            <v>Interest Expenses</v>
          </cell>
          <cell r="F105">
            <v>43689.93</v>
          </cell>
          <cell r="G105">
            <v>49534.671000000002</v>
          </cell>
          <cell r="H105">
            <v>59017.9</v>
          </cell>
          <cell r="I105">
            <v>0.45753042688465029</v>
          </cell>
          <cell r="J105">
            <v>0.24837231614977706</v>
          </cell>
        </row>
        <row r="106">
          <cell r="A106" t="str">
            <v>Net Interest Income</v>
          </cell>
          <cell r="F106">
            <v>32890.770000000011</v>
          </cell>
          <cell r="G106">
            <v>36079.428999999989</v>
          </cell>
          <cell r="H106">
            <v>27025.089000000029</v>
          </cell>
          <cell r="I106">
            <v>0.21537025471363758</v>
          </cell>
          <cell r="J106">
            <v>9.3333097126545139E-2</v>
          </cell>
        </row>
        <row r="107">
          <cell r="A107" t="str">
            <v>Core Fee Income</v>
          </cell>
          <cell r="F107">
            <v>7482.1</v>
          </cell>
          <cell r="G107">
            <v>6260.0230000000001</v>
          </cell>
          <cell r="H107">
            <v>7004.9</v>
          </cell>
          <cell r="I107">
            <v>0.6021716181571406</v>
          </cell>
          <cell r="J107">
            <v>1.71489470444065</v>
          </cell>
        </row>
        <row r="108">
          <cell r="A108" t="str">
            <v>Capital Gains</v>
          </cell>
          <cell r="F108">
            <v>9476.2999999999993</v>
          </cell>
          <cell r="G108">
            <v>2466.9260000000004</v>
          </cell>
          <cell r="H108">
            <v>1298.0999999999999</v>
          </cell>
          <cell r="I108">
            <v>-0.52244591721895717</v>
          </cell>
          <cell r="J108">
            <v>-0.8770483886545829</v>
          </cell>
        </row>
        <row r="109">
          <cell r="A109" t="str">
            <v>Forex Income</v>
          </cell>
          <cell r="F109">
            <v>1239.5999999999999</v>
          </cell>
          <cell r="G109">
            <v>1116.2079999999999</v>
          </cell>
          <cell r="H109">
            <v>1121.7</v>
          </cell>
          <cell r="I109">
            <v>-0.43462610311193683</v>
          </cell>
          <cell r="J109">
            <v>-0.57338123192850254</v>
          </cell>
        </row>
        <row r="110">
          <cell r="A110" t="str">
            <v>Dividend</v>
          </cell>
          <cell r="F110">
            <v>76.900000000000546</v>
          </cell>
          <cell r="G110">
            <v>43.023000000000025</v>
          </cell>
          <cell r="H110">
            <v>85</v>
          </cell>
          <cell r="I110">
            <v>95.842794759825324</v>
          </cell>
          <cell r="J110">
            <v>15.439584877687174</v>
          </cell>
        </row>
        <row r="111">
          <cell r="A111" t="str">
            <v>Income From Leasing</v>
          </cell>
          <cell r="F111">
            <v>445.9</v>
          </cell>
          <cell r="G111">
            <v>425.94600000000008</v>
          </cell>
          <cell r="H111">
            <v>356.4</v>
          </cell>
          <cell r="I111">
            <v>-106.66666666666667</v>
          </cell>
          <cell r="J111">
            <v>-1.2502960915909989</v>
          </cell>
        </row>
        <row r="112">
          <cell r="A112" t="str">
            <v>Others</v>
          </cell>
          <cell r="F112">
            <v>3659.2</v>
          </cell>
          <cell r="G112">
            <v>2634.1460000000002</v>
          </cell>
          <cell r="H112">
            <v>3223.2</v>
          </cell>
          <cell r="I112">
            <v>-1.3493317980390105</v>
          </cell>
          <cell r="J112">
            <v>-1.4115217033870437</v>
          </cell>
        </row>
        <row r="113">
          <cell r="A113" t="str">
            <v>Total Non-Int Income</v>
          </cell>
          <cell r="F113">
            <v>22380.000000000004</v>
          </cell>
          <cell r="G113">
            <v>12946.272000000001</v>
          </cell>
          <cell r="H113">
            <v>13089.3</v>
          </cell>
          <cell r="I113">
            <v>0.10857828434313133</v>
          </cell>
          <cell r="J113">
            <v>0.34694621292855454</v>
          </cell>
        </row>
        <row r="114">
          <cell r="A114" t="str">
            <v>Operating Income</v>
          </cell>
          <cell r="F114">
            <v>55270.770000000019</v>
          </cell>
          <cell r="G114">
            <v>49025.700999999986</v>
          </cell>
          <cell r="H114">
            <v>40114.389000000025</v>
          </cell>
          <cell r="I114">
            <v>0.174538194480645</v>
          </cell>
          <cell r="J114">
            <v>0.17304005122892185</v>
          </cell>
        </row>
        <row r="115">
          <cell r="A115" t="str">
            <v>Staff Expenses</v>
          </cell>
          <cell r="F115">
            <v>19900.7</v>
          </cell>
          <cell r="G115">
            <v>20411.808000000001</v>
          </cell>
          <cell r="H115">
            <v>25241.200000000001</v>
          </cell>
          <cell r="I115">
            <v>5.1814548610569888E-2</v>
          </cell>
          <cell r="J115">
            <v>-2.8772583275442631E-3</v>
          </cell>
        </row>
        <row r="116">
          <cell r="A116" t="str">
            <v>---VRS</v>
          </cell>
          <cell r="F116">
            <v>886.3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---Pension</v>
          </cell>
          <cell r="F117">
            <v>4000</v>
          </cell>
          <cell r="G117">
            <v>3700</v>
          </cell>
          <cell r="H117">
            <v>5075</v>
          </cell>
          <cell r="I117">
            <v>-0.38222376329172447</v>
          </cell>
          <cell r="J117">
            <v>-0.51991017964071862</v>
          </cell>
        </row>
        <row r="118">
          <cell r="A118" t="str">
            <v>---Other Staff Expenses</v>
          </cell>
          <cell r="F118">
            <v>12014.4</v>
          </cell>
          <cell r="G118">
            <v>16711.808000000001</v>
          </cell>
          <cell r="H118">
            <v>17037.5</v>
          </cell>
          <cell r="I118">
            <v>0.11949345492337549</v>
          </cell>
          <cell r="J118">
            <v>9.896149695407841E-2</v>
          </cell>
        </row>
        <row r="119">
          <cell r="A119" t="str">
            <v>Other Expenses</v>
          </cell>
          <cell r="F119">
            <v>8180.4</v>
          </cell>
          <cell r="G119">
            <v>8784.7530000000006</v>
          </cell>
          <cell r="H119">
            <v>9365.9000000000015</v>
          </cell>
          <cell r="I119">
            <v>0.18626546954622669</v>
          </cell>
          <cell r="J119">
            <v>0.39246203101322785</v>
          </cell>
        </row>
        <row r="120">
          <cell r="A120" t="str">
            <v>Total Operating Exp</v>
          </cell>
          <cell r="F120">
            <v>28081.1</v>
          </cell>
          <cell r="G120">
            <v>29196.561000000002</v>
          </cell>
          <cell r="H120">
            <v>34607.100000000006</v>
          </cell>
          <cell r="I120">
            <v>9.8699575551208119E-2</v>
          </cell>
          <cell r="J120">
            <v>0.11646832221228598</v>
          </cell>
        </row>
        <row r="121">
          <cell r="A121" t="str">
            <v>Operating Profit</v>
          </cell>
          <cell r="F121">
            <v>27189.67000000002</v>
          </cell>
          <cell r="G121">
            <v>19829.139999999985</v>
          </cell>
          <cell r="H121">
            <v>5507.2890000000189</v>
          </cell>
          <cell r="I121">
            <v>0.25454216953510023</v>
          </cell>
          <cell r="J121">
            <v>0.23065068984963166</v>
          </cell>
        </row>
        <row r="122">
          <cell r="A122" t="str">
            <v>---Loan Loss Provisions</v>
          </cell>
          <cell r="F122">
            <v>7915.6</v>
          </cell>
          <cell r="G122">
            <v>107.4</v>
          </cell>
          <cell r="H122">
            <v>-1025.5999999999999</v>
          </cell>
          <cell r="I122">
            <v>200.44077134986227</v>
          </cell>
          <cell r="J122">
            <v>0.78088163662932297</v>
          </cell>
        </row>
        <row r="123">
          <cell r="A123" t="str">
            <v>---Invest. Depreciation</v>
          </cell>
          <cell r="F123">
            <v>5637.2</v>
          </cell>
          <cell r="G123">
            <v>10887.4</v>
          </cell>
          <cell r="H123">
            <v>4275.8</v>
          </cell>
          <cell r="I123">
            <v>-1.1202588815942636</v>
          </cell>
          <cell r="J123">
            <v>-1.1961213115252023</v>
          </cell>
        </row>
        <row r="124">
          <cell r="A124" t="str">
            <v>---Other Provisions</v>
          </cell>
          <cell r="F124">
            <v>377.5</v>
          </cell>
          <cell r="G124">
            <v>-3219.4</v>
          </cell>
          <cell r="H124">
            <v>47.9</v>
          </cell>
          <cell r="I124">
            <v>-2.4774376216598615E-3</v>
          </cell>
          <cell r="J124">
            <v>-2.7138948008513228</v>
          </cell>
        </row>
        <row r="125">
          <cell r="A125" t="str">
            <v>Total Provisions</v>
          </cell>
          <cell r="F125">
            <v>14105.3</v>
          </cell>
          <cell r="G125">
            <v>8175.4</v>
          </cell>
          <cell r="H125">
            <v>4698.1000000000004</v>
          </cell>
          <cell r="I125">
            <v>-0.28488754144389006</v>
          </cell>
          <cell r="J125">
            <v>-0.17881459122948418</v>
          </cell>
        </row>
        <row r="126">
          <cell r="A126" t="str">
            <v>PBT Pre Exceptionals</v>
          </cell>
          <cell r="F126">
            <v>13084.370000000021</v>
          </cell>
          <cell r="G126">
            <v>11653.739999999985</v>
          </cell>
          <cell r="H126">
            <v>809.1890000000185</v>
          </cell>
          <cell r="I126">
            <v>0.74883731114517293</v>
          </cell>
          <cell r="J126">
            <v>0.5134035611295682</v>
          </cell>
        </row>
        <row r="127">
          <cell r="A127" t="str">
            <v>One Offs</v>
          </cell>
        </row>
        <row r="128">
          <cell r="A128" t="str">
            <v>IT Refund</v>
          </cell>
          <cell r="F128">
            <v>3710</v>
          </cell>
          <cell r="G128">
            <v>0</v>
          </cell>
          <cell r="H128">
            <v>9538.5</v>
          </cell>
          <cell r="I128">
            <v>0</v>
          </cell>
          <cell r="J128">
            <v>0</v>
          </cell>
          <cell r="L128">
            <v>17360.399999999998</v>
          </cell>
        </row>
        <row r="129">
          <cell r="A129" t="str">
            <v>Forex Gain From IMD</v>
          </cell>
          <cell r="F129">
            <v>0</v>
          </cell>
          <cell r="G129">
            <v>0</v>
          </cell>
          <cell r="H129">
            <v>5315.4</v>
          </cell>
          <cell r="I129">
            <v>0</v>
          </cell>
          <cell r="J129">
            <v>0</v>
          </cell>
        </row>
        <row r="130">
          <cell r="A130" t="str">
            <v>Write Back of MOV Reserve</v>
          </cell>
          <cell r="F130">
            <v>0</v>
          </cell>
          <cell r="G130">
            <v>0</v>
          </cell>
          <cell r="H130">
            <v>5635.2</v>
          </cell>
          <cell r="I130">
            <v>0</v>
          </cell>
          <cell r="J130">
            <v>0</v>
          </cell>
        </row>
        <row r="131">
          <cell r="A131" t="str">
            <v>Wage Arrears</v>
          </cell>
          <cell r="F131">
            <v>3000</v>
          </cell>
          <cell r="G131">
            <v>0</v>
          </cell>
          <cell r="H131">
            <v>3128.7</v>
          </cell>
          <cell r="I131">
            <v>0</v>
          </cell>
          <cell r="J131">
            <v>0</v>
          </cell>
        </row>
        <row r="132">
          <cell r="A132" t="str">
            <v>Reported PBT</v>
          </cell>
          <cell r="F132">
            <v>16794.370000000021</v>
          </cell>
          <cell r="G132">
            <v>11653.739999999985</v>
          </cell>
          <cell r="H132">
            <v>21298.289000000019</v>
          </cell>
          <cell r="I132">
            <v>0.31877937276189194</v>
          </cell>
          <cell r="J132">
            <v>0.5134035611295682</v>
          </cell>
        </row>
        <row r="133">
          <cell r="A133" t="str">
            <v>Income Tax Provisions</v>
          </cell>
          <cell r="F133">
            <v>5800.8</v>
          </cell>
          <cell r="G133">
            <v>-499.8</v>
          </cell>
          <cell r="H133">
            <v>10146.5</v>
          </cell>
          <cell r="I133">
            <v>-2.038276453343657E-2</v>
          </cell>
          <cell r="J133">
            <v>0.70366985714972818</v>
          </cell>
        </row>
        <row r="134">
          <cell r="A134" t="str">
            <v>Net Profit</v>
          </cell>
          <cell r="F134">
            <v>10993.570000000022</v>
          </cell>
          <cell r="G134">
            <v>12153.539999999985</v>
          </cell>
          <cell r="H134">
            <v>11151.789000000019</v>
          </cell>
          <cell r="I134">
            <v>0.74994234014626082</v>
          </cell>
          <cell r="J134">
            <v>0.40197810451993643</v>
          </cell>
        </row>
        <row r="135">
          <cell r="A135" t="str">
            <v>Core Operating Profit</v>
          </cell>
          <cell r="F135">
            <v>17713.370000000021</v>
          </cell>
          <cell r="G135">
            <v>17362.213999999985</v>
          </cell>
          <cell r="H135">
            <v>4209.1890000000185</v>
          </cell>
          <cell r="I135">
            <v>0.27738090074725408</v>
          </cell>
          <cell r="J135">
            <v>0.36587621248565561</v>
          </cell>
        </row>
        <row r="137">
          <cell r="A137" t="str">
            <v>Loans</v>
          </cell>
          <cell r="F137">
            <v>1955650</v>
          </cell>
          <cell r="G137">
            <v>2310540</v>
          </cell>
          <cell r="H137">
            <v>2416830</v>
          </cell>
          <cell r="I137">
            <v>0.28930559122770805</v>
          </cell>
          <cell r="J137">
            <v>9.0172681411868183E-2</v>
          </cell>
        </row>
        <row r="138">
          <cell r="A138" t="str">
            <v>--Retail</v>
          </cell>
          <cell r="F138">
            <v>435810</v>
          </cell>
          <cell r="G138">
            <v>522080</v>
          </cell>
          <cell r="H138">
            <v>562930</v>
          </cell>
          <cell r="I138">
            <v>0.20516809406062197</v>
          </cell>
          <cell r="J138">
            <v>5.7900183992640297E-2</v>
          </cell>
        </row>
        <row r="139">
          <cell r="A139" t="str">
            <v>----Mortgage</v>
          </cell>
          <cell r="F139">
            <v>233170</v>
          </cell>
          <cell r="G139">
            <v>283410</v>
          </cell>
          <cell r="H139">
            <v>303500</v>
          </cell>
          <cell r="I139">
            <v>0.19324430479183041</v>
          </cell>
          <cell r="J139">
            <v>4.112405757368065E-2</v>
          </cell>
        </row>
        <row r="140">
          <cell r="A140" t="str">
            <v>----Other Retail</v>
          </cell>
          <cell r="F140">
            <v>202640</v>
          </cell>
          <cell r="G140">
            <v>238670</v>
          </cell>
          <cell r="H140">
            <v>259430</v>
          </cell>
          <cell r="I140">
            <v>0.21814513371178434</v>
          </cell>
          <cell r="J140">
            <v>7.639077750581702E-2</v>
          </cell>
        </row>
        <row r="141">
          <cell r="A141" t="str">
            <v>---Commercial</v>
          </cell>
          <cell r="F141">
            <v>1521500</v>
          </cell>
          <cell r="G141">
            <v>1861430</v>
          </cell>
          <cell r="H141">
            <v>1923050</v>
          </cell>
          <cell r="I141">
            <v>0.31492206655864385</v>
          </cell>
          <cell r="J141">
            <v>9.9532628634320774E-2</v>
          </cell>
        </row>
        <row r="142">
          <cell r="A142" t="str">
            <v>Deposits</v>
          </cell>
          <cell r="F142">
            <v>3506300</v>
          </cell>
          <cell r="G142">
            <v>3800520</v>
          </cell>
          <cell r="H142">
            <v>3637310</v>
          </cell>
          <cell r="I142">
            <v>0.14596940738752684</v>
          </cell>
          <cell r="J142">
            <v>7.7084049046375558E-2</v>
          </cell>
        </row>
        <row r="146">
          <cell r="A146" t="str">
            <v>Whats Changed----&gt;</v>
          </cell>
        </row>
        <row r="147">
          <cell r="F147" t="str">
            <v>F2006E</v>
          </cell>
          <cell r="I147" t="str">
            <v>F2007E</v>
          </cell>
        </row>
        <row r="148">
          <cell r="A148" t="str">
            <v>Rs Mln</v>
          </cell>
          <cell r="F148" t="str">
            <v>Old</v>
          </cell>
          <cell r="G148" t="str">
            <v>New</v>
          </cell>
          <cell r="H148" t="str">
            <v>Change</v>
          </cell>
          <cell r="I148" t="str">
            <v>Old</v>
          </cell>
          <cell r="J148" t="str">
            <v>New</v>
          </cell>
          <cell r="K148" t="str">
            <v>Change</v>
          </cell>
        </row>
        <row r="149">
          <cell r="A149" t="str">
            <v>Interest Income</v>
          </cell>
          <cell r="F149" t="e">
            <v>#REF!</v>
          </cell>
          <cell r="G149">
            <v>341291.27399999998</v>
          </cell>
          <cell r="H149" t="e">
            <v>#REF!</v>
          </cell>
          <cell r="I149" t="e">
            <v>#REF!</v>
          </cell>
          <cell r="J149">
            <v>394910.255</v>
          </cell>
          <cell r="K149" t="e">
            <v>#REF!</v>
          </cell>
        </row>
        <row r="150">
          <cell r="A150" t="str">
            <v>Interest Expenses</v>
          </cell>
          <cell r="F150" t="e">
            <v>#REF!</v>
          </cell>
          <cell r="G150">
            <v>207228.08900000001</v>
          </cell>
          <cell r="H150" t="e">
            <v>#REF!</v>
          </cell>
          <cell r="I150" t="e">
            <v>#REF!</v>
          </cell>
          <cell r="J150">
            <v>234368.21</v>
          </cell>
          <cell r="K150" t="e">
            <v>#REF!</v>
          </cell>
        </row>
        <row r="151">
          <cell r="A151" t="str">
            <v>Net Interest Income</v>
          </cell>
          <cell r="F151" t="e">
            <v>#REF!</v>
          </cell>
          <cell r="G151">
            <v>134063.18499999997</v>
          </cell>
          <cell r="H151" t="e">
            <v>#REF!</v>
          </cell>
          <cell r="I151" t="e">
            <v>#REF!</v>
          </cell>
          <cell r="J151">
            <v>160542.04500000001</v>
          </cell>
          <cell r="K151" t="e">
            <v>#REF!</v>
          </cell>
        </row>
        <row r="152">
          <cell r="A152" t="str">
            <v>Commission, Exc. Brokerage</v>
          </cell>
          <cell r="F152" t="e">
            <v>#REF!</v>
          </cell>
          <cell r="G152">
            <v>36796.185999999994</v>
          </cell>
          <cell r="H152" t="e">
            <v>#REF!</v>
          </cell>
          <cell r="I152" t="e">
            <v>#REF!</v>
          </cell>
          <cell r="J152">
            <v>48045.03</v>
          </cell>
          <cell r="K152" t="e">
            <v>#REF!</v>
          </cell>
        </row>
        <row r="153">
          <cell r="A153" t="str">
            <v>Profit on sale of Investments</v>
          </cell>
          <cell r="F153" t="e">
            <v>#REF!</v>
          </cell>
          <cell r="G153">
            <v>5871.7139999999999</v>
          </cell>
          <cell r="H153" t="e">
            <v>#REF!</v>
          </cell>
          <cell r="I153" t="e">
            <v>#REF!</v>
          </cell>
          <cell r="J153">
            <v>5677.8119999999999</v>
          </cell>
          <cell r="K153" t="e">
            <v>#REF!</v>
          </cell>
        </row>
        <row r="154">
          <cell r="A154" t="str">
            <v>Forex Income</v>
          </cell>
          <cell r="F154" t="e">
            <v>#REF!</v>
          </cell>
          <cell r="G154">
            <v>4232.1010000000006</v>
          </cell>
          <cell r="H154" t="e">
            <v>#REF!</v>
          </cell>
          <cell r="I154" t="e">
            <v>#REF!</v>
          </cell>
          <cell r="J154">
            <v>3733.9929999999999</v>
          </cell>
          <cell r="K154" t="e">
            <v>#REF!</v>
          </cell>
        </row>
        <row r="155">
          <cell r="A155" t="str">
            <v>Others</v>
          </cell>
          <cell r="F155" t="e">
            <v>#REF!</v>
          </cell>
          <cell r="G155">
            <v>20802.855000000003</v>
          </cell>
          <cell r="H155" t="e">
            <v>#REF!</v>
          </cell>
          <cell r="I155" t="e">
            <v>#REF!</v>
          </cell>
          <cell r="J155">
            <v>17010.765000000007</v>
          </cell>
          <cell r="K155" t="e">
            <v>#REF!</v>
          </cell>
        </row>
        <row r="156">
          <cell r="A156" t="str">
            <v>Total Non-Interest Income</v>
          </cell>
          <cell r="F156" t="e">
            <v>#REF!</v>
          </cell>
          <cell r="G156">
            <v>67702.856</v>
          </cell>
          <cell r="H156" t="e">
            <v>#REF!</v>
          </cell>
          <cell r="I156" t="e">
            <v>#REF!</v>
          </cell>
          <cell r="J156">
            <v>74467.600000000006</v>
          </cell>
          <cell r="K156" t="e">
            <v>#REF!</v>
          </cell>
        </row>
        <row r="157">
          <cell r="A157" t="str">
            <v>Total Operating Income</v>
          </cell>
          <cell r="F157" t="e">
            <v>#REF!</v>
          </cell>
          <cell r="G157">
            <v>201766.04099999997</v>
          </cell>
          <cell r="H157" t="e">
            <v>#REF!</v>
          </cell>
          <cell r="I157" t="e">
            <v>#REF!</v>
          </cell>
          <cell r="J157">
            <v>235009.64500000002</v>
          </cell>
          <cell r="K157" t="e">
            <v>#REF!</v>
          </cell>
        </row>
        <row r="158">
          <cell r="A158" t="str">
            <v>--Total Employee Expenses</v>
          </cell>
          <cell r="F158" t="e">
            <v>#REF!</v>
          </cell>
          <cell r="G158">
            <v>76101.399999999994</v>
          </cell>
          <cell r="H158" t="e">
            <v>#REF!</v>
          </cell>
          <cell r="I158" t="e">
            <v>#REF!</v>
          </cell>
          <cell r="J158">
            <v>79325.8</v>
          </cell>
          <cell r="K158" t="e">
            <v>#REF!</v>
          </cell>
        </row>
        <row r="159">
          <cell r="A159" t="str">
            <v>----Pension</v>
          </cell>
          <cell r="F159" t="e">
            <v>#REF!</v>
          </cell>
          <cell r="G159">
            <v>15070.6</v>
          </cell>
          <cell r="H159" t="e">
            <v>#REF!</v>
          </cell>
          <cell r="I159" t="e">
            <v>#REF!</v>
          </cell>
          <cell r="J159">
            <v>11623.5</v>
          </cell>
          <cell r="K159" t="e">
            <v>#REF!</v>
          </cell>
        </row>
        <row r="160">
          <cell r="A160" t="str">
            <v>----Other Employee Expenses</v>
          </cell>
          <cell r="F160" t="e">
            <v>#REF!</v>
          </cell>
          <cell r="G160">
            <v>61030.799999999996</v>
          </cell>
          <cell r="H160" t="e">
            <v>#REF!</v>
          </cell>
          <cell r="I160" t="e">
            <v>#REF!</v>
          </cell>
          <cell r="J160">
            <v>67702.3</v>
          </cell>
          <cell r="K160" t="e">
            <v>#REF!</v>
          </cell>
        </row>
        <row r="161">
          <cell r="A161" t="str">
            <v>--Other Expenses</v>
          </cell>
          <cell r="F161" t="e">
            <v>#REF!</v>
          </cell>
          <cell r="G161">
            <v>36020.600000000006</v>
          </cell>
          <cell r="H161" t="e">
            <v>#REF!</v>
          </cell>
          <cell r="I161" t="e">
            <v>#REF!</v>
          </cell>
          <cell r="J161">
            <v>38909.422999999995</v>
          </cell>
          <cell r="K161" t="e">
            <v>#REF!</v>
          </cell>
        </row>
        <row r="162">
          <cell r="A162" t="str">
            <v>Total Operating Exp</v>
          </cell>
          <cell r="F162" t="e">
            <v>#REF!</v>
          </cell>
          <cell r="G162">
            <v>112122</v>
          </cell>
          <cell r="H162" t="e">
            <v>#REF!</v>
          </cell>
          <cell r="I162" t="e">
            <v>#REF!</v>
          </cell>
          <cell r="J162">
            <v>118235.223</v>
          </cell>
          <cell r="K162" t="e">
            <v>#REF!</v>
          </cell>
        </row>
        <row r="163">
          <cell r="A163" t="str">
            <v>Operating Profit</v>
          </cell>
          <cell r="F163" t="e">
            <v>#REF!</v>
          </cell>
          <cell r="G163">
            <v>89644.040999999968</v>
          </cell>
          <cell r="H163" t="e">
            <v>#REF!</v>
          </cell>
          <cell r="I163" t="e">
            <v>#REF!</v>
          </cell>
          <cell r="J163">
            <v>116774.42200000002</v>
          </cell>
          <cell r="K163" t="e">
            <v>#REF!</v>
          </cell>
        </row>
        <row r="164">
          <cell r="A164" t="str">
            <v>---Loan Loss Provisions</v>
          </cell>
          <cell r="F164" t="e">
            <v>#REF!</v>
          </cell>
          <cell r="G164">
            <v>5529.7999999999993</v>
          </cell>
          <cell r="H164" t="e">
            <v>#REF!</v>
          </cell>
          <cell r="I164" t="e">
            <v>#REF!</v>
          </cell>
          <cell r="J164">
            <v>20186.900000000001</v>
          </cell>
          <cell r="K164" t="e">
            <v>#REF!</v>
          </cell>
        </row>
        <row r="165">
          <cell r="A165" t="str">
            <v>---Investment Depreciation</v>
          </cell>
          <cell r="F165" t="e">
            <v>#REF!</v>
          </cell>
          <cell r="G165">
            <v>38918.5</v>
          </cell>
          <cell r="H165" t="e">
            <v>#REF!</v>
          </cell>
          <cell r="I165" t="e">
            <v>#REF!</v>
          </cell>
          <cell r="J165">
            <v>20567.3</v>
          </cell>
          <cell r="K165" t="e">
            <v>#REF!</v>
          </cell>
        </row>
        <row r="166">
          <cell r="A166" t="str">
            <v>Total Provisions</v>
          </cell>
          <cell r="F166" t="e">
            <v>#REF!</v>
          </cell>
          <cell r="G166">
            <v>44448.3</v>
          </cell>
          <cell r="H166" t="e">
            <v>#REF!</v>
          </cell>
          <cell r="I166" t="e">
            <v>#REF!</v>
          </cell>
          <cell r="J166">
            <v>40754.199999999997</v>
          </cell>
          <cell r="K166" t="e">
            <v>#REF!</v>
          </cell>
        </row>
        <row r="167">
          <cell r="A167" t="str">
            <v>PBT Pre Exceptionals</v>
          </cell>
          <cell r="F167" t="e">
            <v>#REF!</v>
          </cell>
          <cell r="G167">
            <v>45195.740999999965</v>
          </cell>
          <cell r="H167" t="e">
            <v>#REF!</v>
          </cell>
          <cell r="I167" t="e">
            <v>#REF!</v>
          </cell>
          <cell r="J167">
            <v>76020.222000000023</v>
          </cell>
          <cell r="K167" t="e">
            <v>#REF!</v>
          </cell>
        </row>
        <row r="168">
          <cell r="A168" t="str">
            <v>One Offs</v>
          </cell>
        </row>
        <row r="169">
          <cell r="A169" t="str">
            <v>IT Refund</v>
          </cell>
          <cell r="F169" t="e">
            <v>#REF!</v>
          </cell>
          <cell r="G169">
            <v>16658</v>
          </cell>
          <cell r="H169" t="e">
            <v>#REF!</v>
          </cell>
          <cell r="I169" t="e">
            <v>#REF!</v>
          </cell>
          <cell r="J169">
            <v>0</v>
          </cell>
          <cell r="K169" t="str">
            <v>NA</v>
          </cell>
        </row>
        <row r="170">
          <cell r="A170" t="str">
            <v>Forex Gain From IMD Redemption</v>
          </cell>
          <cell r="F170">
            <v>0</v>
          </cell>
          <cell r="G170">
            <v>5315.4</v>
          </cell>
          <cell r="H170" t="str">
            <v>NA</v>
          </cell>
          <cell r="I170">
            <v>0</v>
          </cell>
          <cell r="J170">
            <v>0</v>
          </cell>
          <cell r="K170" t="str">
            <v>NA</v>
          </cell>
        </row>
        <row r="171">
          <cell r="A171" t="str">
            <v>Write Back of Maintenance Value Reserve</v>
          </cell>
          <cell r="F171">
            <v>0</v>
          </cell>
          <cell r="G171">
            <v>5635.2</v>
          </cell>
          <cell r="H171" t="str">
            <v>NA</v>
          </cell>
          <cell r="I171">
            <v>0</v>
          </cell>
          <cell r="J171">
            <v>0</v>
          </cell>
          <cell r="K171" t="str">
            <v>NA</v>
          </cell>
        </row>
        <row r="172">
          <cell r="A172" t="str">
            <v>Wage Arrears</v>
          </cell>
          <cell r="F172" t="e">
            <v>#REF!</v>
          </cell>
          <cell r="G172">
            <v>5129</v>
          </cell>
          <cell r="H172" t="e">
            <v>#REF!</v>
          </cell>
          <cell r="I172" t="e">
            <v>#REF!</v>
          </cell>
          <cell r="J172">
            <v>0</v>
          </cell>
          <cell r="K172" t="str">
            <v>NA</v>
          </cell>
        </row>
        <row r="173">
          <cell r="A173" t="str">
            <v>Change in Valuation norm for RRB</v>
          </cell>
          <cell r="F173" t="e">
            <v>#REF!</v>
          </cell>
          <cell r="G173">
            <v>868.6</v>
          </cell>
          <cell r="H173" t="e">
            <v>#REF!</v>
          </cell>
          <cell r="I173" t="e">
            <v>#REF!</v>
          </cell>
          <cell r="J173">
            <v>0</v>
          </cell>
          <cell r="K173" t="str">
            <v>NA</v>
          </cell>
        </row>
        <row r="174">
          <cell r="A174" t="str">
            <v>Reported PBT</v>
          </cell>
          <cell r="F174" t="e">
            <v>#REF!</v>
          </cell>
          <cell r="G174">
            <v>68543.940999999963</v>
          </cell>
          <cell r="H174" t="e">
            <v>#REF!</v>
          </cell>
          <cell r="I174" t="e">
            <v>#REF!</v>
          </cell>
          <cell r="J174">
            <v>76020.222000000023</v>
          </cell>
          <cell r="K174" t="e">
            <v>#REF!</v>
          </cell>
        </row>
        <row r="175">
          <cell r="A175" t="str">
            <v>Income Tax Provisions</v>
          </cell>
          <cell r="F175" t="e">
            <v>#REF!</v>
          </cell>
          <cell r="G175">
            <v>24994.799999999999</v>
          </cell>
          <cell r="H175" t="e">
            <v>#REF!</v>
          </cell>
          <cell r="I175" t="e">
            <v>#REF!</v>
          </cell>
          <cell r="J175">
            <v>30837.7</v>
          </cell>
          <cell r="K175" t="e">
            <v>#REF!</v>
          </cell>
        </row>
        <row r="176">
          <cell r="A176" t="str">
            <v>Net Profit</v>
          </cell>
          <cell r="F176" t="e">
            <v>#REF!</v>
          </cell>
          <cell r="G176">
            <v>43549.14099999996</v>
          </cell>
          <cell r="H176" t="e">
            <v>#REF!</v>
          </cell>
          <cell r="I176" t="e">
            <v>#REF!</v>
          </cell>
          <cell r="J176">
            <v>45182.522000000026</v>
          </cell>
          <cell r="K176" t="e">
            <v>#REF!</v>
          </cell>
        </row>
        <row r="177">
          <cell r="A177" t="str">
            <v>Core Operating Profit</v>
          </cell>
          <cell r="F177" t="e">
            <v>#REF!</v>
          </cell>
          <cell r="G177">
            <v>75477.526999999973</v>
          </cell>
          <cell r="H177" t="e">
            <v>#REF!</v>
          </cell>
          <cell r="I177" t="e">
            <v>#REF!</v>
          </cell>
          <cell r="J177">
            <v>111096.61000000002</v>
          </cell>
          <cell r="K177" t="e">
            <v>#REF!</v>
          </cell>
        </row>
        <row r="180">
          <cell r="B180" t="str">
            <v>F4Q05</v>
          </cell>
          <cell r="F180" t="str">
            <v>F4Q06</v>
          </cell>
          <cell r="G180" t="str">
            <v>YoY</v>
          </cell>
        </row>
        <row r="181">
          <cell r="A181" t="str">
            <v>Core Fees, Reported</v>
          </cell>
          <cell r="B181" t="e">
            <v>#REF!</v>
          </cell>
          <cell r="F181" t="e">
            <v>#REF!</v>
          </cell>
          <cell r="G181" t="e">
            <v>#REF!</v>
          </cell>
        </row>
        <row r="182">
          <cell r="A182" t="str">
            <v>---Govt. fees from earlier quarters</v>
          </cell>
          <cell r="B182">
            <v>0</v>
          </cell>
          <cell r="F182">
            <v>1600</v>
          </cell>
          <cell r="G182" t="str">
            <v>NA</v>
          </cell>
        </row>
        <row r="183">
          <cell r="A183" t="str">
            <v>---Inter-branch Transactions</v>
          </cell>
          <cell r="B183">
            <v>0</v>
          </cell>
          <cell r="F183" t="e">
            <v>#REF!</v>
          </cell>
          <cell r="G183" t="str">
            <v>NA</v>
          </cell>
        </row>
        <row r="184">
          <cell r="A184" t="str">
            <v>Core Fees, Adjusted</v>
          </cell>
          <cell r="B184" t="e">
            <v>#REF!</v>
          </cell>
          <cell r="F184" t="e">
            <v>#REF!</v>
          </cell>
          <cell r="G184" t="e">
            <v>#REF!</v>
          </cell>
        </row>
        <row r="185">
          <cell r="A185" t="str">
            <v>Forex Income</v>
          </cell>
          <cell r="B185" t="e">
            <v>#REF!</v>
          </cell>
          <cell r="F185" t="e">
            <v>#REF!</v>
          </cell>
          <cell r="G185" t="e">
            <v>#REF!</v>
          </cell>
        </row>
        <row r="186">
          <cell r="A186" t="str">
            <v>Total</v>
          </cell>
          <cell r="B186" t="e">
            <v>#REF!</v>
          </cell>
          <cell r="F186" t="e">
            <v>#REF!</v>
          </cell>
          <cell r="G186" t="e">
            <v>#REF!</v>
          </cell>
        </row>
        <row r="187">
          <cell r="A187" t="str">
            <v>As % of Assets (annualized)</v>
          </cell>
          <cell r="B187" t="e">
            <v>#REF!</v>
          </cell>
          <cell r="F187" t="e">
            <v>#REF!</v>
          </cell>
        </row>
        <row r="191">
          <cell r="A191" t="str">
            <v>Inv Dep/Net Profit</v>
          </cell>
          <cell r="H191">
            <v>7.8</v>
          </cell>
          <cell r="M191">
            <v>1.2584966247890481</v>
          </cell>
          <cell r="N191">
            <v>1.3824538555936792</v>
          </cell>
          <cell r="O191">
            <v>0.35745583301392453</v>
          </cell>
          <cell r="P191">
            <v>0.61824685933186896</v>
          </cell>
          <cell r="Q191">
            <v>-8.6485933344887841E-2</v>
          </cell>
        </row>
        <row r="192">
          <cell r="H192">
            <v>7.78</v>
          </cell>
          <cell r="I192">
            <v>7.7200000000000024</v>
          </cell>
        </row>
        <row r="193">
          <cell r="H193">
            <v>8.49</v>
          </cell>
          <cell r="I193">
            <v>0.7699999999999978</v>
          </cell>
        </row>
        <row r="198">
          <cell r="I198">
            <v>72000</v>
          </cell>
        </row>
        <row r="199">
          <cell r="I199">
            <v>166000</v>
          </cell>
        </row>
        <row r="200">
          <cell r="I200">
            <v>0.43373493975903615</v>
          </cell>
        </row>
        <row r="211">
          <cell r="B211" t="str">
            <v>F1993</v>
          </cell>
          <cell r="F211" t="str">
            <v>F1994</v>
          </cell>
          <cell r="G211" t="str">
            <v>F1995</v>
          </cell>
          <cell r="H211" t="str">
            <v>F1996</v>
          </cell>
          <cell r="I211" t="str">
            <v>F1997</v>
          </cell>
          <cell r="J211" t="str">
            <v>F1998</v>
          </cell>
          <cell r="K211" t="str">
            <v>F1999</v>
          </cell>
          <cell r="L211" t="str">
            <v>F2000</v>
          </cell>
          <cell r="M211" t="str">
            <v>F2001</v>
          </cell>
          <cell r="R211" t="str">
            <v>F2002</v>
          </cell>
          <cell r="S211" t="str">
            <v>F2003</v>
          </cell>
        </row>
        <row r="212">
          <cell r="A212" t="str">
            <v>Coverage</v>
          </cell>
          <cell r="B212">
            <v>0.38604919276740285</v>
          </cell>
          <cell r="F212">
            <v>0.47322354701887531</v>
          </cell>
          <cell r="G212">
            <v>0.57846103413333672</v>
          </cell>
          <cell r="H212">
            <v>0.62246752475959954</v>
          </cell>
          <cell r="I212">
            <v>0.5802667893284269</v>
          </cell>
          <cell r="J212">
            <v>0.59828460245397153</v>
          </cell>
          <cell r="K212">
            <v>0.57423916895280869</v>
          </cell>
          <cell r="L212">
            <v>0.58819306204984945</v>
          </cell>
          <cell r="M212">
            <v>0.56853492699513763</v>
          </cell>
          <cell r="R212">
            <v>0.56079923504459228</v>
          </cell>
          <cell r="S212">
            <v>0.54220583781958787</v>
          </cell>
        </row>
        <row r="213">
          <cell r="A213" t="str">
            <v>LLP as % of Loans</v>
          </cell>
          <cell r="F213">
            <v>202.52665001367819</v>
          </cell>
          <cell r="G213">
            <v>133.95772889443776</v>
          </cell>
          <cell r="H213">
            <v>108.53133842396991</v>
          </cell>
          <cell r="I213">
            <v>150.2882217423078</v>
          </cell>
          <cell r="J213">
            <v>202.02596953871787</v>
          </cell>
          <cell r="K213">
            <v>202.56130178239653</v>
          </cell>
          <cell r="L213">
            <v>167.89148728428952</v>
          </cell>
          <cell r="M213">
            <v>142.44353715274482</v>
          </cell>
          <cell r="R213">
            <v>188.15529904845116</v>
          </cell>
          <cell r="S213">
            <v>200.52446534497187</v>
          </cell>
        </row>
        <row r="235">
          <cell r="B235" t="str">
            <v>F1Q04</v>
          </cell>
          <cell r="F235" t="str">
            <v>F2Q04</v>
          </cell>
          <cell r="G235" t="str">
            <v>F3Q04</v>
          </cell>
          <cell r="H235" t="str">
            <v>F4Q04</v>
          </cell>
          <cell r="I235" t="str">
            <v>F1Q05</v>
          </cell>
          <cell r="J235" t="str">
            <v>F2Q05</v>
          </cell>
          <cell r="K235" t="str">
            <v>F3Q05</v>
          </cell>
          <cell r="L235" t="str">
            <v>F4Q05</v>
          </cell>
          <cell r="M235" t="str">
            <v>F1Q06</v>
          </cell>
          <cell r="N235" t="str">
            <v>F2Q06</v>
          </cell>
          <cell r="R235" t="str">
            <v>F3Q06</v>
          </cell>
          <cell r="S235" t="str">
            <v>F4Q06</v>
          </cell>
        </row>
        <row r="236">
          <cell r="A236" t="str">
            <v>Tax Rate</v>
          </cell>
          <cell r="B236">
            <v>0.47479714689854019</v>
          </cell>
          <cell r="F236">
            <v>0.27233754763693002</v>
          </cell>
          <cell r="G236">
            <v>0.17265802955247897</v>
          </cell>
          <cell r="H236">
            <v>-0.11188492253251742</v>
          </cell>
          <cell r="I236">
            <v>0.39268274488876648</v>
          </cell>
          <cell r="J236">
            <v>0.4144172426671574</v>
          </cell>
          <cell r="K236">
            <v>0.34540146489567591</v>
          </cell>
          <cell r="L236">
            <v>0.14939824131762838</v>
          </cell>
          <cell r="M236">
            <v>0.26905213071832906</v>
          </cell>
          <cell r="N236">
            <v>-4.2887519371463637E-2</v>
          </cell>
          <cell r="R236">
            <v>0.47639977089239383</v>
          </cell>
          <cell r="S236">
            <v>0.55971558601046401</v>
          </cell>
        </row>
        <row r="237">
          <cell r="B237">
            <v>0.25256758567756243</v>
          </cell>
          <cell r="F237">
            <v>0.25256758567756243</v>
          </cell>
          <cell r="G237">
            <v>0.25256758567756243</v>
          </cell>
          <cell r="H237">
            <v>0.25256758567756243</v>
          </cell>
        </row>
        <row r="238">
          <cell r="I238">
            <v>0.33996005084527064</v>
          </cell>
          <cell r="J238">
            <v>0.33996005084527064</v>
          </cell>
          <cell r="K238">
            <v>0.33996005084527064</v>
          </cell>
          <cell r="L238">
            <v>0.33996005084527064</v>
          </cell>
        </row>
        <row r="239">
          <cell r="M239">
            <v>0.36192068172935798</v>
          </cell>
          <cell r="N239">
            <v>0.36192068172935798</v>
          </cell>
          <cell r="R239">
            <v>0.36192068172935798</v>
          </cell>
          <cell r="S239">
            <v>0.36192068172935798</v>
          </cell>
        </row>
        <row r="262">
          <cell r="A262" t="str">
            <v>Rs Mln</v>
          </cell>
          <cell r="B262" t="str">
            <v>F1Q06</v>
          </cell>
          <cell r="F262" t="str">
            <v>F1Q07</v>
          </cell>
          <cell r="G262" t="str">
            <v>YoY</v>
          </cell>
        </row>
        <row r="263">
          <cell r="A263" t="str">
            <v>Total Staff Expenses</v>
          </cell>
          <cell r="B263">
            <v>18335.7</v>
          </cell>
          <cell r="F263">
            <v>19242.900000000001</v>
          </cell>
          <cell r="G263">
            <v>4.9477249300544868E-2</v>
          </cell>
        </row>
        <row r="264">
          <cell r="A264" t="str">
            <v>---VRS</v>
          </cell>
          <cell r="B264">
            <v>0</v>
          </cell>
          <cell r="F264">
            <v>0</v>
          </cell>
          <cell r="G264" t="e">
            <v>#DIV/0!</v>
          </cell>
        </row>
        <row r="265">
          <cell r="A265" t="str">
            <v>---Pension</v>
          </cell>
          <cell r="B265">
            <v>3700</v>
          </cell>
          <cell r="F265">
            <v>3340</v>
          </cell>
          <cell r="G265">
            <v>-9.7297297297297303E-2</v>
          </cell>
        </row>
        <row r="266">
          <cell r="A266" t="str">
            <v>---Wage Arrears</v>
          </cell>
          <cell r="B266">
            <v>2000</v>
          </cell>
          <cell r="F266">
            <v>0</v>
          </cell>
          <cell r="G266">
            <v>-1</v>
          </cell>
        </row>
        <row r="267">
          <cell r="A267" t="str">
            <v>---Other Staff Expenses</v>
          </cell>
          <cell r="B267">
            <v>12635.7</v>
          </cell>
          <cell r="F267">
            <v>15902.9</v>
          </cell>
          <cell r="G267">
            <v>0.25856897520517252</v>
          </cell>
        </row>
        <row r="268">
          <cell r="A268" t="str">
            <v>Other Expenses</v>
          </cell>
          <cell r="B268">
            <v>7567.5</v>
          </cell>
          <cell r="F268">
            <v>8859.5</v>
          </cell>
          <cell r="G268">
            <v>0.17073009580442688</v>
          </cell>
        </row>
        <row r="269">
          <cell r="A269" t="str">
            <v>---Rent, Taxes, Lighting</v>
          </cell>
          <cell r="B269">
            <v>1734.3</v>
          </cell>
          <cell r="F269">
            <v>1912.2</v>
          </cell>
          <cell r="G269">
            <v>0.10257740875281107</v>
          </cell>
        </row>
        <row r="270">
          <cell r="A270" t="str">
            <v>---Depreciation on Property</v>
          </cell>
          <cell r="B270">
            <v>2013.1</v>
          </cell>
          <cell r="F270">
            <v>1883.8</v>
          </cell>
          <cell r="G270">
            <v>-6.4229298097461585E-2</v>
          </cell>
        </row>
        <row r="271">
          <cell r="A271" t="str">
            <v>---Others</v>
          </cell>
          <cell r="B271">
            <v>3820.1</v>
          </cell>
          <cell r="F271">
            <v>5063.5</v>
          </cell>
          <cell r="G271">
            <v>0.32548886154812706</v>
          </cell>
        </row>
        <row r="272">
          <cell r="A272" t="str">
            <v>Total Operating Exp</v>
          </cell>
          <cell r="B272">
            <v>25903.200000000001</v>
          </cell>
          <cell r="F272">
            <v>28102.400000000001</v>
          </cell>
          <cell r="G272">
            <v>8.4900707248525276E-2</v>
          </cell>
        </row>
        <row r="277">
          <cell r="F277" t="str">
            <v>F1Q05</v>
          </cell>
          <cell r="G277" t="str">
            <v>F2Q05</v>
          </cell>
          <cell r="H277" t="str">
            <v>F3Q05</v>
          </cell>
          <cell r="I277" t="str">
            <v>F4Q05</v>
          </cell>
          <cell r="J277" t="str">
            <v>F1Q06</v>
          </cell>
          <cell r="K277" t="str">
            <v>F2Q06</v>
          </cell>
          <cell r="L277" t="str">
            <v>F3Q06</v>
          </cell>
          <cell r="M277" t="str">
            <v>F4Q06</v>
          </cell>
          <cell r="N277" t="str">
            <v>F1Q07</v>
          </cell>
          <cell r="O277" t="str">
            <v>F2Q07</v>
          </cell>
          <cell r="P277" t="str">
            <v>F3Q07</v>
          </cell>
        </row>
        <row r="278">
          <cell r="A278" t="str">
            <v>Fees Growth</v>
          </cell>
          <cell r="F278">
            <v>0.14077213640958353</v>
          </cell>
          <cell r="G278">
            <v>0.10504888603942941</v>
          </cell>
          <cell r="H278">
            <v>0.18124121816832695</v>
          </cell>
          <cell r="I278">
            <v>0.12637358409258792</v>
          </cell>
          <cell r="J278">
            <v>0.14152688606650399</v>
          </cell>
          <cell r="K278">
            <v>-9.3375783244371569E-3</v>
          </cell>
          <cell r="L278">
            <v>1.2402935004878213E-2</v>
          </cell>
          <cell r="M278">
            <v>2.7378402658932988E-2</v>
          </cell>
          <cell r="N278">
            <v>3.7504596151489045E-2</v>
          </cell>
          <cell r="O278">
            <v>0.24</v>
          </cell>
          <cell r="P278">
            <v>0.22901112078687791</v>
          </cell>
        </row>
        <row r="279">
          <cell r="B279">
            <v>6618.7999999999993</v>
          </cell>
          <cell r="C279">
            <v>7396.3</v>
          </cell>
          <cell r="D279">
            <v>7675.9000000000005</v>
          </cell>
          <cell r="E279">
            <v>14546.6</v>
          </cell>
          <cell r="F279">
            <v>7762.2</v>
          </cell>
          <cell r="G279">
            <v>8157.0999999999995</v>
          </cell>
          <cell r="H279">
            <v>8721.7000000000007</v>
          </cell>
          <cell r="I279">
            <v>16087.650000000001</v>
          </cell>
          <cell r="J279">
            <v>8476.1</v>
          </cell>
          <cell r="K279">
            <v>7946.2309999999998</v>
          </cell>
          <cell r="L279">
            <v>8696.5999999999985</v>
          </cell>
          <cell r="M279">
            <v>15909.400000000001</v>
          </cell>
          <cell r="N279">
            <v>8657.9</v>
          </cell>
          <cell r="O279">
            <v>9511.0400000000009</v>
          </cell>
        </row>
        <row r="280">
          <cell r="F280">
            <v>0.17275034749501428</v>
          </cell>
          <cell r="G280">
            <v>0.10286224193177662</v>
          </cell>
          <cell r="H280">
            <v>0.13624460975260222</v>
          </cell>
          <cell r="I280">
            <v>0.10593884481597082</v>
          </cell>
          <cell r="J280">
            <v>9.1971348329082048E-2</v>
          </cell>
          <cell r="K280">
            <v>-2.5850976449963814E-2</v>
          </cell>
          <cell r="L280">
            <v>-2.8778793125195934E-3</v>
          </cell>
          <cell r="M280">
            <v>-1.107992777068123E-2</v>
          </cell>
          <cell r="N280">
            <v>2.1448543551869204E-2</v>
          </cell>
          <cell r="O280">
            <v>0.1969246803925031</v>
          </cell>
        </row>
        <row r="281">
          <cell r="F281" t="str">
            <v>F1Q05</v>
          </cell>
          <cell r="G281" t="str">
            <v>F2Q05</v>
          </cell>
          <cell r="H281" t="str">
            <v>F3Q05</v>
          </cell>
          <cell r="I281" t="str">
            <v>F4Q05</v>
          </cell>
          <cell r="J281" t="str">
            <v>F1Q06</v>
          </cell>
          <cell r="K281" t="str">
            <v>F2Q06</v>
          </cell>
          <cell r="L281" t="str">
            <v>F3Q06</v>
          </cell>
          <cell r="M281" t="str">
            <v>F4Q06</v>
          </cell>
          <cell r="N281" t="str">
            <v>F1Q07</v>
          </cell>
          <cell r="O281" t="str">
            <v>F2Q07</v>
          </cell>
          <cell r="P281" t="str">
            <v>F3Q07</v>
          </cell>
        </row>
        <row r="282">
          <cell r="A282" t="str">
            <v>Staff Expenses</v>
          </cell>
          <cell r="B282">
            <v>12584.2</v>
          </cell>
          <cell r="C282">
            <v>14368.900000000001</v>
          </cell>
          <cell r="D282">
            <v>13633.7</v>
          </cell>
          <cell r="E282">
            <v>20344.900000000001</v>
          </cell>
          <cell r="F282">
            <v>16218.100000000002</v>
          </cell>
          <cell r="G282">
            <v>15687.8</v>
          </cell>
          <cell r="H282">
            <v>16014.4</v>
          </cell>
          <cell r="I282">
            <v>17608</v>
          </cell>
          <cell r="J282">
            <v>16335.7</v>
          </cell>
          <cell r="K282">
            <v>20411.808000000001</v>
          </cell>
          <cell r="L282">
            <v>22112.5</v>
          </cell>
          <cell r="M282">
            <v>19241.699999999997</v>
          </cell>
          <cell r="N282">
            <v>19242.900000000001</v>
          </cell>
          <cell r="O282">
            <v>19547.099999999999</v>
          </cell>
          <cell r="P282">
            <v>20297.099999999999</v>
          </cell>
        </row>
        <row r="283">
          <cell r="F283">
            <v>0.28876686638801052</v>
          </cell>
          <cell r="G283">
            <v>9.1788515474392485E-2</v>
          </cell>
          <cell r="H283">
            <v>0.17461877553415417</v>
          </cell>
          <cell r="I283">
            <v>-0.13452511440213522</v>
          </cell>
          <cell r="J283">
            <v>7.2511576571854253E-3</v>
          </cell>
          <cell r="K283">
            <v>0.3011262254745728</v>
          </cell>
          <cell r="L283">
            <v>0.38078854031371767</v>
          </cell>
          <cell r="M283">
            <v>9.2781690140844919E-2</v>
          </cell>
          <cell r="N283">
            <v>0.17796604981727149</v>
          </cell>
          <cell r="O283">
            <v>-4.2363126284550745E-2</v>
          </cell>
          <cell r="P283">
            <v>-8.2098360655737723E-2</v>
          </cell>
        </row>
        <row r="303">
          <cell r="F303">
            <v>16218.100000000002</v>
          </cell>
          <cell r="G303">
            <v>15687.8</v>
          </cell>
          <cell r="H303">
            <v>16014.4</v>
          </cell>
          <cell r="I303">
            <v>17608</v>
          </cell>
          <cell r="J303">
            <v>16335.7</v>
          </cell>
          <cell r="K303">
            <v>20411.808000000001</v>
          </cell>
          <cell r="L303">
            <v>22112.5</v>
          </cell>
          <cell r="M303">
            <v>19241.699999999997</v>
          </cell>
          <cell r="N303">
            <v>19242.900000000001</v>
          </cell>
          <cell r="O303">
            <v>19547.099999999999</v>
          </cell>
        </row>
        <row r="304">
          <cell r="J304">
            <v>7.2511576571854253E-3</v>
          </cell>
          <cell r="K304">
            <v>0.3011262254745728</v>
          </cell>
          <cell r="L304">
            <v>0.38078854031371767</v>
          </cell>
          <cell r="M304">
            <v>9.2781690140844919E-2</v>
          </cell>
          <cell r="N304">
            <v>0.17796604981727149</v>
          </cell>
          <cell r="O304">
            <v>-4.2363126284550745E-2</v>
          </cell>
        </row>
        <row r="310">
          <cell r="A310" t="str">
            <v>Composition of Loan book</v>
          </cell>
          <cell r="B310">
            <v>38600</v>
          </cell>
          <cell r="C310">
            <v>38965</v>
          </cell>
        </row>
        <row r="311">
          <cell r="A311" t="str">
            <v>Mid Corporates</v>
          </cell>
          <cell r="B311">
            <v>0.24</v>
          </cell>
          <cell r="C311">
            <v>0.25</v>
          </cell>
        </row>
        <row r="312">
          <cell r="A312" t="str">
            <v>Personal</v>
          </cell>
          <cell r="B312">
            <v>0.22</v>
          </cell>
          <cell r="C312">
            <v>0.23</v>
          </cell>
        </row>
        <row r="313">
          <cell r="A313" t="str">
            <v>International</v>
          </cell>
          <cell r="B313">
            <v>0.11</v>
          </cell>
          <cell r="C313">
            <v>0.11</v>
          </cell>
        </row>
        <row r="314">
          <cell r="A314" t="str">
            <v>Agriculture</v>
          </cell>
          <cell r="B314">
            <v>0.1</v>
          </cell>
          <cell r="C314">
            <v>0.11</v>
          </cell>
        </row>
        <row r="315">
          <cell r="A315" t="str">
            <v>Top Corporates</v>
          </cell>
          <cell r="B315">
            <v>0.12</v>
          </cell>
          <cell r="C315">
            <v>0.1</v>
          </cell>
        </row>
        <row r="316">
          <cell r="A316" t="str">
            <v>SIB</v>
          </cell>
          <cell r="B316">
            <v>0.1</v>
          </cell>
          <cell r="C316">
            <v>0.1</v>
          </cell>
        </row>
        <row r="317">
          <cell r="A317" t="str">
            <v>Other Corporates</v>
          </cell>
          <cell r="B317">
            <v>7.0000000000000007E-2</v>
          </cell>
          <cell r="C317">
            <v>0.08</v>
          </cell>
        </row>
        <row r="318">
          <cell r="A318" t="str">
            <v>Food</v>
          </cell>
          <cell r="B318">
            <v>0.04</v>
          </cell>
          <cell r="C318">
            <v>0.02</v>
          </cell>
        </row>
        <row r="319">
          <cell r="B319">
            <v>2310540</v>
          </cell>
          <cell r="C319">
            <v>2832680</v>
          </cell>
        </row>
        <row r="321">
          <cell r="A321" t="str">
            <v>Mid Corporates</v>
          </cell>
          <cell r="B321">
            <v>554529.6</v>
          </cell>
          <cell r="C321">
            <v>708170</v>
          </cell>
          <cell r="D321">
            <v>153640.40000000002</v>
          </cell>
          <cell r="E321">
            <v>0.29425135021258669</v>
          </cell>
        </row>
        <row r="322">
          <cell r="A322" t="str">
            <v>Personal</v>
          </cell>
          <cell r="B322">
            <v>508318.8</v>
          </cell>
          <cell r="C322">
            <v>651516.4</v>
          </cell>
          <cell r="D322">
            <v>143197.60000000003</v>
          </cell>
          <cell r="E322">
            <v>0.27425135021258673</v>
          </cell>
        </row>
        <row r="323">
          <cell r="A323" t="str">
            <v>International</v>
          </cell>
          <cell r="B323">
            <v>254159.4</v>
          </cell>
          <cell r="C323">
            <v>311594.8</v>
          </cell>
          <cell r="D323">
            <v>57435.399999999994</v>
          </cell>
          <cell r="E323">
            <v>0.10999999999999999</v>
          </cell>
        </row>
        <row r="324">
          <cell r="A324" t="str">
            <v>Agriculture</v>
          </cell>
          <cell r="B324">
            <v>231054</v>
          </cell>
          <cell r="C324">
            <v>311594.8</v>
          </cell>
          <cell r="D324">
            <v>80540.799999999988</v>
          </cell>
          <cell r="E324">
            <v>0.15425135021258665</v>
          </cell>
        </row>
        <row r="325">
          <cell r="A325" t="str">
            <v>Top Corporates</v>
          </cell>
          <cell r="B325">
            <v>277264.8</v>
          </cell>
          <cell r="C325">
            <v>283268</v>
          </cell>
          <cell r="D325">
            <v>6003.2000000000116</v>
          </cell>
          <cell r="E325">
            <v>1.1497299574826697E-2</v>
          </cell>
        </row>
        <row r="326">
          <cell r="A326" t="str">
            <v>SIB</v>
          </cell>
          <cell r="B326">
            <v>231054</v>
          </cell>
          <cell r="C326">
            <v>283268</v>
          </cell>
          <cell r="D326">
            <v>52214</v>
          </cell>
          <cell r="E326">
            <v>0.1</v>
          </cell>
        </row>
        <row r="327">
          <cell r="A327" t="str">
            <v>Other Corporates</v>
          </cell>
          <cell r="B327">
            <v>161737.80000000002</v>
          </cell>
          <cell r="C327">
            <v>226614.39999999999</v>
          </cell>
          <cell r="D327">
            <v>64876.599999999977</v>
          </cell>
          <cell r="E327">
            <v>0.12425135021258661</v>
          </cell>
        </row>
        <row r="328">
          <cell r="A328" t="str">
            <v>Food</v>
          </cell>
          <cell r="B328">
            <v>92421.6</v>
          </cell>
          <cell r="C328">
            <v>56653.599999999999</v>
          </cell>
          <cell r="D328">
            <v>-35768.000000000007</v>
          </cell>
          <cell r="E328">
            <v>-6.8502700425173341E-2</v>
          </cell>
        </row>
        <row r="329">
          <cell r="A329" t="str">
            <v>Total</v>
          </cell>
          <cell r="B329">
            <v>2310540</v>
          </cell>
          <cell r="C329">
            <v>2832680</v>
          </cell>
          <cell r="D329">
            <v>522140</v>
          </cell>
          <cell r="E329">
            <v>1</v>
          </cell>
        </row>
        <row r="333">
          <cell r="A333" t="str">
            <v>Mid Corporates</v>
          </cell>
          <cell r="B333">
            <v>0.29425135021258669</v>
          </cell>
        </row>
        <row r="334">
          <cell r="A334" t="str">
            <v>Personal</v>
          </cell>
          <cell r="B334">
            <v>0.27425135021258673</v>
          </cell>
        </row>
        <row r="335">
          <cell r="A335" t="str">
            <v>Agriculture</v>
          </cell>
          <cell r="B335">
            <v>0.15425135021258665</v>
          </cell>
        </row>
        <row r="336">
          <cell r="A336" t="str">
            <v>Other Corporates</v>
          </cell>
          <cell r="B336">
            <v>0.12425135021258661</v>
          </cell>
        </row>
        <row r="337">
          <cell r="A337" t="str">
            <v>International</v>
          </cell>
          <cell r="B337">
            <v>0.11</v>
          </cell>
        </row>
        <row r="338">
          <cell r="A338" t="str">
            <v>SIB</v>
          </cell>
          <cell r="B338">
            <v>0.1</v>
          </cell>
        </row>
        <row r="339">
          <cell r="A339" t="str">
            <v>Top Corporates</v>
          </cell>
          <cell r="B339">
            <v>1.1497299574826697E-2</v>
          </cell>
        </row>
        <row r="340">
          <cell r="A340" t="str">
            <v>Food</v>
          </cell>
          <cell r="B340">
            <v>-6.8502700425173341E-2</v>
          </cell>
        </row>
        <row r="341">
          <cell r="A341" t="str">
            <v>Total</v>
          </cell>
          <cell r="B341">
            <v>1</v>
          </cell>
        </row>
        <row r="354">
          <cell r="B354" t="str">
            <v>Credit Cost (bps)</v>
          </cell>
        </row>
        <row r="355">
          <cell r="D355" t="str">
            <v>Base Case</v>
          </cell>
        </row>
        <row r="356">
          <cell r="B356">
            <v>60</v>
          </cell>
          <cell r="C356">
            <v>70</v>
          </cell>
          <cell r="D356">
            <v>80</v>
          </cell>
          <cell r="E356">
            <v>90</v>
          </cell>
          <cell r="F356">
            <v>100</v>
          </cell>
        </row>
        <row r="357">
          <cell r="A357" t="str">
            <v>PBT, Rs. Mn</v>
          </cell>
          <cell r="B357">
            <v>60213.668559470665</v>
          </cell>
          <cell r="C357">
            <v>56606.985809001999</v>
          </cell>
          <cell r="D357">
            <v>83280.734131240271</v>
          </cell>
          <cell r="E357">
            <v>49393.620308064666</v>
          </cell>
          <cell r="F357">
            <v>45786.937557595942</v>
          </cell>
        </row>
        <row r="358">
          <cell r="A358" t="str">
            <v>Change in Earnings</v>
          </cell>
          <cell r="B358">
            <v>-0.27697961374138136</v>
          </cell>
          <cell r="C358">
            <v>-0.32028714204420561</v>
          </cell>
          <cell r="E358">
            <v>-0.406902198649854</v>
          </cell>
          <cell r="F358">
            <v>-0.45020972695267891</v>
          </cell>
        </row>
        <row r="359">
          <cell r="A359" t="str">
            <v>Source: Company data, Morgan Stanley Research, E=Morgan Stanley Research Estimates</v>
          </cell>
        </row>
        <row r="364">
          <cell r="A364" t="str">
            <v>Rs. Mn</v>
          </cell>
        </row>
        <row r="365">
          <cell r="A365" t="str">
            <v>Reported PBT</v>
          </cell>
          <cell r="B365">
            <v>17912.120000000017</v>
          </cell>
        </row>
        <row r="366">
          <cell r="A366" t="str">
            <v>Less: LLP @ 1% of loans</v>
          </cell>
          <cell r="B366">
            <v>6814.1875</v>
          </cell>
        </row>
        <row r="367">
          <cell r="A367" t="str">
            <v>Add: LLP</v>
          </cell>
          <cell r="B367">
            <v>2561.1</v>
          </cell>
        </row>
        <row r="368">
          <cell r="A368" t="str">
            <v>Impact of Credit Cost</v>
          </cell>
          <cell r="B368">
            <v>-4253.0874999999996</v>
          </cell>
        </row>
        <row r="369">
          <cell r="A369" t="str">
            <v>Less: Treasury Gain</v>
          </cell>
          <cell r="B369">
            <v>76.900000000000006</v>
          </cell>
        </row>
        <row r="370">
          <cell r="A370" t="str">
            <v>Normalised PBT</v>
          </cell>
          <cell r="B370">
            <v>13582.132500000018</v>
          </cell>
        </row>
        <row r="371">
          <cell r="A371" t="str">
            <v>Tax @ 33.6%</v>
          </cell>
          <cell r="B371">
            <v>4563.5965200000064</v>
          </cell>
        </row>
        <row r="372">
          <cell r="A372" t="str">
            <v>Normalised PAT</v>
          </cell>
          <cell r="B372">
            <v>9018.5359800000115</v>
          </cell>
        </row>
        <row r="373">
          <cell r="A373" t="str">
            <v>Reported PAT</v>
          </cell>
          <cell r="B373">
            <v>11844.820000000018</v>
          </cell>
        </row>
        <row r="374">
          <cell r="A374" t="str">
            <v>Normalised EPS, Annualised</v>
          </cell>
          <cell r="B374">
            <v>68.542929735892173</v>
          </cell>
        </row>
        <row r="375">
          <cell r="A375" t="str">
            <v>Reported EPS, Annualised</v>
          </cell>
          <cell r="B375">
            <v>90.02333269998114</v>
          </cell>
        </row>
        <row r="376">
          <cell r="A376" t="str">
            <v>PE</v>
          </cell>
        </row>
        <row r="377">
          <cell r="A377" t="str">
            <v>Normalised</v>
          </cell>
          <cell r="B377">
            <v>19.171196869804998</v>
          </cell>
        </row>
        <row r="378">
          <cell r="A378" t="str">
            <v>Reported</v>
          </cell>
          <cell r="B378">
            <v>14.596771310159186</v>
          </cell>
        </row>
      </sheetData>
      <sheetData sheetId="9" refreshError="1"/>
      <sheetData sheetId="10">
        <row r="1">
          <cell r="B1" t="str">
            <v>SBI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P2" t="str">
            <v>Fair Value</v>
          </cell>
          <cell r="U2">
            <v>1404.1921388979442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>DECLINE</v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 t="str">
            <v>Contribution of Life Insurance</v>
          </cell>
          <cell r="U3">
            <v>18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P4" t="str">
            <v>Target</v>
          </cell>
          <cell r="U4">
            <v>1422.1921388979442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45413.122000000018</v>
          </cell>
          <cell r="Z6">
            <v>55298.407463143536</v>
          </cell>
          <cell r="AA6">
            <v>65177.875465004574</v>
          </cell>
          <cell r="AB6">
            <v>76258.11429405534</v>
          </cell>
          <cell r="AC6">
            <v>89221.993724044747</v>
          </cell>
          <cell r="AD6">
            <v>103041.1167954353</v>
          </cell>
          <cell r="AE6">
            <v>120194.68261600523</v>
          </cell>
          <cell r="AF6">
            <v>136088.60947418428</v>
          </cell>
          <cell r="AG6">
            <v>152307.42854067462</v>
          </cell>
          <cell r="AH6">
            <v>168469.4841883567</v>
          </cell>
          <cell r="AI6">
            <v>184154.34135608815</v>
          </cell>
          <cell r="AJ6">
            <v>198922.97157772683</v>
          </cell>
          <cell r="AK6">
            <v>212341.81921290353</v>
          </cell>
          <cell r="AL6">
            <v>224009.09417375433</v>
          </cell>
          <cell r="AM6">
            <v>233581.18740694955</v>
          </cell>
          <cell r="AN6">
            <v>240263.09920362779</v>
          </cell>
          <cell r="AO6">
            <v>245316.70813210763</v>
          </cell>
          <cell r="AP6">
            <v>250560.70448530954</v>
          </cell>
          <cell r="AQ6">
            <v>256000.02430283785</v>
          </cell>
          <cell r="AR6">
            <v>261639.7672171476</v>
          </cell>
          <cell r="AS6">
            <v>267485.20105109731</v>
          </cell>
          <cell r="AT6">
            <v>273541.7665596318</v>
          </cell>
          <cell r="AU6">
            <v>279815.08231979742</v>
          </cell>
          <cell r="AV6">
            <v>286310.94977341557</v>
          </cell>
          <cell r="AW6">
            <v>293035.35842687677</v>
          </cell>
          <cell r="AX6">
            <v>299994.49121265177</v>
          </cell>
          <cell r="AY6">
            <v>307194.73001725576</v>
          </cell>
          <cell r="AZ6">
            <v>314642.66138054838</v>
          </cell>
          <cell r="BA6">
            <v>322345.08237139933</v>
          </cell>
          <cell r="BB6">
            <v>330309.00664490229</v>
          </cell>
          <cell r="BC6">
            <v>338541.67068647814</v>
          </cell>
          <cell r="BD6">
            <v>347050.54024837172</v>
          </cell>
          <cell r="BE6">
            <v>355843.31698421127</v>
          </cell>
          <cell r="BF6">
            <v>364927.94528747327</v>
          </cell>
          <cell r="BG6">
            <v>374312.61933987349</v>
          </cell>
          <cell r="BH6">
            <v>384005.79037588532</v>
          </cell>
          <cell r="BI6">
            <v>394016.17416977615</v>
          </cell>
          <cell r="BJ6">
            <v>404352.75875174662</v>
          </cell>
          <cell r="BK6">
            <v>415024.81235995376</v>
          </cell>
          <cell r="BL6">
            <v>426041.89163540897</v>
          </cell>
          <cell r="BM6">
            <v>437413.85006695002</v>
          </cell>
          <cell r="BN6">
            <v>449150.84669370257</v>
          </cell>
          <cell r="BO6">
            <v>461263.35507267789</v>
          </cell>
          <cell r="BP6">
            <v>473762.17251937435</v>
          </cell>
          <cell r="BQ6">
            <v>486658.42962949636</v>
          </cell>
          <cell r="BR6">
            <v>499963.60009014636</v>
          </cell>
          <cell r="BS6">
            <v>513689.51078909548</v>
          </cell>
          <cell r="BT6">
            <v>527848.35223100358</v>
          </cell>
          <cell r="BU6">
            <v>542452.68926971918</v>
          </cell>
          <cell r="BV6">
            <v>557515.47216607537</v>
          </cell>
          <cell r="BW6">
            <v>573050.04798087222</v>
          </cell>
          <cell r="BX6">
            <v>589070.17231303174</v>
          </cell>
          <cell r="BY6">
            <v>605590.02139321645</v>
          </cell>
          <cell r="BZ6">
            <v>622624.2045435058</v>
          </cell>
          <cell r="CA6">
            <v>640187.77701404912</v>
          </cell>
          <cell r="CB6">
            <v>658296.25320793898</v>
          </cell>
          <cell r="CC6">
            <v>676965.62030589138</v>
          </cell>
          <cell r="CD6">
            <v>696212.35230266314</v>
          </cell>
          <cell r="CE6">
            <v>716053.42446750123</v>
          </cell>
          <cell r="CF6">
            <v>736506.32824128424</v>
          </cell>
          <cell r="CG6">
            <v>757589.08658340084</v>
          </cell>
          <cell r="CH6">
            <v>779320.26978179824</v>
          </cell>
          <cell r="CI6">
            <v>801719.01174004481</v>
          </cell>
          <cell r="CJ6">
            <v>824805.02675565809</v>
          </cell>
          <cell r="CK6">
            <v>848598.62680438638</v>
          </cell>
          <cell r="CL6">
            <v>873120.73934557079</v>
          </cell>
          <cell r="CM6">
            <v>898392.92566416448</v>
          </cell>
          <cell r="CN6">
            <v>924437.39976546681</v>
          </cell>
          <cell r="CO6">
            <v>951277.04783909547</v>
          </cell>
          <cell r="CP6">
            <v>978935.44830923469</v>
          </cell>
          <cell r="CQ6">
            <v>1007436.8924886941</v>
          </cell>
          <cell r="CR6">
            <v>1036806.4058548487</v>
          </cell>
          <cell r="CS6">
            <v>1067069.7699660731</v>
          </cell>
          <cell r="CT6">
            <v>1098253.5450378375</v>
          </cell>
          <cell r="CU6">
            <v>1130385.0931982144</v>
          </cell>
          <cell r="CV6">
            <v>1163492.6024431328</v>
          </cell>
          <cell r="CW6">
            <v>1197605.1113123344</v>
          </cell>
          <cell r="CX6">
            <v>1232752.5343076093</v>
          </cell>
          <cell r="CY6">
            <v>1268965.688075539</v>
          </cell>
          <cell r="CZ6">
            <v>1306276.3183776478</v>
          </cell>
          <cell r="DA6">
            <v>1344717.127871538</v>
          </cell>
          <cell r="DB6">
            <v>1384321.8047273092</v>
          </cell>
          <cell r="DC6">
            <v>1425125.0521042759</v>
          </cell>
          <cell r="DD6">
            <v>1467162.6185137632</v>
          </cell>
          <cell r="DE6">
            <v>1510471.3290945236</v>
          </cell>
          <cell r="DF6">
            <v>1555089.1178281149</v>
          </cell>
          <cell r="DG6">
            <v>1601055.0607224137</v>
          </cell>
          <cell r="DH6">
            <v>1648409.4099922671</v>
          </cell>
          <cell r="DI6">
            <v>1697193.629267168</v>
          </cell>
          <cell r="DJ6">
            <v>1747450.4298567283</v>
          </cell>
          <cell r="DK6">
            <v>1799223.8081056594</v>
          </cell>
          <cell r="DL6">
            <v>1852559.0838709094</v>
          </cell>
          <cell r="DM6">
            <v>1907502.9401545899</v>
          </cell>
          <cell r="DN6">
            <v>1964103.4639273447</v>
          </cell>
          <cell r="DO6">
            <v>2022410.1881778354</v>
          </cell>
          <cell r="DP6">
            <v>2082474.1352251016</v>
          </cell>
          <cell r="DQ6">
            <v>2144347.8613316636</v>
          </cell>
          <cell r="DR6">
            <v>2208085.5026563401</v>
          </cell>
          <cell r="DS6">
            <v>2273742.8225869779</v>
          </cell>
          <cell r="DT6">
            <v>2341377.2604944315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U7">
            <v>1.4951347635835439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13.999969599087974</v>
          </cell>
          <cell r="X8" t="str">
            <v>Cash Earnings</v>
          </cell>
          <cell r="Y8">
            <v>45413.122000000018</v>
          </cell>
          <cell r="Z8">
            <v>55298.407463143536</v>
          </cell>
          <cell r="AA8">
            <v>65177.875465004574</v>
          </cell>
          <cell r="AB8">
            <v>76258.11429405534</v>
          </cell>
          <cell r="AC8">
            <v>89221.993724044747</v>
          </cell>
          <cell r="AD8">
            <v>103041.1167954353</v>
          </cell>
          <cell r="AE8">
            <v>120194.68261600523</v>
          </cell>
          <cell r="AF8">
            <v>136088.60947418428</v>
          </cell>
          <cell r="AG8">
            <v>152307.42854067462</v>
          </cell>
          <cell r="AH8">
            <v>168469.4841883567</v>
          </cell>
          <cell r="AI8">
            <v>184154.34135608815</v>
          </cell>
          <cell r="AJ8">
            <v>198922.97157772683</v>
          </cell>
          <cell r="AK8">
            <v>212341.81921290353</v>
          </cell>
          <cell r="AL8">
            <v>224009.09417375433</v>
          </cell>
          <cell r="AM8">
            <v>233581.18740694955</v>
          </cell>
          <cell r="AN8">
            <v>240263.09920362779</v>
          </cell>
          <cell r="AO8">
            <v>245316.70813210763</v>
          </cell>
          <cell r="AP8">
            <v>250560.70448530954</v>
          </cell>
          <cell r="AQ8">
            <v>256000.02430283785</v>
          </cell>
          <cell r="AR8">
            <v>261639.7672171476</v>
          </cell>
          <cell r="AS8">
            <v>267485.20105109731</v>
          </cell>
          <cell r="AT8">
            <v>273541.7665596318</v>
          </cell>
          <cell r="AU8">
            <v>279815.08231979742</v>
          </cell>
          <cell r="AV8">
            <v>286310.94977341557</v>
          </cell>
          <cell r="AW8">
            <v>293035.35842687677</v>
          </cell>
          <cell r="AX8">
            <v>299994.49121265177</v>
          </cell>
          <cell r="AY8">
            <v>307194.73001725576</v>
          </cell>
          <cell r="AZ8">
            <v>314642.66138054838</v>
          </cell>
          <cell r="BA8">
            <v>322345.08237139933</v>
          </cell>
          <cell r="BB8">
            <v>330309.00664490229</v>
          </cell>
          <cell r="BC8">
            <v>338541.67068647814</v>
          </cell>
          <cell r="BD8">
            <v>347050.54024837172</v>
          </cell>
          <cell r="BE8">
            <v>355843.31698421127</v>
          </cell>
          <cell r="BF8">
            <v>364927.94528747327</v>
          </cell>
          <cell r="BG8">
            <v>374312.61933987349</v>
          </cell>
          <cell r="BH8">
            <v>384005.79037588532</v>
          </cell>
          <cell r="BI8">
            <v>394016.17416977615</v>
          </cell>
          <cell r="BJ8">
            <v>404352.75875174662</v>
          </cell>
          <cell r="BK8">
            <v>415024.81235995376</v>
          </cell>
          <cell r="BL8">
            <v>426041.89163540897</v>
          </cell>
          <cell r="BM8">
            <v>437413.85006695002</v>
          </cell>
          <cell r="BN8">
            <v>449150.84669370257</v>
          </cell>
          <cell r="BO8">
            <v>461263.35507267789</v>
          </cell>
          <cell r="BP8">
            <v>473762.17251937435</v>
          </cell>
          <cell r="BQ8">
            <v>486658.42962949636</v>
          </cell>
          <cell r="BR8">
            <v>499963.60009014636</v>
          </cell>
          <cell r="BS8">
            <v>513689.51078909548</v>
          </cell>
          <cell r="BT8">
            <v>527848.35223100358</v>
          </cell>
          <cell r="BU8">
            <v>542452.68926971918</v>
          </cell>
          <cell r="BV8">
            <v>557515.47216607537</v>
          </cell>
          <cell r="BW8">
            <v>573050.04798087222</v>
          </cell>
          <cell r="BX8">
            <v>589070.17231303174</v>
          </cell>
          <cell r="BY8">
            <v>605590.02139321645</v>
          </cell>
          <cell r="BZ8">
            <v>622624.2045435058</v>
          </cell>
          <cell r="CA8">
            <v>640187.77701404912</v>
          </cell>
          <cell r="CB8">
            <v>658296.25320793898</v>
          </cell>
          <cell r="CC8">
            <v>676965.62030589138</v>
          </cell>
          <cell r="CD8">
            <v>696212.35230266314</v>
          </cell>
          <cell r="CE8">
            <v>716053.42446750123</v>
          </cell>
          <cell r="CF8">
            <v>736506.32824128424</v>
          </cell>
          <cell r="CG8">
            <v>757589.08658340084</v>
          </cell>
          <cell r="CH8">
            <v>779320.26978179824</v>
          </cell>
          <cell r="CI8">
            <v>801719.01174004481</v>
          </cell>
          <cell r="CJ8">
            <v>824805.02675565809</v>
          </cell>
          <cell r="CK8">
            <v>848598.62680438638</v>
          </cell>
          <cell r="CL8">
            <v>873120.73934557079</v>
          </cell>
          <cell r="CM8">
            <v>898392.92566416448</v>
          </cell>
          <cell r="CN8">
            <v>924437.39976546681</v>
          </cell>
          <cell r="CO8">
            <v>951277.04783909547</v>
          </cell>
          <cell r="CP8">
            <v>978935.44830923469</v>
          </cell>
          <cell r="CQ8">
            <v>1007436.8924886941</v>
          </cell>
          <cell r="CR8">
            <v>1036806.4058548487</v>
          </cell>
          <cell r="CS8">
            <v>1067069.7699660731</v>
          </cell>
          <cell r="CT8">
            <v>1098253.5450378375</v>
          </cell>
          <cell r="CU8">
            <v>1130385.0931982144</v>
          </cell>
          <cell r="CV8">
            <v>1163492.6024431328</v>
          </cell>
          <cell r="CW8">
            <v>1197605.1113123344</v>
          </cell>
          <cell r="CX8">
            <v>1232752.5343076093</v>
          </cell>
          <cell r="CY8">
            <v>1268965.688075539</v>
          </cell>
          <cell r="CZ8">
            <v>1306276.3183776478</v>
          </cell>
          <cell r="DA8">
            <v>1344717.127871538</v>
          </cell>
          <cell r="DB8">
            <v>1384321.8047273092</v>
          </cell>
          <cell r="DC8">
            <v>1425125.0521042759</v>
          </cell>
          <cell r="DD8">
            <v>1467162.6185137632</v>
          </cell>
          <cell r="DE8">
            <v>1510471.3290945236</v>
          </cell>
          <cell r="DF8">
            <v>1555089.1178281149</v>
          </cell>
          <cell r="DG8">
            <v>1601055.0607224137</v>
          </cell>
          <cell r="DH8">
            <v>1648409.4099922671</v>
          </cell>
          <cell r="DI8">
            <v>1697193.629267168</v>
          </cell>
          <cell r="DJ8">
            <v>1747450.4298567283</v>
          </cell>
          <cell r="DK8">
            <v>1799223.8081056594</v>
          </cell>
          <cell r="DL8">
            <v>1852559.0838709094</v>
          </cell>
          <cell r="DM8">
            <v>1907502.9401545899</v>
          </cell>
          <cell r="DN8">
            <v>1964103.4639273447</v>
          </cell>
          <cell r="DO8">
            <v>2022410.1881778354</v>
          </cell>
          <cell r="DP8">
            <v>2082474.1352251016</v>
          </cell>
          <cell r="DQ8">
            <v>2144347.8613316636</v>
          </cell>
          <cell r="DR8">
            <v>2208085.5026563401</v>
          </cell>
          <cell r="DS8">
            <v>2273742.8225869779</v>
          </cell>
          <cell r="DT8">
            <v>2341377.2604944315</v>
          </cell>
        </row>
        <row r="9">
          <cell r="A9" t="str">
            <v xml:space="preserve">  Current Stock Price  </v>
          </cell>
          <cell r="F9">
            <v>1314.05</v>
          </cell>
          <cell r="P9" t="str">
            <v xml:space="preserve"> Stock Price  </v>
          </cell>
          <cell r="U9">
            <v>1314.05</v>
          </cell>
          <cell r="X9" t="str">
            <v xml:space="preserve">  YOY Change (%)</v>
          </cell>
          <cell r="Z9">
            <v>21.76746505810263</v>
          </cell>
          <cell r="AA9">
            <v>17.865736926412779</v>
          </cell>
          <cell r="AB9">
            <v>17</v>
          </cell>
          <cell r="AC9">
            <v>17</v>
          </cell>
          <cell r="AD9">
            <v>15.488471501916678</v>
          </cell>
          <cell r="AE9">
            <v>16.647301925720036</v>
          </cell>
          <cell r="AF9">
            <v>13.223485858319162</v>
          </cell>
          <cell r="AG9">
            <v>11.917837304059621</v>
          </cell>
          <cell r="AH9">
            <v>10.611469054751922</v>
          </cell>
          <cell r="AI9">
            <v>9.3102066782581474</v>
          </cell>
          <cell r="AJ9">
            <v>8.0197024478947618</v>
          </cell>
          <cell r="AK9">
            <v>6.745750643451176</v>
          </cell>
          <cell r="AL9">
            <v>5.4945723852693584</v>
          </cell>
          <cell r="AM9">
            <v>4.2730824248459198</v>
          </cell>
          <cell r="AN9">
            <v>2.8606378239857566</v>
          </cell>
          <cell r="AO9">
            <v>2.103364580424727</v>
          </cell>
          <cell r="AP9">
            <v>2.1376433725736721</v>
          </cell>
          <cell r="AQ9">
            <v>2.1708590853068976</v>
          </cell>
          <cell r="AR9">
            <v>2.2030243667626292</v>
          </cell>
          <cell r="AS9">
            <v>2.2341534301619781</v>
          </cell>
          <cell r="AT9">
            <v>2.2642619048586221</v>
          </cell>
          <cell r="AU9">
            <v>2.293366690968579</v>
          </cell>
          <cell r="AV9">
            <v>2.321485818335578</v>
          </cell>
          <cell r="AW9">
            <v>2.3486383104742714</v>
          </cell>
          <cell r="AX9">
            <v>2.3748440540193538</v>
          </cell>
          <cell r="AY9">
            <v>2.4001236741044263</v>
          </cell>
          <cell r="AZ9">
            <v>2.4244984159963456</v>
          </cell>
          <cell r="BA9">
            <v>2.4479900332190274</v>
          </cell>
          <cell r="BB9">
            <v>2.4706206823180477</v>
          </cell>
          <cell r="BC9">
            <v>2.4924128243424937</v>
          </cell>
          <cell r="BD9">
            <v>2.5133891330540559</v>
          </cell>
          <cell r="BE9">
            <v>2.5335724098129564</v>
          </cell>
          <cell r="BF9">
            <v>2.5529855050404393</v>
          </cell>
          <cell r="BG9">
            <v>2.5716512461130936</v>
          </cell>
          <cell r="BH9">
            <v>2.5895923715065772</v>
          </cell>
          <cell r="BI9">
            <v>2.6068314709765561</v>
          </cell>
          <cell r="BJ9">
            <v>2.6233909315399373</v>
          </cell>
          <cell r="BK9">
            <v>2.6392928889992451</v>
          </cell>
          <cell r="BL9">
            <v>2.6545591847409788</v>
          </cell>
          <cell r="BM9">
            <v>2.6692113275266216</v>
          </cell>
          <cell r="BN9">
            <v>2.6832704599902613</v>
          </cell>
          <cell r="BO9">
            <v>2.6967573295560099</v>
          </cell>
          <cell r="BP9">
            <v>2.7096922634851639</v>
          </cell>
          <cell r="BQ9">
            <v>2.7220951477705091</v>
          </cell>
          <cell r="BR9">
            <v>2.7339854095981719</v>
          </cell>
          <cell r="BS9">
            <v>2.7453820031046794</v>
          </cell>
          <cell r="BT9">
            <v>2.7563033981671481</v>
          </cell>
          <cell r="BU9">
            <v>2.7667675719719398</v>
          </cell>
          <cell r="BV9">
            <v>2.7767920031209758</v>
          </cell>
          <cell r="BW9">
            <v>2.78639366804323</v>
          </cell>
          <cell r="BX9">
            <v>2.7955890394924632</v>
          </cell>
          <cell r="BY9">
            <v>2.8043940869248551</v>
          </cell>
          <cell r="BZ9">
            <v>2.8128242785607105</v>
          </cell>
          <cell r="CA9">
            <v>2.8208945849480083</v>
          </cell>
          <cell r="CB9">
            <v>2.828619483856909</v>
          </cell>
          <cell r="CC9">
            <v>2.8360129663468125</v>
          </cell>
          <cell r="CD9">
            <v>2.8430885438576636</v>
          </cell>
          <cell r="CE9">
            <v>2.849859256190368</v>
          </cell>
          <cell r="CF9">
            <v>2.856337680249621</v>
          </cell>
          <cell r="CG9">
            <v>2.8625359394345518</v>
          </cell>
          <cell r="CH9">
            <v>2.8684657135705782</v>
          </cell>
          <cell r="CI9">
            <v>2.8741382492871725</v>
          </cell>
          <cell r="CJ9">
            <v>2.87956437075223</v>
          </cell>
          <cell r="CK9">
            <v>2.8847544906848599</v>
          </cell>
          <cell r="CL9">
            <v>2.8897186215736337</v>
          </cell>
          <cell r="CM9">
            <v>2.8944663870355436</v>
          </cell>
          <cell r="CN9">
            <v>2.8990070332586493</v>
          </cell>
          <cell r="CO9">
            <v>2.9033494404746119</v>
          </cell>
          <cell r="CP9">
            <v>2.9075021344168395</v>
          </cell>
          <cell r="CQ9">
            <v>2.9114732977220781</v>
          </cell>
          <cell r="CR9">
            <v>2.9152707812399425</v>
          </cell>
          <cell r="CS9">
            <v>2.9189021152191019</v>
          </cell>
          <cell r="CT9">
            <v>2.9223745203423634</v>
          </cell>
          <cell r="CU9">
            <v>2.925694918587296</v>
          </cell>
          <cell r="CV9">
            <v>2.9288699438920318</v>
          </cell>
          <cell r="CW9">
            <v>2.9319059526095259</v>
          </cell>
          <cell r="CX9">
            <v>2.934809033735708</v>
          </cell>
          <cell r="CY9">
            <v>2.9375850188999353</v>
          </cell>
          <cell r="CZ9">
            <v>2.9402394921089314</v>
          </cell>
          <cell r="DA9">
            <v>2.942777799235663</v>
          </cell>
          <cell r="DB9">
            <v>2.9452050572493782</v>
          </cell>
          <cell r="DC9">
            <v>2.947526163181724</v>
          </cell>
          <cell r="DD9">
            <v>2.9497458028273638</v>
          </cell>
          <cell r="DE9">
            <v>2.9518684591781641</v>
          </cell>
          <cell r="DF9">
            <v>2.9538984205902175</v>
          </cell>
          <cell r="DG9">
            <v>2.9558397886865873</v>
          </cell>
          <cell r="DH9">
            <v>2.9576964859963528</v>
          </cell>
          <cell r="DI9">
            <v>2.9594722633335291</v>
          </cell>
          <cell r="DJ9">
            <v>2.9611707069193249</v>
          </cell>
          <cell r="DK9">
            <v>2.9627952452520256</v>
          </cell>
          <cell r="DL9">
            <v>2.9643491557286961</v>
          </cell>
          <cell r="DM9">
            <v>2.9658355710240336</v>
          </cell>
          <cell r="DN9">
            <v>2.9672574852318556</v>
          </cell>
          <cell r="DO9">
            <v>2.9686177597743724</v>
          </cell>
          <cell r="DP9">
            <v>2.969919129085441</v>
          </cell>
          <cell r="DQ9">
            <v>2.9711642060742172</v>
          </cell>
          <cell r="DR9">
            <v>2.97235548737389</v>
          </cell>
          <cell r="DS9">
            <v>2.9734953583840706</v>
          </cell>
          <cell r="DT9">
            <v>2.9745860981103212</v>
          </cell>
        </row>
        <row r="10">
          <cell r="A10" t="str">
            <v xml:space="preserve">  Issued Shares (million)  </v>
          </cell>
          <cell r="F10">
            <v>526.29999999999995</v>
          </cell>
          <cell r="P10" t="str">
            <v xml:space="preserve"> Est. Current Fair Value ($)  </v>
          </cell>
          <cell r="U10">
            <v>1056.740736219921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594.69165525521726</v>
          </cell>
          <cell r="P11" t="str">
            <v xml:space="preserve"> 12 Month Target Price ($)  </v>
          </cell>
          <cell r="U11">
            <v>1193.2206474585498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-8.1297806736701173</v>
          </cell>
          <cell r="X12" t="str">
            <v xml:space="preserve">  Dividends &amp; Net Stock Repurchases</v>
          </cell>
          <cell r="Y12">
            <v>8620.4069999999992</v>
          </cell>
          <cell r="Z12">
            <v>9236.151109253582</v>
          </cell>
          <cell r="AA12">
            <v>9851.8945165371551</v>
          </cell>
          <cell r="AB12">
            <v>11438.717144108301</v>
          </cell>
          <cell r="AC12">
            <v>13383.299058606714</v>
          </cell>
          <cell r="AD12">
            <v>6758.0492699605384</v>
          </cell>
          <cell r="AE12">
            <v>28856.227850445473</v>
          </cell>
          <cell r="AF12">
            <v>40558.200363594515</v>
          </cell>
          <cell r="AG12">
            <v>54622.739479706855</v>
          </cell>
          <cell r="AH12">
            <v>71068.395837565913</v>
          </cell>
          <cell r="AI12">
            <v>89799.250677358563</v>
          </cell>
          <cell r="AJ12">
            <v>110590.88085398945</v>
          </cell>
          <cell r="AK12">
            <v>133084.23498010219</v>
          </cell>
          <cell r="AL12">
            <v>156789.33832266438</v>
          </cell>
          <cell r="AM12">
            <v>181099.98543135784</v>
          </cell>
          <cell r="AN12">
            <v>199327.76166266599</v>
          </cell>
          <cell r="AO12">
            <v>203153.31046491733</v>
          </cell>
          <cell r="AP12">
            <v>207132.40488810348</v>
          </cell>
          <cell r="AQ12">
            <v>211268.8757177153</v>
          </cell>
          <cell r="AR12">
            <v>215566.68417447174</v>
          </cell>
          <cell r="AS12">
            <v>220029.92551714106</v>
          </cell>
          <cell r="AT12">
            <v>224662.83275965694</v>
          </cell>
          <cell r="AU12">
            <v>229469.78050582315</v>
          </cell>
          <cell r="AV12">
            <v>234455.28890502208</v>
          </cell>
          <cell r="AW12">
            <v>239624.02773243183</v>
          </cell>
          <cell r="AX12">
            <v>244980.82059737289</v>
          </cell>
          <cell r="AY12">
            <v>250530.64928351901</v>
          </cell>
          <cell r="AZ12">
            <v>256278.65822479932</v>
          </cell>
          <cell r="BA12">
            <v>262230.15912097768</v>
          </cell>
          <cell r="BB12">
            <v>268390.63569696806</v>
          </cell>
          <cell r="BC12">
            <v>274765.74861010618</v>
          </cell>
          <cell r="BD12">
            <v>281361.34050970856</v>
          </cell>
          <cell r="BE12">
            <v>288183.44125338801</v>
          </cell>
          <cell r="BF12">
            <v>295238.27328472515</v>
          </cell>
          <cell r="BG12">
            <v>302532.25717704318</v>
          </cell>
          <cell r="BH12">
            <v>310072.01734817051</v>
          </cell>
          <cell r="BI12">
            <v>317864.38795122935</v>
          </cell>
          <cell r="BJ12">
            <v>325916.41894664324</v>
          </cell>
          <cell r="BK12">
            <v>334235.38236069726</v>
          </cell>
          <cell r="BL12">
            <v>342828.77873617446</v>
          </cell>
          <cell r="BM12">
            <v>351704.34378073917</v>
          </cell>
          <cell r="BN12">
            <v>360870.05521890527</v>
          </cell>
          <cell r="BO12">
            <v>370334.13985363703</v>
          </cell>
          <cell r="BP12">
            <v>380105.0808437622</v>
          </cell>
          <cell r="BQ12">
            <v>390191.62520361511</v>
          </cell>
          <cell r="BR12">
            <v>400602.79153148952</v>
          </cell>
          <cell r="BS12">
            <v>411347.87797367811</v>
          </cell>
          <cell r="BT12">
            <v>422436.47043112409</v>
          </cell>
          <cell r="BU12">
            <v>433878.45101584308</v>
          </cell>
          <cell r="BV12">
            <v>445684.00676458329</v>
          </cell>
          <cell r="BW12">
            <v>457863.63861733559</v>
          </cell>
          <cell r="BX12">
            <v>470428.17066858895</v>
          </cell>
          <cell r="BY12">
            <v>483388.75969944033</v>
          </cell>
          <cell r="BZ12">
            <v>496756.9049989162</v>
          </cell>
          <cell r="CA12">
            <v>510544.45848312264</v>
          </cell>
          <cell r="CB12">
            <v>524763.63512108312</v>
          </cell>
          <cell r="CC12">
            <v>539427.02367643011</v>
          </cell>
          <cell r="CD12">
            <v>554547.59777431854</v>
          </cell>
          <cell r="CE12">
            <v>570138.72730330657</v>
          </cell>
          <cell r="CF12">
            <v>586214.19016216346</v>
          </cell>
          <cell r="CG12">
            <v>602788.18436190649</v>
          </cell>
          <cell r="CH12">
            <v>619875.34049365961</v>
          </cell>
          <cell r="CI12">
            <v>637490.734573261</v>
          </cell>
          <cell r="CJ12">
            <v>655649.90127387189</v>
          </cell>
          <cell r="CK12">
            <v>674368.8475581446</v>
          </cell>
          <cell r="CL12">
            <v>693664.06672194391</v>
          </cell>
          <cell r="CM12">
            <v>713552.55286182684</v>
          </cell>
          <cell r="CN12">
            <v>734051.81577906059</v>
          </cell>
          <cell r="CO12">
            <v>755179.8963330962</v>
          </cell>
          <cell r="CP12">
            <v>776955.38225805608</v>
          </cell>
          <cell r="CQ12">
            <v>799397.42445597914</v>
          </cell>
          <cell r="CR12">
            <v>822525.75378115242</v>
          </cell>
          <cell r="CS12">
            <v>846360.69833016652</v>
          </cell>
          <cell r="CT12">
            <v>870923.20125285327</v>
          </cell>
          <cell r="CU12">
            <v>896234.83909968263</v>
          </cell>
          <cell r="CV12">
            <v>922317.84072164283</v>
          </cell>
          <cell r="CW12">
            <v>949195.10673919972</v>
          </cell>
          <cell r="CX12">
            <v>976890.2295972826</v>
          </cell>
          <cell r="CY12">
            <v>1005427.5142239018</v>
          </cell>
          <cell r="CZ12">
            <v>1034831.9993104602</v>
          </cell>
          <cell r="DA12">
            <v>1065129.4792323341</v>
          </cell>
          <cell r="DB12">
            <v>1096346.5266289308</v>
          </cell>
          <cell r="DC12">
            <v>1128510.515662946</v>
          </cell>
          <cell r="DD12">
            <v>1161649.6459791923</v>
          </cell>
          <cell r="DE12">
            <v>1195792.9673839156</v>
          </cell>
          <cell r="DF12">
            <v>1230970.4052661909</v>
          </cell>
          <cell r="DG12">
            <v>1267212.7867836312</v>
          </cell>
          <cell r="DH12">
            <v>1304551.8678353212</v>
          </cell>
          <cell r="DI12">
            <v>1343020.3608455125</v>
          </cell>
          <cell r="DJ12">
            <v>1382651.9633824243</v>
          </cell>
          <cell r="DK12">
            <v>1423481.3876371242</v>
          </cell>
          <cell r="DL12">
            <v>1465544.3907883198</v>
          </cell>
          <cell r="DM12">
            <v>1508877.8062795254</v>
          </cell>
          <cell r="DN12">
            <v>1553519.5760360223</v>
          </cell>
          <cell r="DO12">
            <v>1599508.7836497782</v>
          </cell>
          <cell r="DP12">
            <v>1646885.6885612004</v>
          </cell>
          <cell r="DQ12">
            <v>1695691.761267846</v>
          </cell>
          <cell r="DR12">
            <v>1745969.7195906094</v>
          </cell>
          <cell r="DS12">
            <v>1797763.5660292711</v>
          </cell>
          <cell r="DT12">
            <v>1851118.6262399964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18.982194177268845</v>
          </cell>
          <cell r="Z13">
            <v>16.702381737502094</v>
          </cell>
          <cell r="AA13">
            <v>15</v>
          </cell>
          <cell r="AB13">
            <v>15</v>
          </cell>
          <cell r="AC13">
            <v>15</v>
          </cell>
          <cell r="AD13">
            <v>6.5585947436663643</v>
          </cell>
          <cell r="AE13">
            <v>24.007907190565643</v>
          </cell>
          <cell r="AF13">
            <v>29.802788433434845</v>
          </cell>
          <cell r="AG13">
            <v>35.863476918408821</v>
          </cell>
          <cell r="AH13">
            <v>42.184729287891777</v>
          </cell>
          <cell r="AI13">
            <v>48.763037578201413</v>
          </cell>
          <cell r="AJ13">
            <v>55.59482646818261</v>
          </cell>
          <cell r="AK13">
            <v>62.674528961563581</v>
          </cell>
          <cell r="AL13">
            <v>69.992398701924813</v>
          </cell>
          <cell r="AM13">
            <v>77.531922601216181</v>
          </cell>
          <cell r="AN13">
            <v>82.962286894389763</v>
          </cell>
          <cell r="AO13">
            <v>82.812667759880213</v>
          </cell>
          <cell r="AP13">
            <v>82.667553682683604</v>
          </cell>
          <cell r="AQ13">
            <v>82.526896742709923</v>
          </cell>
          <cell r="AR13">
            <v>82.390642090566629</v>
          </cell>
          <cell r="AS13">
            <v>82.25872857732756</v>
          </cell>
          <cell r="AT13">
            <v>82.13108937083679</v>
          </cell>
          <cell r="AU13">
            <v>82.007652555184563</v>
          </cell>
          <cell r="AV13">
            <v>81.888341710496334</v>
          </cell>
          <cell r="AW13">
            <v>81.773076470642678</v>
          </cell>
          <cell r="AX13">
            <v>81.661773056931793</v>
          </cell>
          <cell r="AY13">
            <v>81.554344786268373</v>
          </cell>
          <cell r="AZ13">
            <v>81.450702552645907</v>
          </cell>
          <cell r="BA13">
            <v>81.350755281211804</v>
          </cell>
          <cell r="BB13">
            <v>81.254410354453526</v>
          </cell>
          <cell r="BC13">
            <v>81.161574010357342</v>
          </cell>
          <cell r="BD13">
            <v>81.072151712643432</v>
          </cell>
          <cell r="BE13">
            <v>80.986048493408873</v>
          </cell>
          <cell r="BF13">
            <v>80.903169268703209</v>
          </cell>
          <cell r="BG13">
            <v>80.823419127728044</v>
          </cell>
          <cell r="BH13">
            <v>80.746703596488885</v>
          </cell>
          <cell r="BI13">
            <v>80.672928876839961</v>
          </cell>
          <cell r="BJ13">
            <v>80.602002061952163</v>
          </cell>
          <cell r="BK13">
            <v>80.533831329297172</v>
          </cell>
          <cell r="BL13">
            <v>80.468326112295728</v>
          </cell>
          <cell r="BM13">
            <v>80.405397251803464</v>
          </cell>
          <cell r="BN13">
            <v>80.344957128623605</v>
          </cell>
          <cell r="BO13">
            <v>80.286919778243856</v>
          </cell>
          <cell r="BP13">
            <v>80.231200988976795</v>
          </cell>
          <cell r="BQ13">
            <v>80.177718384674137</v>
          </cell>
          <cell r="BR13">
            <v>80.126391493152411</v>
          </cell>
          <cell r="BS13">
            <v>80.077141801434294</v>
          </cell>
          <cell r="BT13">
            <v>80.029892798879516</v>
          </cell>
          <cell r="BU13">
            <v>79.984570009221457</v>
          </cell>
          <cell r="BV13">
            <v>79.941101012497256</v>
          </cell>
          <cell r="BW13">
            <v>79.899415457795854</v>
          </cell>
          <cell r="BX13">
            <v>79.859445067709785</v>
          </cell>
          <cell r="BY13">
            <v>79.821123635320035</v>
          </cell>
          <cell r="BZ13">
            <v>79.784387014495735</v>
          </cell>
          <cell r="CA13">
            <v>79.749173104240413</v>
          </cell>
          <cell r="CB13">
            <v>79.715421827765383</v>
          </cell>
          <cell r="CC13">
            <v>79.68307510692884</v>
          </cell>
          <cell r="CD13">
            <v>79.652076832621475</v>
          </cell>
          <cell r="CE13">
            <v>79.622372831649358</v>
          </cell>
          <cell r="CF13">
            <v>79.593910830609431</v>
          </cell>
          <cell r="CG13">
            <v>79.566640417218736</v>
          </cell>
          <cell r="CH13">
            <v>79.540512999516665</v>
          </cell>
          <cell r="CI13">
            <v>79.51548176332453</v>
          </cell>
          <cell r="CJ13">
            <v>79.491501628311852</v>
          </cell>
          <cell r="CK13">
            <v>79.4685292029816</v>
          </cell>
          <cell r="CL13">
            <v>79.446522738867159</v>
          </cell>
          <cell r="CM13">
            <v>79.42544208418731</v>
          </cell>
          <cell r="CN13">
            <v>79.405248637202718</v>
          </cell>
          <cell r="CO13">
            <v>79.385905299465577</v>
          </cell>
          <cell r="CP13">
            <v>79.367376429158028</v>
          </cell>
          <cell r="CQ13">
            <v>79.349627794671051</v>
          </cell>
          <cell r="CR13">
            <v>79.332626528573442</v>
          </cell>
          <cell r="CS13">
            <v>79.316341082090275</v>
          </cell>
          <cell r="CT13">
            <v>79.300741180202422</v>
          </cell>
          <cell r="CU13">
            <v>79.285797777459436</v>
          </cell>
          <cell r="CV13">
            <v>79.271483014583438</v>
          </cell>
          <cell r="CW13">
            <v>79.257770175936599</v>
          </cell>
          <cell r="CX13">
            <v>79.24463364790121</v>
          </cell>
          <cell r="CY13">
            <v>79.232048878223935</v>
          </cell>
          <cell r="CZ13">
            <v>79.21999233636015</v>
          </cell>
          <cell r="DA13">
            <v>79.208441474844278</v>
          </cell>
          <cell r="DB13">
            <v>79.197374691710138</v>
          </cell>
          <cell r="DC13">
            <v>79.186771293974374</v>
          </cell>
          <cell r="DD13">
            <v>79.176611462193904</v>
          </cell>
          <cell r="DE13">
            <v>79.16687621609826</v>
          </cell>
          <cell r="DF13">
            <v>79.157547381297462</v>
          </cell>
          <cell r="DG13">
            <v>79.148607557059961</v>
          </cell>
          <cell r="DH13">
            <v>79.140040085153416</v>
          </cell>
          <cell r="DI13">
            <v>79.131829019733928</v>
          </cell>
          <cell r="DJ13">
            <v>79.123959098272479</v>
          </cell>
          <cell r="DK13">
            <v>79.11641571349918</v>
          </cell>
          <cell r="DL13">
            <v>79.109184886350562</v>
          </cell>
          <cell r="DM13">
            <v>79.102253239894935</v>
          </cell>
          <cell r="DN13">
            <v>79.09560797421868</v>
          </cell>
          <cell r="DO13">
            <v>79.089236842250799</v>
          </cell>
          <cell r="DP13">
            <v>79.083128126495694</v>
          </cell>
          <cell r="DQ13">
            <v>79.077270616662105</v>
          </cell>
          <cell r="DR13">
            <v>79.07165358815125</v>
          </cell>
          <cell r="DS13">
            <v>79.06626678138754</v>
          </cell>
          <cell r="DT13">
            <v>79.06110038196465</v>
          </cell>
        </row>
        <row r="14">
          <cell r="A14" t="str">
            <v xml:space="preserve">  10-yr. Govt. Bond Yield (%)  </v>
          </cell>
          <cell r="F14">
            <v>8.24</v>
          </cell>
          <cell r="P14" t="str">
            <v xml:space="preserve"> Price/Book Value  </v>
          </cell>
          <cell r="U14">
            <v>2.2096324849825977</v>
          </cell>
        </row>
        <row r="15">
          <cell r="A15" t="str">
            <v xml:space="preserve">  Beta  </v>
          </cell>
          <cell r="F15">
            <v>1</v>
          </cell>
          <cell r="P15" t="str">
            <v xml:space="preserve"> Price/Economic Book Value  </v>
          </cell>
          <cell r="U15">
            <v>1.9721171003175511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16.427788579685863</v>
          </cell>
          <cell r="X16" t="str">
            <v xml:space="preserve">  BOP Common Equity</v>
          </cell>
          <cell r="Y16">
            <v>276440.87199999997</v>
          </cell>
          <cell r="Z16">
            <v>312985.56400000001</v>
          </cell>
          <cell r="AA16">
            <v>359047.82035388995</v>
          </cell>
          <cell r="AB16">
            <v>414373.80130235734</v>
          </cell>
          <cell r="AC16">
            <v>479193.19845230435</v>
          </cell>
          <cell r="AD16">
            <v>555031.89311774238</v>
          </cell>
          <cell r="AE16">
            <v>651314.9606432172</v>
          </cell>
          <cell r="AF16">
            <v>742653.41540877696</v>
          </cell>
          <cell r="AG16">
            <v>838183.82451936672</v>
          </cell>
          <cell r="AH16">
            <v>935868.51358033449</v>
          </cell>
          <cell r="AI16">
            <v>1033269.6019311253</v>
          </cell>
          <cell r="AJ16">
            <v>1127624.6926098547</v>
          </cell>
          <cell r="AK16">
            <v>1215956.7833335921</v>
          </cell>
          <cell r="AL16">
            <v>1295214.3675663935</v>
          </cell>
          <cell r="AM16">
            <v>1362434.1234174834</v>
          </cell>
          <cell r="AN16">
            <v>1414915.3253930751</v>
          </cell>
          <cell r="AO16">
            <v>1455850.6629340369</v>
          </cell>
          <cell r="AP16">
            <v>1498014.0606012272</v>
          </cell>
          <cell r="AQ16">
            <v>1541442.3601984333</v>
          </cell>
          <cell r="AR16">
            <v>1586173.5087835558</v>
          </cell>
          <cell r="AS16">
            <v>1632246.5918262317</v>
          </cell>
          <cell r="AT16">
            <v>1679701.8673601879</v>
          </cell>
          <cell r="AU16">
            <v>1728580.8011601628</v>
          </cell>
          <cell r="AV16">
            <v>1778926.1029741371</v>
          </cell>
          <cell r="AW16">
            <v>1830781.7638425305</v>
          </cell>
          <cell r="AX16">
            <v>1884193.0945369755</v>
          </cell>
          <cell r="AY16">
            <v>1939206.7651522544</v>
          </cell>
          <cell r="AZ16">
            <v>1995870.8458859911</v>
          </cell>
          <cell r="BA16">
            <v>2054234.8490417402</v>
          </cell>
          <cell r="BB16">
            <v>2114349.7722921618</v>
          </cell>
          <cell r="BC16">
            <v>2176268.143240096</v>
          </cell>
          <cell r="BD16">
            <v>2240044.065316468</v>
          </cell>
          <cell r="BE16">
            <v>2305733.2650551312</v>
          </cell>
          <cell r="BF16">
            <v>2373393.1407859544</v>
          </cell>
          <cell r="BG16">
            <v>2443082.8127887025</v>
          </cell>
          <cell r="BH16">
            <v>2514863.1749515329</v>
          </cell>
          <cell r="BI16">
            <v>2588796.9479792477</v>
          </cell>
          <cell r="BJ16">
            <v>2664948.7341977945</v>
          </cell>
          <cell r="BK16">
            <v>2743385.0740028978</v>
          </cell>
          <cell r="BL16">
            <v>2824174.5040021543</v>
          </cell>
          <cell r="BM16">
            <v>2907387.6169013889</v>
          </cell>
          <cell r="BN16">
            <v>2993097.1231875997</v>
          </cell>
          <cell r="BO16">
            <v>3081377.914662397</v>
          </cell>
          <cell r="BP16">
            <v>3172307.1298814379</v>
          </cell>
          <cell r="BQ16">
            <v>3265964.22155705</v>
          </cell>
          <cell r="BR16">
            <v>3362431.0259829313</v>
          </cell>
          <cell r="BS16">
            <v>3461791.8345415881</v>
          </cell>
          <cell r="BT16">
            <v>3564133.4673570055</v>
          </cell>
          <cell r="BU16">
            <v>3669545.3491568849</v>
          </cell>
          <cell r="BV16">
            <v>3778119.587410761</v>
          </cell>
          <cell r="BW16">
            <v>3889951.0528122531</v>
          </cell>
          <cell r="BX16">
            <v>4005137.4621757898</v>
          </cell>
          <cell r="BY16">
            <v>4123779.4638202325</v>
          </cell>
          <cell r="BZ16">
            <v>4245980.7255140087</v>
          </cell>
          <cell r="CA16">
            <v>4371848.0250585983</v>
          </cell>
          <cell r="CB16">
            <v>4501491.3435895247</v>
          </cell>
          <cell r="CC16">
            <v>4635023.9616763806</v>
          </cell>
          <cell r="CD16">
            <v>4772562.5583058419</v>
          </cell>
          <cell r="CE16">
            <v>4914227.3128341865</v>
          </cell>
          <cell r="CF16">
            <v>5060142.0099983811</v>
          </cell>
          <cell r="CG16">
            <v>5210434.1480775019</v>
          </cell>
          <cell r="CH16">
            <v>5365235.0502989963</v>
          </cell>
          <cell r="CI16">
            <v>5524679.9795871349</v>
          </cell>
          <cell r="CJ16">
            <v>5688908.2567539187</v>
          </cell>
          <cell r="CK16">
            <v>5858063.3822357049</v>
          </cell>
          <cell r="CL16">
            <v>6032293.1614819467</v>
          </cell>
          <cell r="CM16">
            <v>6211749.8341055736</v>
          </cell>
          <cell r="CN16">
            <v>6396590.2069079112</v>
          </cell>
          <cell r="CO16">
            <v>6586975.7908943174</v>
          </cell>
          <cell r="CP16">
            <v>6783072.9424003167</v>
          </cell>
          <cell r="CQ16">
            <v>6985053.0084514953</v>
          </cell>
          <cell r="CR16">
            <v>7193092.4764842102</v>
          </cell>
          <cell r="CS16">
            <v>7407373.1285579065</v>
          </cell>
          <cell r="CT16">
            <v>7628082.2001938131</v>
          </cell>
          <cell r="CU16">
            <v>7855412.5439787973</v>
          </cell>
          <cell r="CV16">
            <v>8089562.7980773291</v>
          </cell>
          <cell r="CW16">
            <v>8330737.559798819</v>
          </cell>
          <cell r="CX16">
            <v>8579147.5643719546</v>
          </cell>
          <cell r="CY16">
            <v>8835009.8690822814</v>
          </cell>
          <cell r="CZ16">
            <v>9098548.0429339185</v>
          </cell>
          <cell r="DA16">
            <v>9369992.3620011061</v>
          </cell>
          <cell r="DB16">
            <v>9649580.0106403101</v>
          </cell>
          <cell r="DC16">
            <v>9937555.2887386885</v>
          </cell>
          <cell r="DD16">
            <v>10234169.825180018</v>
          </cell>
          <cell r="DE16">
            <v>10539682.797714589</v>
          </cell>
          <cell r="DF16">
            <v>10854361.159425197</v>
          </cell>
          <cell r="DG16">
            <v>11178479.871987121</v>
          </cell>
          <cell r="DH16">
            <v>11512322.145925904</v>
          </cell>
          <cell r="DI16">
            <v>11856179.68808285</v>
          </cell>
          <cell r="DJ16">
            <v>12210352.956504505</v>
          </cell>
          <cell r="DK16">
            <v>12575151.422978809</v>
          </cell>
          <cell r="DL16">
            <v>12950893.843447344</v>
          </cell>
          <cell r="DM16">
            <v>13337908.536529934</v>
          </cell>
          <cell r="DN16">
            <v>13736533.670404999</v>
          </cell>
          <cell r="DO16">
            <v>14147117.558296321</v>
          </cell>
          <cell r="DP16">
            <v>14570018.962824378</v>
          </cell>
          <cell r="DQ16">
            <v>15005607.409488279</v>
          </cell>
          <cell r="DR16">
            <v>15454263.509552097</v>
          </cell>
          <cell r="DS16">
            <v>15916379.292617828</v>
          </cell>
          <cell r="DT16">
            <v>16392358.549175534</v>
          </cell>
        </row>
        <row r="17">
          <cell r="A17" t="str">
            <v xml:space="preserve">  Cost of Common Equity (%)    </v>
          </cell>
          <cell r="F17">
            <v>14.24</v>
          </cell>
          <cell r="P17" t="str">
            <v xml:space="preserve"> Cost of Common Equity (%)     </v>
          </cell>
          <cell r="U17">
            <v>14.24</v>
          </cell>
          <cell r="X17" t="str">
            <v xml:space="preserve">  Earnings</v>
          </cell>
          <cell r="Y17">
            <v>45413.122000000018</v>
          </cell>
          <cell r="Z17">
            <v>55298.407463143536</v>
          </cell>
          <cell r="AA17">
            <v>65177.875465004574</v>
          </cell>
          <cell r="AB17">
            <v>76258.11429405534</v>
          </cell>
          <cell r="AC17">
            <v>89221.993724044747</v>
          </cell>
          <cell r="AD17">
            <v>103041.1167954353</v>
          </cell>
          <cell r="AE17">
            <v>120194.68261600523</v>
          </cell>
          <cell r="AF17">
            <v>136088.60947418428</v>
          </cell>
          <cell r="AG17">
            <v>152307.42854067462</v>
          </cell>
          <cell r="AH17">
            <v>168469.4841883567</v>
          </cell>
          <cell r="AI17">
            <v>184154.34135608815</v>
          </cell>
          <cell r="AJ17">
            <v>198922.97157772683</v>
          </cell>
          <cell r="AK17">
            <v>212341.81921290353</v>
          </cell>
          <cell r="AL17">
            <v>224009.09417375433</v>
          </cell>
          <cell r="AM17">
            <v>233581.18740694955</v>
          </cell>
          <cell r="AN17">
            <v>240263.09920362779</v>
          </cell>
          <cell r="AO17">
            <v>245316.70813210763</v>
          </cell>
          <cell r="AP17">
            <v>250560.70448530954</v>
          </cell>
          <cell r="AQ17">
            <v>256000.02430283785</v>
          </cell>
          <cell r="AR17">
            <v>261639.7672171476</v>
          </cell>
          <cell r="AS17">
            <v>267485.20105109731</v>
          </cell>
          <cell r="AT17">
            <v>273541.7665596318</v>
          </cell>
          <cell r="AU17">
            <v>279815.08231979742</v>
          </cell>
          <cell r="AV17">
            <v>286310.94977341557</v>
          </cell>
          <cell r="AW17">
            <v>293035.35842687677</v>
          </cell>
          <cell r="AX17">
            <v>299994.49121265177</v>
          </cell>
          <cell r="AY17">
            <v>307194.73001725576</v>
          </cell>
          <cell r="AZ17">
            <v>314642.66138054838</v>
          </cell>
          <cell r="BA17">
            <v>322345.08237139933</v>
          </cell>
          <cell r="BB17">
            <v>330309.00664490229</v>
          </cell>
          <cell r="BC17">
            <v>338541.67068647814</v>
          </cell>
          <cell r="BD17">
            <v>347050.54024837172</v>
          </cell>
          <cell r="BE17">
            <v>355843.31698421127</v>
          </cell>
          <cell r="BF17">
            <v>364927.94528747327</v>
          </cell>
          <cell r="BG17">
            <v>374312.61933987349</v>
          </cell>
          <cell r="BH17">
            <v>384005.79037588532</v>
          </cell>
          <cell r="BI17">
            <v>394016.17416977615</v>
          </cell>
          <cell r="BJ17">
            <v>404352.75875174662</v>
          </cell>
          <cell r="BK17">
            <v>415024.81235995376</v>
          </cell>
          <cell r="BL17">
            <v>426041.89163540897</v>
          </cell>
          <cell r="BM17">
            <v>437413.85006695002</v>
          </cell>
          <cell r="BN17">
            <v>449150.84669370257</v>
          </cell>
          <cell r="BO17">
            <v>461263.35507267789</v>
          </cell>
          <cell r="BP17">
            <v>473762.17251937435</v>
          </cell>
          <cell r="BQ17">
            <v>486658.42962949636</v>
          </cell>
          <cell r="BR17">
            <v>499963.60009014636</v>
          </cell>
          <cell r="BS17">
            <v>513689.51078909548</v>
          </cell>
          <cell r="BT17">
            <v>527848.35223100358</v>
          </cell>
          <cell r="BU17">
            <v>542452.68926971918</v>
          </cell>
          <cell r="BV17">
            <v>557515.47216607537</v>
          </cell>
          <cell r="BW17">
            <v>573050.04798087222</v>
          </cell>
          <cell r="BX17">
            <v>589070.17231303174</v>
          </cell>
          <cell r="BY17">
            <v>605590.02139321645</v>
          </cell>
          <cell r="BZ17">
            <v>622624.2045435058</v>
          </cell>
          <cell r="CA17">
            <v>640187.77701404912</v>
          </cell>
          <cell r="CB17">
            <v>658296.25320793898</v>
          </cell>
          <cell r="CC17">
            <v>676965.62030589138</v>
          </cell>
          <cell r="CD17">
            <v>696212.35230266314</v>
          </cell>
          <cell r="CE17">
            <v>716053.42446750123</v>
          </cell>
          <cell r="CF17">
            <v>736506.32824128424</v>
          </cell>
          <cell r="CG17">
            <v>757589.08658340084</v>
          </cell>
          <cell r="CH17">
            <v>779320.26978179824</v>
          </cell>
          <cell r="CI17">
            <v>801719.01174004481</v>
          </cell>
          <cell r="CJ17">
            <v>824805.02675565809</v>
          </cell>
          <cell r="CK17">
            <v>848598.62680438638</v>
          </cell>
          <cell r="CL17">
            <v>873120.73934557079</v>
          </cell>
          <cell r="CM17">
            <v>898392.92566416448</v>
          </cell>
          <cell r="CN17">
            <v>924437.39976546681</v>
          </cell>
          <cell r="CO17">
            <v>951277.04783909547</v>
          </cell>
          <cell r="CP17">
            <v>978935.44830923469</v>
          </cell>
          <cell r="CQ17">
            <v>1007436.8924886941</v>
          </cell>
          <cell r="CR17">
            <v>1036806.4058548487</v>
          </cell>
          <cell r="CS17">
            <v>1067069.7699660731</v>
          </cell>
          <cell r="CT17">
            <v>1098253.5450378375</v>
          </cell>
          <cell r="CU17">
            <v>1130385.0931982144</v>
          </cell>
          <cell r="CV17">
            <v>1163492.6024431328</v>
          </cell>
          <cell r="CW17">
            <v>1197605.1113123344</v>
          </cell>
          <cell r="CX17">
            <v>1232752.5343076093</v>
          </cell>
          <cell r="CY17">
            <v>1268965.688075539</v>
          </cell>
          <cell r="CZ17">
            <v>1306276.3183776478</v>
          </cell>
          <cell r="DA17">
            <v>1344717.127871538</v>
          </cell>
          <cell r="DB17">
            <v>1384321.8047273092</v>
          </cell>
          <cell r="DC17">
            <v>1425125.0521042759</v>
          </cell>
          <cell r="DD17">
            <v>1467162.6185137632</v>
          </cell>
          <cell r="DE17">
            <v>1510471.3290945236</v>
          </cell>
          <cell r="DF17">
            <v>1555089.1178281149</v>
          </cell>
          <cell r="DG17">
            <v>1601055.0607224137</v>
          </cell>
          <cell r="DH17">
            <v>1648409.4099922671</v>
          </cell>
          <cell r="DI17">
            <v>1697193.629267168</v>
          </cell>
          <cell r="DJ17">
            <v>1747450.4298567283</v>
          </cell>
          <cell r="DK17">
            <v>1799223.8081056594</v>
          </cell>
          <cell r="DL17">
            <v>1852559.0838709094</v>
          </cell>
          <cell r="DM17">
            <v>1907502.9401545899</v>
          </cell>
          <cell r="DN17">
            <v>1964103.4639273447</v>
          </cell>
          <cell r="DO17">
            <v>2022410.1881778354</v>
          </cell>
          <cell r="DP17">
            <v>2082474.1352251016</v>
          </cell>
          <cell r="DQ17">
            <v>2144347.8613316636</v>
          </cell>
          <cell r="DR17">
            <v>2208085.5026563401</v>
          </cell>
          <cell r="DS17">
            <v>2273742.8225869779</v>
          </cell>
          <cell r="DT17">
            <v>2341377.2604944315</v>
          </cell>
        </row>
        <row r="18">
          <cell r="X18" t="str">
            <v xml:space="preserve">  Less:  Distributions</v>
          </cell>
          <cell r="Y18">
            <v>8620.4069999999992</v>
          </cell>
          <cell r="Z18">
            <v>9236.151109253582</v>
          </cell>
          <cell r="AA18">
            <v>9851.8945165371551</v>
          </cell>
          <cell r="AB18">
            <v>11438.717144108301</v>
          </cell>
          <cell r="AC18">
            <v>13383.299058606714</v>
          </cell>
          <cell r="AD18">
            <v>6758.0492699605384</v>
          </cell>
          <cell r="AE18">
            <v>28856.227850445473</v>
          </cell>
          <cell r="AF18">
            <v>40558.200363594515</v>
          </cell>
          <cell r="AG18">
            <v>54622.739479706855</v>
          </cell>
          <cell r="AH18">
            <v>71068.395837565913</v>
          </cell>
          <cell r="AI18">
            <v>89799.250677358563</v>
          </cell>
          <cell r="AJ18">
            <v>110590.88085398945</v>
          </cell>
          <cell r="AK18">
            <v>133084.23498010219</v>
          </cell>
          <cell r="AL18">
            <v>156789.33832266438</v>
          </cell>
          <cell r="AM18">
            <v>181099.98543135784</v>
          </cell>
          <cell r="AN18">
            <v>199327.76166266599</v>
          </cell>
          <cell r="AO18">
            <v>203153.31046491733</v>
          </cell>
          <cell r="AP18">
            <v>207132.40488810348</v>
          </cell>
          <cell r="AQ18">
            <v>211268.8757177153</v>
          </cell>
          <cell r="AR18">
            <v>215566.68417447174</v>
          </cell>
          <cell r="AS18">
            <v>220029.92551714106</v>
          </cell>
          <cell r="AT18">
            <v>224662.83275965694</v>
          </cell>
          <cell r="AU18">
            <v>229469.78050582315</v>
          </cell>
          <cell r="AV18">
            <v>234455.28890502208</v>
          </cell>
          <cell r="AW18">
            <v>239624.02773243183</v>
          </cell>
          <cell r="AX18">
            <v>244980.82059737289</v>
          </cell>
          <cell r="AY18">
            <v>250530.64928351901</v>
          </cell>
          <cell r="AZ18">
            <v>256278.65822479932</v>
          </cell>
          <cell r="BA18">
            <v>262230.15912097768</v>
          </cell>
          <cell r="BB18">
            <v>268390.63569696806</v>
          </cell>
          <cell r="BC18">
            <v>274765.74861010618</v>
          </cell>
          <cell r="BD18">
            <v>281361.34050970856</v>
          </cell>
          <cell r="BE18">
            <v>288183.44125338801</v>
          </cell>
          <cell r="BF18">
            <v>295238.27328472515</v>
          </cell>
          <cell r="BG18">
            <v>302532.25717704318</v>
          </cell>
          <cell r="BH18">
            <v>310072.01734817051</v>
          </cell>
          <cell r="BI18">
            <v>317864.38795122935</v>
          </cell>
          <cell r="BJ18">
            <v>325916.41894664324</v>
          </cell>
          <cell r="BK18">
            <v>334235.38236069726</v>
          </cell>
          <cell r="BL18">
            <v>342828.77873617446</v>
          </cell>
          <cell r="BM18">
            <v>351704.34378073917</v>
          </cell>
          <cell r="BN18">
            <v>360870.05521890527</v>
          </cell>
          <cell r="BO18">
            <v>370334.13985363703</v>
          </cell>
          <cell r="BP18">
            <v>380105.0808437622</v>
          </cell>
          <cell r="BQ18">
            <v>390191.62520361511</v>
          </cell>
          <cell r="BR18">
            <v>400602.79153148952</v>
          </cell>
          <cell r="BS18">
            <v>411347.87797367811</v>
          </cell>
          <cell r="BT18">
            <v>422436.47043112409</v>
          </cell>
          <cell r="BU18">
            <v>433878.45101584308</v>
          </cell>
          <cell r="BV18">
            <v>445684.00676458329</v>
          </cell>
          <cell r="BW18">
            <v>457863.63861733559</v>
          </cell>
          <cell r="BX18">
            <v>470428.17066858895</v>
          </cell>
          <cell r="BY18">
            <v>483388.75969944033</v>
          </cell>
          <cell r="BZ18">
            <v>496756.9049989162</v>
          </cell>
          <cell r="CA18">
            <v>510544.45848312264</v>
          </cell>
          <cell r="CB18">
            <v>524763.63512108312</v>
          </cell>
          <cell r="CC18">
            <v>539427.02367643011</v>
          </cell>
          <cell r="CD18">
            <v>554547.59777431854</v>
          </cell>
          <cell r="CE18">
            <v>570138.72730330657</v>
          </cell>
          <cell r="CF18">
            <v>586214.19016216346</v>
          </cell>
          <cell r="CG18">
            <v>602788.18436190649</v>
          </cell>
          <cell r="CH18">
            <v>619875.34049365961</v>
          </cell>
          <cell r="CI18">
            <v>637490.734573261</v>
          </cell>
          <cell r="CJ18">
            <v>655649.90127387189</v>
          </cell>
          <cell r="CK18">
            <v>674368.8475581446</v>
          </cell>
          <cell r="CL18">
            <v>693664.06672194391</v>
          </cell>
          <cell r="CM18">
            <v>713552.55286182684</v>
          </cell>
          <cell r="CN18">
            <v>734051.81577906059</v>
          </cell>
          <cell r="CO18">
            <v>755179.8963330962</v>
          </cell>
          <cell r="CP18">
            <v>776955.38225805608</v>
          </cell>
          <cell r="CQ18">
            <v>799397.42445597914</v>
          </cell>
          <cell r="CR18">
            <v>822525.75378115242</v>
          </cell>
          <cell r="CS18">
            <v>846360.69833016652</v>
          </cell>
          <cell r="CT18">
            <v>870923.20125285327</v>
          </cell>
          <cell r="CU18">
            <v>896234.83909968263</v>
          </cell>
          <cell r="CV18">
            <v>922317.84072164283</v>
          </cell>
          <cell r="CW18">
            <v>949195.10673919972</v>
          </cell>
          <cell r="CX18">
            <v>976890.2295972826</v>
          </cell>
          <cell r="CY18">
            <v>1005427.5142239018</v>
          </cell>
          <cell r="CZ18">
            <v>1034831.9993104602</v>
          </cell>
          <cell r="DA18">
            <v>1065129.4792323341</v>
          </cell>
          <cell r="DB18">
            <v>1096346.5266289308</v>
          </cell>
          <cell r="DC18">
            <v>1128510.515662946</v>
          </cell>
          <cell r="DD18">
            <v>1161649.6459791923</v>
          </cell>
          <cell r="DE18">
            <v>1195792.9673839156</v>
          </cell>
          <cell r="DF18">
            <v>1230970.4052661909</v>
          </cell>
          <cell r="DG18">
            <v>1267212.7867836312</v>
          </cell>
          <cell r="DH18">
            <v>1304551.8678353212</v>
          </cell>
          <cell r="DI18">
            <v>1343020.3608455125</v>
          </cell>
          <cell r="DJ18">
            <v>1382651.9633824243</v>
          </cell>
          <cell r="DK18">
            <v>1423481.3876371242</v>
          </cell>
          <cell r="DL18">
            <v>1465544.3907883198</v>
          </cell>
          <cell r="DM18">
            <v>1508877.8062795254</v>
          </cell>
          <cell r="DN18">
            <v>1553519.5760360223</v>
          </cell>
          <cell r="DO18">
            <v>1599508.7836497782</v>
          </cell>
          <cell r="DP18">
            <v>1646885.6885612004</v>
          </cell>
          <cell r="DQ18">
            <v>1695691.761267846</v>
          </cell>
          <cell r="DR18">
            <v>1745969.7195906094</v>
          </cell>
          <cell r="DS18">
            <v>1797763.5660292711</v>
          </cell>
          <cell r="DT18">
            <v>1851118.6262399964</v>
          </cell>
        </row>
        <row r="19">
          <cell r="A19" t="str">
            <v xml:space="preserve"> Maturity Phase  </v>
          </cell>
          <cell r="P19" t="str">
            <v>Fair Value / Parent Book</v>
          </cell>
          <cell r="U19">
            <v>1.7490447751381784</v>
          </cell>
          <cell r="X19" t="str">
            <v xml:space="preserve">  EOP Common Equity</v>
          </cell>
          <cell r="Y19">
            <v>312985.56400000001</v>
          </cell>
          <cell r="Z19">
            <v>359047.82035388995</v>
          </cell>
          <cell r="AA19">
            <v>414373.80130235734</v>
          </cell>
          <cell r="AB19">
            <v>479193.19845230435</v>
          </cell>
          <cell r="AC19">
            <v>555031.89311774238</v>
          </cell>
          <cell r="AD19">
            <v>651314.9606432172</v>
          </cell>
          <cell r="AE19">
            <v>742653.41540877696</v>
          </cell>
          <cell r="AF19">
            <v>838183.82451936672</v>
          </cell>
          <cell r="AG19">
            <v>935868.51358033449</v>
          </cell>
          <cell r="AH19">
            <v>1033269.6019311253</v>
          </cell>
          <cell r="AI19">
            <v>1127624.6926098547</v>
          </cell>
          <cell r="AJ19">
            <v>1215956.7833335921</v>
          </cell>
          <cell r="AK19">
            <v>1295214.3675663935</v>
          </cell>
          <cell r="AL19">
            <v>1362434.1234174834</v>
          </cell>
          <cell r="AM19">
            <v>1414915.3253930751</v>
          </cell>
          <cell r="AN19">
            <v>1455850.6629340369</v>
          </cell>
          <cell r="AO19">
            <v>1498014.0606012272</v>
          </cell>
          <cell r="AP19">
            <v>1541442.3601984333</v>
          </cell>
          <cell r="AQ19">
            <v>1586173.5087835558</v>
          </cell>
          <cell r="AR19">
            <v>1632246.5918262317</v>
          </cell>
          <cell r="AS19">
            <v>1679701.8673601879</v>
          </cell>
          <cell r="AT19">
            <v>1728580.8011601628</v>
          </cell>
          <cell r="AU19">
            <v>1778926.1029741371</v>
          </cell>
          <cell r="AV19">
            <v>1830781.7638425305</v>
          </cell>
          <cell r="AW19">
            <v>1884193.0945369755</v>
          </cell>
          <cell r="AX19">
            <v>1939206.7651522544</v>
          </cell>
          <cell r="AY19">
            <v>1995870.8458859911</v>
          </cell>
          <cell r="AZ19">
            <v>2054234.8490417402</v>
          </cell>
          <cell r="BA19">
            <v>2114349.7722921618</v>
          </cell>
          <cell r="BB19">
            <v>2176268.143240096</v>
          </cell>
          <cell r="BC19">
            <v>2240044.065316468</v>
          </cell>
          <cell r="BD19">
            <v>2305733.2650551312</v>
          </cell>
          <cell r="BE19">
            <v>2373393.1407859544</v>
          </cell>
          <cell r="BF19">
            <v>2443082.8127887025</v>
          </cell>
          <cell r="BG19">
            <v>2514863.1749515329</v>
          </cell>
          <cell r="BH19">
            <v>2588796.9479792477</v>
          </cell>
          <cell r="BI19">
            <v>2664948.7341977945</v>
          </cell>
          <cell r="BJ19">
            <v>2743385.0740028978</v>
          </cell>
          <cell r="BK19">
            <v>2824174.5040021543</v>
          </cell>
          <cell r="BL19">
            <v>2907387.6169013889</v>
          </cell>
          <cell r="BM19">
            <v>2993097.1231875997</v>
          </cell>
          <cell r="BN19">
            <v>3081377.914662397</v>
          </cell>
          <cell r="BO19">
            <v>3172307.1298814379</v>
          </cell>
          <cell r="BP19">
            <v>3265964.22155705</v>
          </cell>
          <cell r="BQ19">
            <v>3362431.0259829313</v>
          </cell>
          <cell r="BR19">
            <v>3461791.8345415881</v>
          </cell>
          <cell r="BS19">
            <v>3564133.4673570055</v>
          </cell>
          <cell r="BT19">
            <v>3669545.3491568849</v>
          </cell>
          <cell r="BU19">
            <v>3778119.587410761</v>
          </cell>
          <cell r="BV19">
            <v>3889951.0528122531</v>
          </cell>
          <cell r="BW19">
            <v>4005137.4621757898</v>
          </cell>
          <cell r="BX19">
            <v>4123779.4638202325</v>
          </cell>
          <cell r="BY19">
            <v>4245980.7255140087</v>
          </cell>
          <cell r="BZ19">
            <v>4371848.0250585983</v>
          </cell>
          <cell r="CA19">
            <v>4501491.3435895247</v>
          </cell>
          <cell r="CB19">
            <v>4635023.9616763806</v>
          </cell>
          <cell r="CC19">
            <v>4772562.5583058419</v>
          </cell>
          <cell r="CD19">
            <v>4914227.3128341865</v>
          </cell>
          <cell r="CE19">
            <v>5060142.0099983811</v>
          </cell>
          <cell r="CF19">
            <v>5210434.1480775019</v>
          </cell>
          <cell r="CG19">
            <v>5365235.0502989963</v>
          </cell>
          <cell r="CH19">
            <v>5524679.9795871349</v>
          </cell>
          <cell r="CI19">
            <v>5688908.2567539187</v>
          </cell>
          <cell r="CJ19">
            <v>5858063.3822357049</v>
          </cell>
          <cell r="CK19">
            <v>6032293.1614819467</v>
          </cell>
          <cell r="CL19">
            <v>6211749.8341055736</v>
          </cell>
          <cell r="CM19">
            <v>6396590.2069079112</v>
          </cell>
          <cell r="CN19">
            <v>6586975.7908943174</v>
          </cell>
          <cell r="CO19">
            <v>6783072.9424003167</v>
          </cell>
          <cell r="CP19">
            <v>6985053.0084514953</v>
          </cell>
          <cell r="CQ19">
            <v>7193092.4764842102</v>
          </cell>
          <cell r="CR19">
            <v>7407373.1285579065</v>
          </cell>
          <cell r="CS19">
            <v>7628082.2001938131</v>
          </cell>
          <cell r="CT19">
            <v>7855412.5439787973</v>
          </cell>
          <cell r="CU19">
            <v>8089562.7980773291</v>
          </cell>
          <cell r="CV19">
            <v>8330737.559798819</v>
          </cell>
          <cell r="CW19">
            <v>8579147.5643719546</v>
          </cell>
          <cell r="CX19">
            <v>8835009.8690822814</v>
          </cell>
          <cell r="CY19">
            <v>9098548.0429339185</v>
          </cell>
          <cell r="CZ19">
            <v>9369992.3620011061</v>
          </cell>
          <cell r="DA19">
            <v>9649580.0106403101</v>
          </cell>
          <cell r="DB19">
            <v>9937555.2887386885</v>
          </cell>
          <cell r="DC19">
            <v>10234169.825180018</v>
          </cell>
          <cell r="DD19">
            <v>10539682.797714589</v>
          </cell>
          <cell r="DE19">
            <v>10854361.159425197</v>
          </cell>
          <cell r="DF19">
            <v>11178479.871987121</v>
          </cell>
          <cell r="DG19">
            <v>11512322.145925904</v>
          </cell>
          <cell r="DH19">
            <v>11856179.68808285</v>
          </cell>
          <cell r="DI19">
            <v>12210352.956504505</v>
          </cell>
          <cell r="DJ19">
            <v>12575151.422978809</v>
          </cell>
          <cell r="DK19">
            <v>12950893.843447344</v>
          </cell>
          <cell r="DL19">
            <v>13337908.536529934</v>
          </cell>
          <cell r="DM19">
            <v>13736533.670404999</v>
          </cell>
          <cell r="DN19">
            <v>14147117.558296321</v>
          </cell>
          <cell r="DO19">
            <v>14570018.962824378</v>
          </cell>
          <cell r="DP19">
            <v>15005607.409488279</v>
          </cell>
          <cell r="DQ19">
            <v>15454263.509552097</v>
          </cell>
          <cell r="DR19">
            <v>15916379.292617828</v>
          </cell>
          <cell r="DS19">
            <v>16392358.549175534</v>
          </cell>
          <cell r="DT19">
            <v>16882617.183429968</v>
          </cell>
        </row>
        <row r="20">
          <cell r="A20" t="str">
            <v xml:space="preserve">  Number of Years </v>
          </cell>
          <cell r="F20">
            <v>10</v>
          </cell>
          <cell r="P20" t="str">
            <v>Consolidated Book</v>
          </cell>
          <cell r="U20">
            <v>802.83373459454333</v>
          </cell>
        </row>
        <row r="21">
          <cell r="A21" t="str">
            <v xml:space="preserve">  Target Capital Ratio (%)  </v>
          </cell>
          <cell r="F21">
            <v>7</v>
          </cell>
          <cell r="P21" t="str">
            <v>Fair Value</v>
          </cell>
          <cell r="U21">
            <v>1404.192148797257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4</v>
          </cell>
          <cell r="X22" t="str">
            <v xml:space="preserve">  Risk Weighted Assets</v>
          </cell>
          <cell r="Y22">
            <v>3552589.6004993757</v>
          </cell>
          <cell r="Z22">
            <v>4386482.7255922044</v>
          </cell>
          <cell r="AA22">
            <v>5287488.880684711</v>
          </cell>
          <cell r="AB22">
            <v>6239236.8792079585</v>
          </cell>
          <cell r="AC22">
            <v>7362299.5174653903</v>
          </cell>
          <cell r="AD22">
            <v>8584441.2373646442</v>
          </cell>
          <cell r="AE22">
            <v>9889276.3054440711</v>
          </cell>
          <cell r="AF22">
            <v>11253996.435595352</v>
          </cell>
          <cell r="AG22">
            <v>12649491.993609177</v>
          </cell>
          <cell r="AH22">
            <v>14040936.112906188</v>
          </cell>
          <cell r="AI22">
            <v>15388865.979745183</v>
          </cell>
          <cell r="AJ22">
            <v>16650752.990084289</v>
          </cell>
          <cell r="AK22">
            <v>17783004.19341002</v>
          </cell>
          <cell r="AL22">
            <v>18743286.419854164</v>
          </cell>
          <cell r="AM22">
            <v>19493017.876648333</v>
          </cell>
          <cell r="AN22">
            <v>20077808.412947785</v>
          </cell>
          <cell r="AO22">
            <v>20680142.665336218</v>
          </cell>
          <cell r="AP22">
            <v>21300546.945296306</v>
          </cell>
          <cell r="AQ22">
            <v>21939563.353655197</v>
          </cell>
          <cell r="AR22">
            <v>22597750.254264854</v>
          </cell>
          <cell r="AS22">
            <v>23275682.761892799</v>
          </cell>
          <cell r="AT22">
            <v>23973953.244749583</v>
          </cell>
          <cell r="AU22">
            <v>24693171.842092071</v>
          </cell>
          <cell r="AV22">
            <v>25433966.997354835</v>
          </cell>
          <cell r="AW22">
            <v>26196986.007275481</v>
          </cell>
          <cell r="AX22">
            <v>26982895.587493747</v>
          </cell>
          <cell r="AY22">
            <v>27792382.455118559</v>
          </cell>
          <cell r="AZ22">
            <v>28626153.928772118</v>
          </cell>
          <cell r="BA22">
            <v>29484938.546635281</v>
          </cell>
          <cell r="BB22">
            <v>30369486.703034341</v>
          </cell>
          <cell r="BC22">
            <v>31280571.304125372</v>
          </cell>
          <cell r="BD22">
            <v>32218988.443249132</v>
          </cell>
          <cell r="BE22">
            <v>33185558.096546609</v>
          </cell>
          <cell r="BF22">
            <v>34181124.839443006</v>
          </cell>
          <cell r="BG22">
            <v>35206558.584626295</v>
          </cell>
          <cell r="BH22">
            <v>36262755.342165083</v>
          </cell>
          <cell r="BI22">
            <v>37350638.002430037</v>
          </cell>
          <cell r="BJ22">
            <v>38471157.142502941</v>
          </cell>
          <cell r="BK22">
            <v>39625291.856778033</v>
          </cell>
          <cell r="BL22">
            <v>40814050.612481378</v>
          </cell>
          <cell r="BM22">
            <v>42038472.130855821</v>
          </cell>
          <cell r="BN22">
            <v>43299626.294781499</v>
          </cell>
          <cell r="BO22">
            <v>44598615.083624944</v>
          </cell>
          <cell r="BP22">
            <v>45936573.536133692</v>
          </cell>
          <cell r="BQ22">
            <v>47314670.742217705</v>
          </cell>
          <cell r="BR22">
            <v>48734110.864484236</v>
          </cell>
          <cell r="BS22">
            <v>50196134.190418765</v>
          </cell>
          <cell r="BT22">
            <v>51702018.21613133</v>
          </cell>
          <cell r="BU22">
            <v>53253078.762615271</v>
          </cell>
          <cell r="BV22">
            <v>54850671.125493728</v>
          </cell>
          <cell r="BW22">
            <v>56496191.259258538</v>
          </cell>
          <cell r="BX22">
            <v>58191076.997036293</v>
          </cell>
          <cell r="BY22">
            <v>59936809.30694738</v>
          </cell>
          <cell r="BZ22">
            <v>61734913.586155802</v>
          </cell>
          <cell r="CA22">
            <v>63586960.993740477</v>
          </cell>
          <cell r="CB22">
            <v>65494569.82355269</v>
          </cell>
          <cell r="CC22">
            <v>67459406.918259278</v>
          </cell>
          <cell r="CD22">
            <v>69483189.125807062</v>
          </cell>
          <cell r="CE22">
            <v>71567684.799581274</v>
          </cell>
          <cell r="CF22">
            <v>73714715.343568712</v>
          </cell>
          <cell r="CG22">
            <v>75926156.803875774</v>
          </cell>
          <cell r="CH22">
            <v>78203941.507992044</v>
          </cell>
          <cell r="CI22">
            <v>80550059.753231809</v>
          </cell>
          <cell r="CJ22">
            <v>82966561.54582876</v>
          </cell>
          <cell r="CK22">
            <v>85455558.392203629</v>
          </cell>
          <cell r="CL22">
            <v>88019225.143969744</v>
          </cell>
          <cell r="CM22">
            <v>90659801.898288846</v>
          </cell>
          <cell r="CN22">
            <v>93379595.955237508</v>
          </cell>
          <cell r="CO22">
            <v>96180983.83389464</v>
          </cell>
          <cell r="CP22">
            <v>99066413.348911479</v>
          </cell>
          <cell r="CQ22">
            <v>102038405.74937883</v>
          </cell>
          <cell r="CR22">
            <v>105099557.9218602</v>
          </cell>
          <cell r="CS22">
            <v>108252544.65951601</v>
          </cell>
          <cell r="CT22">
            <v>111500120.99930149</v>
          </cell>
          <cell r="CU22">
            <v>114845124.62928054</v>
          </cell>
          <cell r="CV22">
            <v>118290478.36815895</v>
          </cell>
          <cell r="CW22">
            <v>121839192.71920373</v>
          </cell>
          <cell r="CX22">
            <v>125494368.50077984</v>
          </cell>
          <cell r="CY22">
            <v>129259199.55580324</v>
          </cell>
          <cell r="CZ22">
            <v>133136975.54247734</v>
          </cell>
          <cell r="DA22">
            <v>137131084.80875167</v>
          </cell>
          <cell r="DB22">
            <v>141245017.35301423</v>
          </cell>
          <cell r="DC22">
            <v>145482367.87360466</v>
          </cell>
          <cell r="DD22">
            <v>149846838.90981281</v>
          </cell>
          <cell r="DE22">
            <v>154342244.07710719</v>
          </cell>
          <cell r="DF22">
            <v>158972511.39942041</v>
          </cell>
          <cell r="DG22">
            <v>163741686.74140301</v>
          </cell>
          <cell r="DH22">
            <v>168653937.3436451</v>
          </cell>
          <cell r="DI22">
            <v>173713555.46395445</v>
          </cell>
          <cell r="DJ22">
            <v>178924962.12787309</v>
          </cell>
          <cell r="DK22">
            <v>184292710.99170929</v>
          </cell>
          <cell r="DL22">
            <v>189821492.32146057</v>
          </cell>
          <cell r="DM22">
            <v>195516137.09110439</v>
          </cell>
          <cell r="DN22">
            <v>201381621.20383751</v>
          </cell>
          <cell r="DO22">
            <v>207423069.83995265</v>
          </cell>
          <cell r="DP22">
            <v>213645761.93515122</v>
          </cell>
          <cell r="DQ22">
            <v>220055134.79320577</v>
          </cell>
          <cell r="DR22">
            <v>226656788.83700195</v>
          </cell>
          <cell r="DS22">
            <v>233456492.502112</v>
          </cell>
          <cell r="DT22">
            <v>240460187.27717537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23.472824583385908</v>
          </cell>
          <cell r="AA23">
            <v>20.540515293397512</v>
          </cell>
          <cell r="AB23">
            <v>18</v>
          </cell>
          <cell r="AC23">
            <v>18</v>
          </cell>
          <cell r="AD23">
            <v>16.600000000000001</v>
          </cell>
          <cell r="AE23">
            <v>15.200000000000001</v>
          </cell>
          <cell r="AF23">
            <v>13.8</v>
          </cell>
          <cell r="AG23">
            <v>12.4</v>
          </cell>
          <cell r="AH23">
            <v>11</v>
          </cell>
          <cell r="AI23">
            <v>9.6</v>
          </cell>
          <cell r="AJ23">
            <v>8.1999999999999993</v>
          </cell>
          <cell r="AK23">
            <v>6.7999999999999989</v>
          </cell>
          <cell r="AL23">
            <v>5.3999999999999986</v>
          </cell>
          <cell r="AM23">
            <v>3.9999999999999987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  <cell r="BB23">
            <v>3</v>
          </cell>
          <cell r="BC23">
            <v>3</v>
          </cell>
          <cell r="BD23">
            <v>3</v>
          </cell>
          <cell r="BE23">
            <v>3</v>
          </cell>
          <cell r="BF23">
            <v>3</v>
          </cell>
          <cell r="BG23">
            <v>3</v>
          </cell>
          <cell r="BH23">
            <v>3</v>
          </cell>
          <cell r="BI23">
            <v>3</v>
          </cell>
          <cell r="BJ23">
            <v>3</v>
          </cell>
          <cell r="BK23">
            <v>3</v>
          </cell>
          <cell r="BL23">
            <v>3</v>
          </cell>
          <cell r="BM23">
            <v>3</v>
          </cell>
          <cell r="BN23">
            <v>3</v>
          </cell>
          <cell r="BO23">
            <v>3</v>
          </cell>
          <cell r="BP23">
            <v>3</v>
          </cell>
          <cell r="BQ23">
            <v>3</v>
          </cell>
          <cell r="BR23">
            <v>3</v>
          </cell>
          <cell r="BS23">
            <v>3</v>
          </cell>
          <cell r="BT23">
            <v>3</v>
          </cell>
          <cell r="BU23">
            <v>3</v>
          </cell>
          <cell r="BV23">
            <v>3</v>
          </cell>
          <cell r="BW23">
            <v>3</v>
          </cell>
          <cell r="BX23">
            <v>3</v>
          </cell>
          <cell r="BY23">
            <v>3</v>
          </cell>
          <cell r="BZ23">
            <v>3</v>
          </cell>
          <cell r="CA23">
            <v>3</v>
          </cell>
          <cell r="CB23">
            <v>3</v>
          </cell>
          <cell r="CC23">
            <v>3</v>
          </cell>
          <cell r="CD23">
            <v>3</v>
          </cell>
          <cell r="CE23">
            <v>3</v>
          </cell>
          <cell r="CF23">
            <v>3</v>
          </cell>
          <cell r="CG23">
            <v>3</v>
          </cell>
          <cell r="CH23">
            <v>3</v>
          </cell>
          <cell r="CI23">
            <v>3</v>
          </cell>
          <cell r="CJ23">
            <v>3</v>
          </cell>
          <cell r="CK23">
            <v>3</v>
          </cell>
          <cell r="CL23">
            <v>3</v>
          </cell>
          <cell r="CM23">
            <v>3</v>
          </cell>
          <cell r="CN23">
            <v>3</v>
          </cell>
          <cell r="CO23">
            <v>3</v>
          </cell>
          <cell r="CP23">
            <v>3</v>
          </cell>
          <cell r="CQ23">
            <v>3</v>
          </cell>
          <cell r="CR23">
            <v>3</v>
          </cell>
          <cell r="CS23">
            <v>3</v>
          </cell>
          <cell r="CT23">
            <v>3</v>
          </cell>
          <cell r="CU23">
            <v>3</v>
          </cell>
          <cell r="CV23">
            <v>3</v>
          </cell>
          <cell r="CW23">
            <v>3</v>
          </cell>
          <cell r="CX23">
            <v>3</v>
          </cell>
          <cell r="CY23">
            <v>3</v>
          </cell>
          <cell r="CZ23">
            <v>3</v>
          </cell>
          <cell r="DA23">
            <v>3</v>
          </cell>
          <cell r="DB23">
            <v>3</v>
          </cell>
          <cell r="DC23">
            <v>3</v>
          </cell>
          <cell r="DD23">
            <v>3</v>
          </cell>
          <cell r="DE23">
            <v>3</v>
          </cell>
          <cell r="DF23">
            <v>3</v>
          </cell>
          <cell r="DG23">
            <v>3</v>
          </cell>
          <cell r="DH23">
            <v>3</v>
          </cell>
          <cell r="DI23">
            <v>3</v>
          </cell>
          <cell r="DJ23">
            <v>3</v>
          </cell>
          <cell r="DK23">
            <v>3</v>
          </cell>
          <cell r="DL23">
            <v>3</v>
          </cell>
          <cell r="DM23">
            <v>3</v>
          </cell>
          <cell r="DN23">
            <v>3</v>
          </cell>
          <cell r="DO23">
            <v>3</v>
          </cell>
          <cell r="DP23">
            <v>3</v>
          </cell>
          <cell r="DQ23">
            <v>3</v>
          </cell>
          <cell r="DR23">
            <v>3</v>
          </cell>
          <cell r="DS23">
            <v>3</v>
          </cell>
          <cell r="DT23">
            <v>3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2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3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312985.56400000001</v>
          </cell>
          <cell r="Z26">
            <v>359047.82035388995</v>
          </cell>
          <cell r="AA26">
            <v>414373.80130235734</v>
          </cell>
          <cell r="AB26">
            <v>479193.19845230435</v>
          </cell>
          <cell r="AC26">
            <v>555031.89311774238</v>
          </cell>
          <cell r="AD26">
            <v>651314.9606432172</v>
          </cell>
          <cell r="AE26">
            <v>742653.41540877696</v>
          </cell>
          <cell r="AF26">
            <v>838183.82451936672</v>
          </cell>
          <cell r="AG26">
            <v>935868.51358033449</v>
          </cell>
          <cell r="AH26">
            <v>1033269.6019311253</v>
          </cell>
          <cell r="AI26">
            <v>1127624.6926098547</v>
          </cell>
          <cell r="AJ26">
            <v>1215956.7833335921</v>
          </cell>
          <cell r="AK26">
            <v>1295214.3675663935</v>
          </cell>
          <cell r="AL26">
            <v>1362434.1234174834</v>
          </cell>
          <cell r="AM26">
            <v>1414915.3253930751</v>
          </cell>
          <cell r="AN26">
            <v>1455850.6629340369</v>
          </cell>
          <cell r="AO26">
            <v>1498014.0606012272</v>
          </cell>
          <cell r="AP26">
            <v>1541442.3601984333</v>
          </cell>
          <cell r="AQ26">
            <v>1586173.5087835558</v>
          </cell>
          <cell r="AR26">
            <v>1632246.5918262317</v>
          </cell>
          <cell r="AS26">
            <v>1679701.8673601879</v>
          </cell>
          <cell r="AT26">
            <v>1728580.8011601628</v>
          </cell>
          <cell r="AU26">
            <v>1778926.1029741371</v>
          </cell>
          <cell r="AV26">
            <v>1830781.7638425305</v>
          </cell>
          <cell r="AW26">
            <v>1884193.0945369755</v>
          </cell>
          <cell r="AX26">
            <v>1939206.7651522544</v>
          </cell>
          <cell r="AY26">
            <v>1995870.8458859911</v>
          </cell>
          <cell r="AZ26">
            <v>2054234.8490417402</v>
          </cell>
          <cell r="BA26">
            <v>2114349.7722921618</v>
          </cell>
          <cell r="BB26">
            <v>2176268.143240096</v>
          </cell>
          <cell r="BC26">
            <v>2240044.065316468</v>
          </cell>
          <cell r="BD26">
            <v>2305733.2650551312</v>
          </cell>
          <cell r="BE26">
            <v>2373393.1407859544</v>
          </cell>
          <cell r="BF26">
            <v>2443082.8127887025</v>
          </cell>
          <cell r="BG26">
            <v>2514863.1749515329</v>
          </cell>
          <cell r="BH26">
            <v>2588796.9479792477</v>
          </cell>
          <cell r="BI26">
            <v>2664948.7341977945</v>
          </cell>
          <cell r="BJ26">
            <v>2743385.0740028978</v>
          </cell>
          <cell r="BK26">
            <v>2824174.5040021543</v>
          </cell>
          <cell r="BL26">
            <v>2907387.6169013889</v>
          </cell>
          <cell r="BM26">
            <v>2993097.1231875997</v>
          </cell>
          <cell r="BN26">
            <v>3081377.914662397</v>
          </cell>
          <cell r="BO26">
            <v>3172307.1298814379</v>
          </cell>
          <cell r="BP26">
            <v>3265964.22155705</v>
          </cell>
          <cell r="BQ26">
            <v>3362431.0259829313</v>
          </cell>
          <cell r="BR26">
            <v>3461791.8345415881</v>
          </cell>
          <cell r="BS26">
            <v>3564133.4673570055</v>
          </cell>
          <cell r="BT26">
            <v>3669545.3491568849</v>
          </cell>
          <cell r="BU26">
            <v>3778119.587410761</v>
          </cell>
          <cell r="BV26">
            <v>3889951.0528122531</v>
          </cell>
          <cell r="BW26">
            <v>4005137.4621757898</v>
          </cell>
          <cell r="BX26">
            <v>4123779.4638202325</v>
          </cell>
          <cell r="BY26">
            <v>4245980.7255140087</v>
          </cell>
          <cell r="BZ26">
            <v>4371848.0250585983</v>
          </cell>
          <cell r="CA26">
            <v>4501491.3435895247</v>
          </cell>
          <cell r="CB26">
            <v>4635023.9616763806</v>
          </cell>
          <cell r="CC26">
            <v>4772562.5583058419</v>
          </cell>
          <cell r="CD26">
            <v>4914227.3128341865</v>
          </cell>
          <cell r="CE26">
            <v>5060142.0099983811</v>
          </cell>
          <cell r="CF26">
            <v>5210434.1480775019</v>
          </cell>
          <cell r="CG26">
            <v>5365235.0502989963</v>
          </cell>
          <cell r="CH26">
            <v>5524679.9795871349</v>
          </cell>
          <cell r="CI26">
            <v>5688908.2567539187</v>
          </cell>
          <cell r="CJ26">
            <v>5858063.3822357049</v>
          </cell>
          <cell r="CK26">
            <v>6032293.1614819467</v>
          </cell>
          <cell r="CL26">
            <v>6211749.8341055736</v>
          </cell>
          <cell r="CM26">
            <v>6396590.2069079112</v>
          </cell>
          <cell r="CN26">
            <v>6586975.7908943174</v>
          </cell>
          <cell r="CO26">
            <v>6783072.9424003167</v>
          </cell>
          <cell r="CP26">
            <v>6985053.0084514953</v>
          </cell>
          <cell r="CQ26">
            <v>7193092.4764842102</v>
          </cell>
          <cell r="CR26">
            <v>7407373.1285579065</v>
          </cell>
          <cell r="CS26">
            <v>7628082.2001938131</v>
          </cell>
          <cell r="CT26">
            <v>7855412.5439787973</v>
          </cell>
          <cell r="CU26">
            <v>8089562.7980773291</v>
          </cell>
          <cell r="CV26">
            <v>8330737.559798819</v>
          </cell>
          <cell r="CW26">
            <v>8579147.5643719546</v>
          </cell>
          <cell r="CX26">
            <v>8835009.8690822814</v>
          </cell>
          <cell r="CY26">
            <v>9098548.0429339185</v>
          </cell>
          <cell r="CZ26">
            <v>9369992.3620011061</v>
          </cell>
          <cell r="DA26">
            <v>9649580.0106403101</v>
          </cell>
          <cell r="DB26">
            <v>9937555.2887386885</v>
          </cell>
          <cell r="DC26">
            <v>10234169.825180018</v>
          </cell>
          <cell r="DD26">
            <v>10539682.797714589</v>
          </cell>
          <cell r="DE26">
            <v>10854361.159425197</v>
          </cell>
          <cell r="DF26">
            <v>11178479.871987121</v>
          </cell>
          <cell r="DG26">
            <v>11512322.145925904</v>
          </cell>
          <cell r="DH26">
            <v>11856179.68808285</v>
          </cell>
          <cell r="DI26">
            <v>12210352.956504505</v>
          </cell>
          <cell r="DJ26">
            <v>12575151.422978809</v>
          </cell>
          <cell r="DK26">
            <v>12950893.843447344</v>
          </cell>
          <cell r="DL26">
            <v>13337908.536529934</v>
          </cell>
          <cell r="DM26">
            <v>13736533.670404999</v>
          </cell>
          <cell r="DN26">
            <v>14147117.558296321</v>
          </cell>
          <cell r="DO26">
            <v>14570018.962824378</v>
          </cell>
          <cell r="DP26">
            <v>15005607.409488279</v>
          </cell>
          <cell r="DQ26">
            <v>15454263.509552097</v>
          </cell>
          <cell r="DR26">
            <v>15916379.292617828</v>
          </cell>
          <cell r="DS26">
            <v>16392358.549175534</v>
          </cell>
          <cell r="DT26">
            <v>16882617.183429968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63.05372413398365</v>
          </cell>
          <cell r="T27">
            <v>63.05372413398365</v>
          </cell>
          <cell r="X27" t="str">
            <v xml:space="preserve">  Less: Nonqualifying Intangibles</v>
          </cell>
          <cell r="Y27">
            <v>28423.136999999988</v>
          </cell>
          <cell r="Z27">
            <v>32606.185592221111</v>
          </cell>
          <cell r="AA27">
            <v>37630.500183796583</v>
          </cell>
          <cell r="AB27">
            <v>43516.939743195413</v>
          </cell>
          <cell r="AC27">
            <v>50404.074027692041</v>
          </cell>
          <cell r="AD27">
            <v>50404.074027692041</v>
          </cell>
          <cell r="AE27">
            <v>50404.074027692041</v>
          </cell>
          <cell r="AF27">
            <v>50404.074027692041</v>
          </cell>
          <cell r="AG27">
            <v>50404.074027692041</v>
          </cell>
          <cell r="AH27">
            <v>50404.074027692041</v>
          </cell>
          <cell r="AI27">
            <v>50404.074027692041</v>
          </cell>
          <cell r="AJ27">
            <v>50404.074027692041</v>
          </cell>
          <cell r="AK27">
            <v>50404.074027692041</v>
          </cell>
          <cell r="AL27">
            <v>50404.074027692041</v>
          </cell>
          <cell r="AM27">
            <v>50404.074027692041</v>
          </cell>
          <cell r="AN27">
            <v>50404.074027692041</v>
          </cell>
          <cell r="AO27">
            <v>50404.074027692041</v>
          </cell>
          <cell r="AP27">
            <v>50404.074027692041</v>
          </cell>
          <cell r="AQ27">
            <v>50404.074027692041</v>
          </cell>
          <cell r="AR27">
            <v>50404.074027692041</v>
          </cell>
          <cell r="AS27">
            <v>50404.074027692041</v>
          </cell>
          <cell r="AT27">
            <v>50404.074027692041</v>
          </cell>
          <cell r="AU27">
            <v>50404.074027692041</v>
          </cell>
          <cell r="AV27">
            <v>50404.074027692041</v>
          </cell>
          <cell r="AW27">
            <v>50404.074027692041</v>
          </cell>
          <cell r="AX27">
            <v>50404.074027692041</v>
          </cell>
          <cell r="AY27">
            <v>50404.074027692041</v>
          </cell>
          <cell r="AZ27">
            <v>50404.074027692041</v>
          </cell>
          <cell r="BA27">
            <v>50404.074027692041</v>
          </cell>
          <cell r="BB27">
            <v>50404.074027692041</v>
          </cell>
          <cell r="BC27">
            <v>50404.074027692041</v>
          </cell>
          <cell r="BD27">
            <v>50404.074027692041</v>
          </cell>
          <cell r="BE27">
            <v>50404.074027692041</v>
          </cell>
          <cell r="BF27">
            <v>50404.074027692041</v>
          </cell>
          <cell r="BG27">
            <v>50404.074027692041</v>
          </cell>
          <cell r="BH27">
            <v>50404.074027692041</v>
          </cell>
          <cell r="BI27">
            <v>50404.074027692041</v>
          </cell>
          <cell r="BJ27">
            <v>50404.074027692041</v>
          </cell>
          <cell r="BK27">
            <v>50404.074027692041</v>
          </cell>
          <cell r="BL27">
            <v>50404.074027692041</v>
          </cell>
          <cell r="BM27">
            <v>50404.074027692041</v>
          </cell>
          <cell r="BN27">
            <v>50404.074027692041</v>
          </cell>
          <cell r="BO27">
            <v>50404.074027692041</v>
          </cell>
          <cell r="BP27">
            <v>50404.074027692041</v>
          </cell>
          <cell r="BQ27">
            <v>50404.074027692041</v>
          </cell>
          <cell r="BR27">
            <v>50404.074027692041</v>
          </cell>
          <cell r="BS27">
            <v>50404.074027692041</v>
          </cell>
          <cell r="BT27">
            <v>50404.074027692041</v>
          </cell>
          <cell r="BU27">
            <v>50404.074027692041</v>
          </cell>
          <cell r="BV27">
            <v>50404.074027692041</v>
          </cell>
          <cell r="BW27">
            <v>50404.074027692041</v>
          </cell>
          <cell r="BX27">
            <v>50404.074027692041</v>
          </cell>
          <cell r="BY27">
            <v>50404.074027692041</v>
          </cell>
          <cell r="BZ27">
            <v>50404.074027692041</v>
          </cell>
          <cell r="CA27">
            <v>50404.074027692041</v>
          </cell>
          <cell r="CB27">
            <v>50404.074027692041</v>
          </cell>
          <cell r="CC27">
            <v>50404.074027692041</v>
          </cell>
          <cell r="CD27">
            <v>50404.074027692041</v>
          </cell>
          <cell r="CE27">
            <v>50404.074027692041</v>
          </cell>
          <cell r="CF27">
            <v>50404.074027692041</v>
          </cell>
          <cell r="CG27">
            <v>50404.074027692041</v>
          </cell>
          <cell r="CH27">
            <v>50404.074027692041</v>
          </cell>
          <cell r="CI27">
            <v>50404.074027692041</v>
          </cell>
          <cell r="CJ27">
            <v>50404.074027692041</v>
          </cell>
          <cell r="CK27">
            <v>50404.074027692041</v>
          </cell>
          <cell r="CL27">
            <v>50404.074027692041</v>
          </cell>
          <cell r="CM27">
            <v>50404.074027692041</v>
          </cell>
          <cell r="CN27">
            <v>50404.074027692041</v>
          </cell>
          <cell r="CO27">
            <v>50404.074027692041</v>
          </cell>
          <cell r="CP27">
            <v>50404.074027692041</v>
          </cell>
          <cell r="CQ27">
            <v>50404.074027692041</v>
          </cell>
          <cell r="CR27">
            <v>50404.074027692041</v>
          </cell>
          <cell r="CS27">
            <v>50404.074027692041</v>
          </cell>
          <cell r="CT27">
            <v>50404.074027692041</v>
          </cell>
          <cell r="CU27">
            <v>50404.074027692041</v>
          </cell>
          <cell r="CV27">
            <v>50404.074027692041</v>
          </cell>
          <cell r="CW27">
            <v>50404.074027692041</v>
          </cell>
          <cell r="CX27">
            <v>50404.074027692041</v>
          </cell>
          <cell r="CY27">
            <v>50404.074027692041</v>
          </cell>
          <cell r="CZ27">
            <v>50404.074027692041</v>
          </cell>
          <cell r="DA27">
            <v>50404.074027692041</v>
          </cell>
          <cell r="DB27">
            <v>50404.074027692041</v>
          </cell>
          <cell r="DC27">
            <v>50404.074027692041</v>
          </cell>
          <cell r="DD27">
            <v>50404.074027692041</v>
          </cell>
          <cell r="DE27">
            <v>50404.074027692041</v>
          </cell>
          <cell r="DF27">
            <v>50404.074027692041</v>
          </cell>
          <cell r="DG27">
            <v>50404.074027692041</v>
          </cell>
          <cell r="DH27">
            <v>50404.074027692041</v>
          </cell>
          <cell r="DI27">
            <v>50404.074027692041</v>
          </cell>
          <cell r="DJ27">
            <v>50404.074027692041</v>
          </cell>
          <cell r="DK27">
            <v>50404.074027692041</v>
          </cell>
          <cell r="DL27">
            <v>50404.074027692041</v>
          </cell>
          <cell r="DM27">
            <v>50404.074027692041</v>
          </cell>
          <cell r="DN27">
            <v>50404.074027692041</v>
          </cell>
          <cell r="DO27">
            <v>50404.074027692041</v>
          </cell>
          <cell r="DP27">
            <v>50404.074027692041</v>
          </cell>
          <cell r="DQ27">
            <v>50404.074027692041</v>
          </cell>
          <cell r="DR27">
            <v>50404.074027692041</v>
          </cell>
          <cell r="DS27">
            <v>50404.074027692041</v>
          </cell>
          <cell r="DT27">
            <v>50404.074027692041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18.3920773999128</v>
          </cell>
          <cell r="N28">
            <v>19.982279970036565</v>
          </cell>
          <cell r="P28">
            <v>18.619211210053372</v>
          </cell>
          <cell r="Q28">
            <v>15</v>
          </cell>
          <cell r="S28">
            <v>9.9538198702819614</v>
          </cell>
          <cell r="T28">
            <v>73.007544004265611</v>
          </cell>
          <cell r="X28" t="str">
            <v xml:space="preserve">  Subtotal</v>
          </cell>
          <cell r="Y28">
            <v>284562.42700000003</v>
          </cell>
          <cell r="Z28">
            <v>326441.63476166886</v>
          </cell>
          <cell r="AA28">
            <v>376743.30111856078</v>
          </cell>
          <cell r="AB28">
            <v>435676.25870910892</v>
          </cell>
          <cell r="AC28">
            <v>504627.81909005035</v>
          </cell>
          <cell r="AD28">
            <v>600910.88661552512</v>
          </cell>
          <cell r="AE28">
            <v>692249.34138108487</v>
          </cell>
          <cell r="AF28">
            <v>787779.75049167464</v>
          </cell>
          <cell r="AG28">
            <v>885464.43955264241</v>
          </cell>
          <cell r="AH28">
            <v>982865.52790343319</v>
          </cell>
          <cell r="AI28">
            <v>1077220.6185821628</v>
          </cell>
          <cell r="AJ28">
            <v>1165552.7093059001</v>
          </cell>
          <cell r="AK28">
            <v>1244810.2935387015</v>
          </cell>
          <cell r="AL28">
            <v>1312030.0493897914</v>
          </cell>
          <cell r="AM28">
            <v>1364511.2513653832</v>
          </cell>
          <cell r="AN28">
            <v>1405446.588906345</v>
          </cell>
          <cell r="AO28">
            <v>1447609.9865735353</v>
          </cell>
          <cell r="AP28">
            <v>1491038.2861707413</v>
          </cell>
          <cell r="AQ28">
            <v>1535769.4347558639</v>
          </cell>
          <cell r="AR28">
            <v>1581842.5177985397</v>
          </cell>
          <cell r="AS28">
            <v>1629297.793332496</v>
          </cell>
          <cell r="AT28">
            <v>1678176.7271324708</v>
          </cell>
          <cell r="AU28">
            <v>1728522.0289464451</v>
          </cell>
          <cell r="AV28">
            <v>1780377.6898148386</v>
          </cell>
          <cell r="AW28">
            <v>1833789.0205092835</v>
          </cell>
          <cell r="AX28">
            <v>1888802.6911245624</v>
          </cell>
          <cell r="AY28">
            <v>1945466.7718582992</v>
          </cell>
          <cell r="AZ28">
            <v>2003830.7750140482</v>
          </cell>
          <cell r="BA28">
            <v>2063945.6982644699</v>
          </cell>
          <cell r="BB28">
            <v>2125864.0692124041</v>
          </cell>
          <cell r="BC28">
            <v>2189639.991288776</v>
          </cell>
          <cell r="BD28">
            <v>2255329.1910274392</v>
          </cell>
          <cell r="BE28">
            <v>2322989.0667582625</v>
          </cell>
          <cell r="BF28">
            <v>2392678.7387610106</v>
          </cell>
          <cell r="BG28">
            <v>2464459.1009238409</v>
          </cell>
          <cell r="BH28">
            <v>2538392.8739515557</v>
          </cell>
          <cell r="BI28">
            <v>2614544.6601701025</v>
          </cell>
          <cell r="BJ28">
            <v>2692980.9999752059</v>
          </cell>
          <cell r="BK28">
            <v>2773770.4299744624</v>
          </cell>
          <cell r="BL28">
            <v>2856983.5428736969</v>
          </cell>
          <cell r="BM28">
            <v>2942693.0491599077</v>
          </cell>
          <cell r="BN28">
            <v>3030973.840634705</v>
          </cell>
          <cell r="BO28">
            <v>3121903.0558537459</v>
          </cell>
          <cell r="BP28">
            <v>3215560.147529358</v>
          </cell>
          <cell r="BQ28">
            <v>3312026.9519552393</v>
          </cell>
          <cell r="BR28">
            <v>3411387.7605138961</v>
          </cell>
          <cell r="BS28">
            <v>3513729.3933293135</v>
          </cell>
          <cell r="BT28">
            <v>3619141.275129193</v>
          </cell>
          <cell r="BU28">
            <v>3727715.5133830691</v>
          </cell>
          <cell r="BV28">
            <v>3839546.9787845612</v>
          </cell>
          <cell r="BW28">
            <v>3954733.3881480978</v>
          </cell>
          <cell r="BX28">
            <v>4073375.3897925406</v>
          </cell>
          <cell r="BY28">
            <v>4195576.6514863167</v>
          </cell>
          <cell r="BZ28">
            <v>4321443.9510309063</v>
          </cell>
          <cell r="CA28">
            <v>4451087.2695618328</v>
          </cell>
          <cell r="CB28">
            <v>4584619.8876486886</v>
          </cell>
          <cell r="CC28">
            <v>4722158.4842781499</v>
          </cell>
          <cell r="CD28">
            <v>4863823.2388064945</v>
          </cell>
          <cell r="CE28">
            <v>5009737.9359706892</v>
          </cell>
          <cell r="CF28">
            <v>5160030.0740498099</v>
          </cell>
          <cell r="CG28">
            <v>5314830.9762713043</v>
          </cell>
          <cell r="CH28">
            <v>5474275.9055594429</v>
          </cell>
          <cell r="CI28">
            <v>5638504.1827262267</v>
          </cell>
          <cell r="CJ28">
            <v>5807659.308208013</v>
          </cell>
          <cell r="CK28">
            <v>5981889.0874542547</v>
          </cell>
          <cell r="CL28">
            <v>6161345.7600778816</v>
          </cell>
          <cell r="CM28">
            <v>6346186.1328802193</v>
          </cell>
          <cell r="CN28">
            <v>6536571.7168666255</v>
          </cell>
          <cell r="CO28">
            <v>6732668.8683726247</v>
          </cell>
          <cell r="CP28">
            <v>6934648.9344238034</v>
          </cell>
          <cell r="CQ28">
            <v>7142688.4024565183</v>
          </cell>
          <cell r="CR28">
            <v>7356969.0545302145</v>
          </cell>
          <cell r="CS28">
            <v>7577678.1261661211</v>
          </cell>
          <cell r="CT28">
            <v>7805008.4699511053</v>
          </cell>
          <cell r="CU28">
            <v>8039158.7240496371</v>
          </cell>
          <cell r="CV28">
            <v>8280333.485771127</v>
          </cell>
          <cell r="CW28">
            <v>8528743.4903442618</v>
          </cell>
          <cell r="CX28">
            <v>8784605.7950545885</v>
          </cell>
          <cell r="CY28">
            <v>9048143.9689062256</v>
          </cell>
          <cell r="CZ28">
            <v>9319588.2879734132</v>
          </cell>
          <cell r="DA28">
            <v>9599175.9366126172</v>
          </cell>
          <cell r="DB28">
            <v>9887151.2147109956</v>
          </cell>
          <cell r="DC28">
            <v>10183765.751152325</v>
          </cell>
          <cell r="DD28">
            <v>10489278.723686896</v>
          </cell>
          <cell r="DE28">
            <v>10803957.085397504</v>
          </cell>
          <cell r="DF28">
            <v>11128075.797959428</v>
          </cell>
          <cell r="DG28">
            <v>11461918.071898211</v>
          </cell>
          <cell r="DH28">
            <v>11805775.614055157</v>
          </cell>
          <cell r="DI28">
            <v>12159948.882476812</v>
          </cell>
          <cell r="DJ28">
            <v>12524747.348951116</v>
          </cell>
          <cell r="DK28">
            <v>12900489.769419651</v>
          </cell>
          <cell r="DL28">
            <v>13287504.462502241</v>
          </cell>
          <cell r="DM28">
            <v>13686129.596377306</v>
          </cell>
          <cell r="DN28">
            <v>14096713.484268628</v>
          </cell>
          <cell r="DO28">
            <v>14519614.888796685</v>
          </cell>
          <cell r="DP28">
            <v>14955203.335460586</v>
          </cell>
          <cell r="DQ28">
            <v>15403859.435524404</v>
          </cell>
          <cell r="DR28">
            <v>15865975.218590135</v>
          </cell>
          <cell r="DS28">
            <v>16341954.475147841</v>
          </cell>
          <cell r="DT28">
            <v>16832213.109402277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10</v>
          </cell>
          <cell r="M29">
            <v>10.10235133544426</v>
          </cell>
          <cell r="N29">
            <v>10.226637656992722</v>
          </cell>
          <cell r="P29">
            <v>17.14440231583766</v>
          </cell>
          <cell r="Q29">
            <v>77.531922601216181</v>
          </cell>
          <cell r="S29">
            <v>19.614107571441561</v>
          </cell>
          <cell r="T29">
            <v>92.621651575707176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2.3180578711693443</v>
          </cell>
          <cell r="N30">
            <v>3</v>
          </cell>
          <cell r="P30">
            <v>15.76468046662983</v>
          </cell>
          <cell r="Q30">
            <v>81.450702552645907</v>
          </cell>
          <cell r="S30">
            <v>7.3783484242928052</v>
          </cell>
          <cell r="T30">
            <v>99.999999999999986</v>
          </cell>
          <cell r="X30" t="str">
            <v xml:space="preserve">    Total</v>
          </cell>
          <cell r="Y30">
            <v>284562.42700000003</v>
          </cell>
          <cell r="Z30">
            <v>326441.63476166886</v>
          </cell>
          <cell r="AA30">
            <v>376743.30111856078</v>
          </cell>
          <cell r="AB30">
            <v>435676.25870910892</v>
          </cell>
          <cell r="AC30">
            <v>504627.81909005035</v>
          </cell>
          <cell r="AD30">
            <v>600910.88661552512</v>
          </cell>
          <cell r="AE30">
            <v>692249.34138108487</v>
          </cell>
          <cell r="AF30">
            <v>787779.75049167464</v>
          </cell>
          <cell r="AG30">
            <v>885464.43955264241</v>
          </cell>
          <cell r="AH30">
            <v>982865.52790343319</v>
          </cell>
          <cell r="AI30">
            <v>1077220.6185821628</v>
          </cell>
          <cell r="AJ30">
            <v>1165552.7093059001</v>
          </cell>
          <cell r="AK30">
            <v>1244810.2935387015</v>
          </cell>
          <cell r="AL30">
            <v>1312030.0493897914</v>
          </cell>
          <cell r="AM30">
            <v>1364511.2513653832</v>
          </cell>
          <cell r="AN30">
            <v>1405446.588906345</v>
          </cell>
          <cell r="AO30">
            <v>1447609.9865735353</v>
          </cell>
          <cell r="AP30">
            <v>1491038.2861707413</v>
          </cell>
          <cell r="AQ30">
            <v>1535769.4347558639</v>
          </cell>
          <cell r="AR30">
            <v>1581842.5177985397</v>
          </cell>
          <cell r="AS30">
            <v>1629297.793332496</v>
          </cell>
          <cell r="AT30">
            <v>1678176.7271324708</v>
          </cell>
          <cell r="AU30">
            <v>1728522.0289464451</v>
          </cell>
          <cell r="AV30">
            <v>1780377.6898148386</v>
          </cell>
          <cell r="AW30">
            <v>1833789.0205092835</v>
          </cell>
          <cell r="AX30">
            <v>1888802.6911245624</v>
          </cell>
          <cell r="AY30">
            <v>1945466.7718582992</v>
          </cell>
          <cell r="AZ30">
            <v>2003830.7750140482</v>
          </cell>
          <cell r="BA30">
            <v>2063945.6982644699</v>
          </cell>
          <cell r="BB30">
            <v>2125864.0692124041</v>
          </cell>
          <cell r="BC30">
            <v>2189639.991288776</v>
          </cell>
          <cell r="BD30">
            <v>2255329.1910274392</v>
          </cell>
          <cell r="BE30">
            <v>2322989.0667582625</v>
          </cell>
          <cell r="BF30">
            <v>2392678.7387610106</v>
          </cell>
          <cell r="BG30">
            <v>2464459.1009238409</v>
          </cell>
          <cell r="BH30">
            <v>2538392.8739515557</v>
          </cell>
          <cell r="BI30">
            <v>2614544.6601701025</v>
          </cell>
          <cell r="BJ30">
            <v>2692980.9999752059</v>
          </cell>
          <cell r="BK30">
            <v>2773770.4299744624</v>
          </cell>
          <cell r="BL30">
            <v>2856983.5428736969</v>
          </cell>
          <cell r="BM30">
            <v>2942693.0491599077</v>
          </cell>
          <cell r="BN30">
            <v>3030973.840634705</v>
          </cell>
          <cell r="BO30">
            <v>3121903.0558537459</v>
          </cell>
          <cell r="BP30">
            <v>3215560.147529358</v>
          </cell>
          <cell r="BQ30">
            <v>3312026.9519552393</v>
          </cell>
          <cell r="BR30">
            <v>3411387.7605138961</v>
          </cell>
          <cell r="BS30">
            <v>3513729.3933293135</v>
          </cell>
          <cell r="BT30">
            <v>3619141.275129193</v>
          </cell>
          <cell r="BU30">
            <v>3727715.5133830691</v>
          </cell>
          <cell r="BV30">
            <v>3839546.9787845612</v>
          </cell>
          <cell r="BW30">
            <v>3954733.3881480978</v>
          </cell>
          <cell r="BX30">
            <v>4073375.3897925406</v>
          </cell>
          <cell r="BY30">
            <v>4195576.6514863167</v>
          </cell>
          <cell r="BZ30">
            <v>4321443.9510309063</v>
          </cell>
          <cell r="CA30">
            <v>4451087.2695618328</v>
          </cell>
          <cell r="CB30">
            <v>4584619.8876486886</v>
          </cell>
          <cell r="CC30">
            <v>4722158.4842781499</v>
          </cell>
          <cell r="CD30">
            <v>4863823.2388064945</v>
          </cell>
          <cell r="CE30">
            <v>5009737.9359706892</v>
          </cell>
          <cell r="CF30">
            <v>5160030.0740498099</v>
          </cell>
          <cell r="CG30">
            <v>5314830.9762713043</v>
          </cell>
          <cell r="CH30">
            <v>5474275.9055594429</v>
          </cell>
          <cell r="CI30">
            <v>5638504.1827262267</v>
          </cell>
          <cell r="CJ30">
            <v>5807659.308208013</v>
          </cell>
          <cell r="CK30">
            <v>5981889.0874542547</v>
          </cell>
          <cell r="CL30">
            <v>6161345.7600778816</v>
          </cell>
          <cell r="CM30">
            <v>6346186.1328802193</v>
          </cell>
          <cell r="CN30">
            <v>6536571.7168666255</v>
          </cell>
          <cell r="CO30">
            <v>6732668.8683726247</v>
          </cell>
          <cell r="CP30">
            <v>6934648.9344238034</v>
          </cell>
          <cell r="CQ30">
            <v>7142688.4024565183</v>
          </cell>
          <cell r="CR30">
            <v>7356969.0545302145</v>
          </cell>
          <cell r="CS30">
            <v>7577678.1261661211</v>
          </cell>
          <cell r="CT30">
            <v>7805008.4699511053</v>
          </cell>
          <cell r="CU30">
            <v>8039158.7240496371</v>
          </cell>
          <cell r="CV30">
            <v>8280333.485771127</v>
          </cell>
          <cell r="CW30">
            <v>8528743.4903442618</v>
          </cell>
          <cell r="CX30">
            <v>8784605.7950545885</v>
          </cell>
          <cell r="CY30">
            <v>9048143.9689062256</v>
          </cell>
          <cell r="CZ30">
            <v>9319588.2879734132</v>
          </cell>
          <cell r="DA30">
            <v>9599175.9366126172</v>
          </cell>
          <cell r="DB30">
            <v>9887151.2147109956</v>
          </cell>
          <cell r="DC30">
            <v>10183765.751152325</v>
          </cell>
          <cell r="DD30">
            <v>10489278.723686896</v>
          </cell>
          <cell r="DE30">
            <v>10803957.085397504</v>
          </cell>
          <cell r="DF30">
            <v>11128075.797959428</v>
          </cell>
          <cell r="DG30">
            <v>11461918.071898211</v>
          </cell>
          <cell r="DH30">
            <v>11805775.614055157</v>
          </cell>
          <cell r="DI30">
            <v>12159948.882476812</v>
          </cell>
          <cell r="DJ30">
            <v>12524747.348951116</v>
          </cell>
          <cell r="DK30">
            <v>12900489.769419651</v>
          </cell>
          <cell r="DL30">
            <v>13287504.462502241</v>
          </cell>
          <cell r="DM30">
            <v>13686129.596377306</v>
          </cell>
          <cell r="DN30">
            <v>14096713.484268628</v>
          </cell>
          <cell r="DO30">
            <v>14519614.888796685</v>
          </cell>
          <cell r="DP30">
            <v>14955203.335460586</v>
          </cell>
          <cell r="DQ30">
            <v>15403859.435524404</v>
          </cell>
          <cell r="DR30">
            <v>15865975.218590135</v>
          </cell>
          <cell r="DS30">
            <v>16341954.475147841</v>
          </cell>
          <cell r="DT30">
            <v>16832213.109402277</v>
          </cell>
        </row>
        <row r="32">
          <cell r="X32" t="str">
            <v>Capital Ratio (%)</v>
          </cell>
          <cell r="Y32">
            <v>8.01</v>
          </cell>
          <cell r="Z32">
            <v>7.4419906604692496</v>
          </cell>
          <cell r="AA32">
            <v>7.1251837993420777</v>
          </cell>
          <cell r="AB32">
            <v>6.982845292522633</v>
          </cell>
          <cell r="AC32">
            <v>6.8542147449032056</v>
          </cell>
          <cell r="AD32">
            <v>7.0000000000000009</v>
          </cell>
          <cell r="AE32">
            <v>6.9999999999999991</v>
          </cell>
          <cell r="AF32">
            <v>6.9999999999999991</v>
          </cell>
          <cell r="AG32">
            <v>7.0000000000000009</v>
          </cell>
          <cell r="AH32">
            <v>7.0000000000000009</v>
          </cell>
          <cell r="AI32">
            <v>6.9999999999999991</v>
          </cell>
          <cell r="AJ32">
            <v>6.9999999999999991</v>
          </cell>
          <cell r="AK32">
            <v>7.0000000000000009</v>
          </cell>
          <cell r="AL32">
            <v>6.9999999999999991</v>
          </cell>
          <cell r="AM32">
            <v>6.9999999999999991</v>
          </cell>
          <cell r="AN32">
            <v>7.0000000000000009</v>
          </cell>
          <cell r="AO32">
            <v>7.0000000000000009</v>
          </cell>
          <cell r="AP32">
            <v>6.9999999999999991</v>
          </cell>
          <cell r="AQ32">
            <v>7.0000000000000009</v>
          </cell>
          <cell r="AR32">
            <v>6.9999999999999991</v>
          </cell>
          <cell r="AS32">
            <v>7.0000000000000009</v>
          </cell>
          <cell r="AT32">
            <v>6.9999999999999991</v>
          </cell>
          <cell r="AU32">
            <v>7.0000000000000009</v>
          </cell>
          <cell r="AV32">
            <v>7.0000000000000009</v>
          </cell>
          <cell r="AW32">
            <v>6.9999999999999991</v>
          </cell>
          <cell r="AX32">
            <v>7.0000000000000009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6.9999999999999991</v>
          </cell>
          <cell r="BI32">
            <v>6.9999999999999991</v>
          </cell>
          <cell r="BJ32">
            <v>6.9999999999999991</v>
          </cell>
          <cell r="BK32">
            <v>7.0000000000000009</v>
          </cell>
          <cell r="BL32">
            <v>7.0000000000000009</v>
          </cell>
          <cell r="BM32">
            <v>7.0000000000000009</v>
          </cell>
          <cell r="BN32">
            <v>7.0000000000000009</v>
          </cell>
          <cell r="BO32">
            <v>6.9999999999999991</v>
          </cell>
          <cell r="BP32">
            <v>6.9999999999999991</v>
          </cell>
          <cell r="BQ32">
            <v>6.9999999999999991</v>
          </cell>
          <cell r="BR32">
            <v>6.9999999999999991</v>
          </cell>
          <cell r="BS32">
            <v>6.9999999999999991</v>
          </cell>
          <cell r="BT32">
            <v>6.9999999999999991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7.0000000000000009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6.9999999999999991</v>
          </cell>
          <cell r="CF32">
            <v>7.0000000000000009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6.9999999999999991</v>
          </cell>
          <cell r="CK32">
            <v>7.0000000000000009</v>
          </cell>
          <cell r="CL32">
            <v>6.9999999999999991</v>
          </cell>
          <cell r="CM32">
            <v>7.0000000000000009</v>
          </cell>
          <cell r="CN32">
            <v>6.9999999999999991</v>
          </cell>
          <cell r="CO32">
            <v>6.9999999999999991</v>
          </cell>
          <cell r="CP32">
            <v>6.9999999999999991</v>
          </cell>
          <cell r="CQ32">
            <v>7.0000000000000009</v>
          </cell>
          <cell r="CR32">
            <v>7.0000000000000009</v>
          </cell>
          <cell r="CS32">
            <v>7.0000000000000009</v>
          </cell>
          <cell r="CT32">
            <v>7.0000000000000009</v>
          </cell>
          <cell r="CU32">
            <v>6.9999999999999991</v>
          </cell>
          <cell r="CV32">
            <v>7.0000000000000009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6.9999999999999991</v>
          </cell>
          <cell r="DA32">
            <v>7.0000000000000009</v>
          </cell>
          <cell r="DB32">
            <v>6.9999999999999991</v>
          </cell>
          <cell r="DC32">
            <v>6.9999999999999991</v>
          </cell>
          <cell r="DD32">
            <v>6.9999999999999991</v>
          </cell>
          <cell r="DE32">
            <v>7.0000000000000009</v>
          </cell>
          <cell r="DF32">
            <v>6.9999999999999991</v>
          </cell>
          <cell r="DG32">
            <v>6.9999999999999991</v>
          </cell>
          <cell r="DH32">
            <v>7.0000000000000009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6.9999999999999991</v>
          </cell>
          <cell r="DP32">
            <v>7.0000000000000009</v>
          </cell>
          <cell r="DQ32">
            <v>7.0000000000000009</v>
          </cell>
          <cell r="DR32">
            <v>6.9999999999999991</v>
          </cell>
          <cell r="DS32">
            <v>7.0000000000000009</v>
          </cell>
          <cell r="DT32">
            <v>7.0000000000000009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36544.692000000039</v>
          </cell>
          <cell r="AA35">
            <v>46062.256353889941</v>
          </cell>
          <cell r="AB35">
            <v>55325.98094846739</v>
          </cell>
          <cell r="AC35">
            <v>64819.397149947006</v>
          </cell>
          <cell r="AD35">
            <v>75838.69466543803</v>
          </cell>
          <cell r="AE35">
            <v>96283.06752547482</v>
          </cell>
          <cell r="AF35">
            <v>91338.454765559756</v>
          </cell>
          <cell r="AG35">
            <v>95530.409110589768</v>
          </cell>
          <cell r="AH35">
            <v>97684.689060967765</v>
          </cell>
          <cell r="AI35">
            <v>97401.088350790786</v>
          </cell>
          <cell r="AJ35">
            <v>94355.090678729466</v>
          </cell>
          <cell r="AK35">
            <v>88332.090723737376</v>
          </cell>
          <cell r="AL35">
            <v>79257.584232801339</v>
          </cell>
          <cell r="AM35">
            <v>67219.755851089954</v>
          </cell>
          <cell r="AN35">
            <v>52481.201975591714</v>
          </cell>
          <cell r="AO35">
            <v>40935.337540961802</v>
          </cell>
          <cell r="AP35">
            <v>42163.397667190293</v>
          </cell>
          <cell r="AQ35">
            <v>43428.29959720606</v>
          </cell>
          <cell r="AR35">
            <v>44731.148585122544</v>
          </cell>
          <cell r="AS35">
            <v>46073.083042675862</v>
          </cell>
          <cell r="AT35">
            <v>47455.275533956243</v>
          </cell>
          <cell r="AU35">
            <v>48878.933799974853</v>
          </cell>
          <cell r="AV35">
            <v>50345.301813974278</v>
          </cell>
          <cell r="AW35">
            <v>51855.66086839349</v>
          </cell>
          <cell r="AX35">
            <v>53411.330694444943</v>
          </cell>
          <cell r="AY35">
            <v>55013.670615278883</v>
          </cell>
          <cell r="AZ35">
            <v>56664.080733736744</v>
          </cell>
          <cell r="BA35">
            <v>58364.003155749058</v>
          </cell>
          <cell r="BB35">
            <v>60114.923250421649</v>
          </cell>
          <cell r="BC35">
            <v>61918.370947934221</v>
          </cell>
          <cell r="BD35">
            <v>63775.922076371964</v>
          </cell>
          <cell r="BE35">
            <v>65689.199738663156</v>
          </cell>
          <cell r="BF35">
            <v>67659.87573082326</v>
          </cell>
          <cell r="BG35">
            <v>69689.672002748121</v>
          </cell>
          <cell r="BH35">
            <v>71780.362162830308</v>
          </cell>
          <cell r="BI35">
            <v>73933.773027714808</v>
          </cell>
          <cell r="BJ35">
            <v>76151.786218546797</v>
          </cell>
          <cell r="BK35">
            <v>78436.339805103373</v>
          </cell>
          <cell r="BL35">
            <v>80789.429999256507</v>
          </cell>
          <cell r="BM35">
            <v>83213.112899234518</v>
          </cell>
          <cell r="BN35">
            <v>85709.506286210846</v>
          </cell>
          <cell r="BO35">
            <v>88280.791474797297</v>
          </cell>
          <cell r="BP35">
            <v>90929.215219040867</v>
          </cell>
          <cell r="BQ35">
            <v>93657.091675612144</v>
          </cell>
          <cell r="BR35">
            <v>96466.804425881244</v>
          </cell>
          <cell r="BS35">
            <v>99360.808558656834</v>
          </cell>
          <cell r="BT35">
            <v>102341.63281541737</v>
          </cell>
          <cell r="BU35">
            <v>105411.88179987948</v>
          </cell>
          <cell r="BV35">
            <v>108574.2382538761</v>
          </cell>
          <cell r="BW35">
            <v>111831.46540149208</v>
          </cell>
          <cell r="BX35">
            <v>115186.40936353663</v>
          </cell>
          <cell r="BY35">
            <v>118642.00164444279</v>
          </cell>
          <cell r="BZ35">
            <v>122201.26169377612</v>
          </cell>
          <cell r="CA35">
            <v>125867.29954458959</v>
          </cell>
          <cell r="CB35">
            <v>129643.31853092648</v>
          </cell>
          <cell r="CC35">
            <v>133532.61808685586</v>
          </cell>
          <cell r="CD35">
            <v>137538.59662946127</v>
          </cell>
          <cell r="CE35">
            <v>141664.75452834461</v>
          </cell>
          <cell r="CF35">
            <v>145914.69716419466</v>
          </cell>
          <cell r="CG35">
            <v>150292.13807912078</v>
          </cell>
          <cell r="CH35">
            <v>154800.90222149435</v>
          </cell>
          <cell r="CI35">
            <v>159444.92928813864</v>
          </cell>
          <cell r="CJ35">
            <v>164228.27716678381</v>
          </cell>
          <cell r="CK35">
            <v>169155.12548178621</v>
          </cell>
          <cell r="CL35">
            <v>174229.77924624179</v>
          </cell>
          <cell r="CM35">
            <v>179456.67262362689</v>
          </cell>
          <cell r="CN35">
            <v>184840.37280233763</v>
          </cell>
          <cell r="CO35">
            <v>190385.58398640621</v>
          </cell>
          <cell r="CP35">
            <v>196097.15150599927</v>
          </cell>
          <cell r="CQ35">
            <v>201980.06605117861</v>
          </cell>
          <cell r="CR35">
            <v>208039.46803271491</v>
          </cell>
          <cell r="CS35">
            <v>214280.65207369626</v>
          </cell>
          <cell r="CT35">
            <v>220709.07163590658</v>
          </cell>
          <cell r="CU35">
            <v>227330.3437849842</v>
          </cell>
          <cell r="CV35">
            <v>234150.25409853179</v>
          </cell>
          <cell r="CW35">
            <v>241174.76172148995</v>
          </cell>
          <cell r="CX35">
            <v>248410.00457313564</v>
          </cell>
          <cell r="CY35">
            <v>255862.30471032672</v>
          </cell>
          <cell r="CZ35">
            <v>263538.17385163717</v>
          </cell>
          <cell r="DA35">
            <v>271444.31906718761</v>
          </cell>
          <cell r="DB35">
            <v>279587.64863920398</v>
          </cell>
          <cell r="DC35">
            <v>287975.27809837833</v>
          </cell>
          <cell r="DD35">
            <v>296614.53644132987</v>
          </cell>
          <cell r="DE35">
            <v>305512.97253457084</v>
          </cell>
          <cell r="DF35">
            <v>314678.36171060801</v>
          </cell>
          <cell r="DG35">
            <v>324118.71256192401</v>
          </cell>
          <cell r="DH35">
            <v>333842.27393878251</v>
          </cell>
          <cell r="DI35">
            <v>343857.54215694591</v>
          </cell>
          <cell r="DJ35">
            <v>354173.26842165552</v>
          </cell>
          <cell r="DK35">
            <v>364798.46647430398</v>
          </cell>
          <cell r="DL35">
            <v>375742.42046853527</v>
          </cell>
          <cell r="DM35">
            <v>387014.69308258966</v>
          </cell>
          <cell r="DN35">
            <v>398625.13387506455</v>
          </cell>
          <cell r="DO35">
            <v>410583.88789132237</v>
          </cell>
          <cell r="DP35">
            <v>422901.4045280572</v>
          </cell>
          <cell r="DQ35">
            <v>435588.44666390121</v>
          </cell>
          <cell r="DR35">
            <v>448656.10006381758</v>
          </cell>
          <cell r="DS35">
            <v>462115.78306573071</v>
          </cell>
          <cell r="DT35">
            <v>475979.25655770674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27.049852994091477</v>
          </cell>
          <cell r="AA36">
            <v>21.448076546573084</v>
          </cell>
          <cell r="AB36">
            <v>20.027189105551148</v>
          </cell>
          <cell r="AC36">
            <v>20.000000000000011</v>
          </cell>
          <cell r="AD36">
            <v>18.221731178725506</v>
          </cell>
          <cell r="AE36">
            <v>17.81576580537525</v>
          </cell>
          <cell r="AF36">
            <v>17.401133946237984</v>
          </cell>
          <cell r="AG36">
            <v>16.977650590520113</v>
          </cell>
          <cell r="AH36">
            <v>16.54512677784632</v>
          </cell>
          <cell r="AI36">
            <v>16.103369513944546</v>
          </cell>
          <cell r="AJ36">
            <v>15.652181684530941</v>
          </cell>
          <cell r="AK36">
            <v>15.191361967356524</v>
          </cell>
          <cell r="AL36">
            <v>14.720704742376185</v>
          </cell>
          <cell r="AM36">
            <v>14.240000000000009</v>
          </cell>
          <cell r="AN36">
            <v>14.24</v>
          </cell>
          <cell r="AO36">
            <v>14.24</v>
          </cell>
          <cell r="AP36">
            <v>14.24</v>
          </cell>
          <cell r="AQ36">
            <v>14.24</v>
          </cell>
          <cell r="AR36">
            <v>14.24</v>
          </cell>
          <cell r="AS36">
            <v>14.24</v>
          </cell>
          <cell r="AT36">
            <v>14.24</v>
          </cell>
          <cell r="AU36">
            <v>14.24</v>
          </cell>
          <cell r="AV36">
            <v>14.24</v>
          </cell>
          <cell r="AW36">
            <v>14.24</v>
          </cell>
          <cell r="AX36">
            <v>14.24</v>
          </cell>
          <cell r="AY36">
            <v>14.24</v>
          </cell>
          <cell r="AZ36">
            <v>14.24</v>
          </cell>
          <cell r="BA36">
            <v>14.24</v>
          </cell>
          <cell r="BB36">
            <v>14.24</v>
          </cell>
          <cell r="BC36">
            <v>14.24</v>
          </cell>
          <cell r="BD36">
            <v>14.24</v>
          </cell>
          <cell r="BE36">
            <v>14.24</v>
          </cell>
          <cell r="BF36">
            <v>14.24</v>
          </cell>
          <cell r="BG36">
            <v>14.24</v>
          </cell>
          <cell r="BH36">
            <v>14.24</v>
          </cell>
          <cell r="BI36">
            <v>14.24</v>
          </cell>
          <cell r="BJ36">
            <v>14.24</v>
          </cell>
          <cell r="BK36">
            <v>14.24</v>
          </cell>
          <cell r="BL36">
            <v>14.24</v>
          </cell>
          <cell r="BM36">
            <v>14.24</v>
          </cell>
          <cell r="BN36">
            <v>14.24</v>
          </cell>
          <cell r="BO36">
            <v>14.24</v>
          </cell>
          <cell r="BP36">
            <v>14.24</v>
          </cell>
          <cell r="BQ36">
            <v>14.24</v>
          </cell>
          <cell r="BR36">
            <v>14.24</v>
          </cell>
          <cell r="BS36">
            <v>14.24</v>
          </cell>
          <cell r="BT36">
            <v>14.24</v>
          </cell>
          <cell r="BU36">
            <v>14.24</v>
          </cell>
          <cell r="BV36">
            <v>14.24</v>
          </cell>
          <cell r="BW36">
            <v>14.24</v>
          </cell>
          <cell r="BX36">
            <v>14.24</v>
          </cell>
          <cell r="BY36">
            <v>14.24</v>
          </cell>
          <cell r="BZ36">
            <v>14.24</v>
          </cell>
          <cell r="CA36">
            <v>14.24</v>
          </cell>
          <cell r="CB36">
            <v>14.24</v>
          </cell>
          <cell r="CC36">
            <v>14.24</v>
          </cell>
          <cell r="CD36">
            <v>14.24</v>
          </cell>
          <cell r="CE36">
            <v>14.24</v>
          </cell>
          <cell r="CF36">
            <v>14.24</v>
          </cell>
          <cell r="CG36">
            <v>14.24</v>
          </cell>
          <cell r="CH36">
            <v>14.24</v>
          </cell>
          <cell r="CI36">
            <v>14.24</v>
          </cell>
          <cell r="CJ36">
            <v>14.24</v>
          </cell>
          <cell r="CK36">
            <v>14.24</v>
          </cell>
          <cell r="CL36">
            <v>14.24</v>
          </cell>
          <cell r="CM36">
            <v>14.24</v>
          </cell>
          <cell r="CN36">
            <v>14.24</v>
          </cell>
          <cell r="CO36">
            <v>14.24</v>
          </cell>
          <cell r="CP36">
            <v>14.24</v>
          </cell>
          <cell r="CQ36">
            <v>14.24</v>
          </cell>
          <cell r="CR36">
            <v>14.24</v>
          </cell>
          <cell r="CS36">
            <v>14.24</v>
          </cell>
          <cell r="CT36">
            <v>14.24</v>
          </cell>
          <cell r="CU36">
            <v>14.24</v>
          </cell>
          <cell r="CV36">
            <v>14.24</v>
          </cell>
          <cell r="CW36">
            <v>14.24</v>
          </cell>
          <cell r="CX36">
            <v>14.24</v>
          </cell>
          <cell r="CY36">
            <v>14.24</v>
          </cell>
          <cell r="CZ36">
            <v>14.24</v>
          </cell>
          <cell r="DA36">
            <v>14.24</v>
          </cell>
          <cell r="DB36">
            <v>14.24</v>
          </cell>
          <cell r="DC36">
            <v>14.24</v>
          </cell>
          <cell r="DD36">
            <v>14.24</v>
          </cell>
          <cell r="DE36">
            <v>14.24</v>
          </cell>
          <cell r="DF36">
            <v>14.24</v>
          </cell>
          <cell r="DG36">
            <v>14.24</v>
          </cell>
          <cell r="DH36">
            <v>14.24</v>
          </cell>
          <cell r="DI36">
            <v>14.24</v>
          </cell>
          <cell r="DJ36">
            <v>14.24</v>
          </cell>
          <cell r="DK36">
            <v>14.24</v>
          </cell>
          <cell r="DL36">
            <v>14.24</v>
          </cell>
          <cell r="DM36">
            <v>14.24</v>
          </cell>
          <cell r="DN36">
            <v>14.24</v>
          </cell>
          <cell r="DO36">
            <v>14.24</v>
          </cell>
          <cell r="DP36">
            <v>14.24</v>
          </cell>
          <cell r="DQ36">
            <v>14.24</v>
          </cell>
          <cell r="DR36">
            <v>14.24</v>
          </cell>
          <cell r="DS36">
            <v>14.24</v>
          </cell>
          <cell r="DT36">
            <v>14.24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276440.87199999997</v>
          </cell>
          <cell r="Z39">
            <v>312985.56400000001</v>
          </cell>
          <cell r="AA39">
            <v>359047.82035388995</v>
          </cell>
          <cell r="AB39">
            <v>414373.80130235734</v>
          </cell>
          <cell r="AC39">
            <v>479193.19845230435</v>
          </cell>
          <cell r="AD39">
            <v>555031.89311774238</v>
          </cell>
          <cell r="AE39">
            <v>651314.9606432172</v>
          </cell>
          <cell r="AF39">
            <v>742653.41540877696</v>
          </cell>
          <cell r="AG39">
            <v>838183.82451936672</v>
          </cell>
          <cell r="AH39">
            <v>935868.51358033449</v>
          </cell>
          <cell r="AI39">
            <v>1033269.6019311253</v>
          </cell>
          <cell r="AJ39">
            <v>1127624.6926098547</v>
          </cell>
          <cell r="AK39">
            <v>1215956.7833335921</v>
          </cell>
          <cell r="AL39">
            <v>1295214.3675663935</v>
          </cell>
          <cell r="AM39">
            <v>1362434.1234174834</v>
          </cell>
          <cell r="AN39">
            <v>1414915.3253930751</v>
          </cell>
          <cell r="AO39">
            <v>1455850.6629340369</v>
          </cell>
          <cell r="AP39">
            <v>1498014.0606012272</v>
          </cell>
          <cell r="AQ39">
            <v>1541442.3601984333</v>
          </cell>
          <cell r="AR39">
            <v>1586173.5087835558</v>
          </cell>
          <cell r="AS39">
            <v>1632246.5918262317</v>
          </cell>
          <cell r="AT39">
            <v>1679701.8673601879</v>
          </cell>
          <cell r="AU39">
            <v>1728580.8011601628</v>
          </cell>
          <cell r="AV39">
            <v>1778926.1029741371</v>
          </cell>
          <cell r="AW39">
            <v>1830781.7638425305</v>
          </cell>
          <cell r="AX39">
            <v>1884193.0945369755</v>
          </cell>
          <cell r="AY39">
            <v>1939206.7651522544</v>
          </cell>
          <cell r="AZ39">
            <v>1995870.8458859911</v>
          </cell>
          <cell r="BA39">
            <v>2054234.8490417402</v>
          </cell>
          <cell r="BB39">
            <v>2114349.7722921618</v>
          </cell>
          <cell r="BC39">
            <v>2176268.143240096</v>
          </cell>
          <cell r="BD39">
            <v>2240044.065316468</v>
          </cell>
          <cell r="BE39">
            <v>2305733.2650551312</v>
          </cell>
          <cell r="BF39">
            <v>2373393.1407859544</v>
          </cell>
          <cell r="BG39">
            <v>2443082.8127887025</v>
          </cell>
          <cell r="BH39">
            <v>2514863.1749515329</v>
          </cell>
          <cell r="BI39">
            <v>2588796.9479792477</v>
          </cell>
          <cell r="BJ39">
            <v>2664948.7341977945</v>
          </cell>
          <cell r="BK39">
            <v>2743385.0740028978</v>
          </cell>
          <cell r="BL39">
            <v>2824174.5040021543</v>
          </cell>
          <cell r="BM39">
            <v>2907387.6169013889</v>
          </cell>
          <cell r="BN39">
            <v>2993097.1231875997</v>
          </cell>
          <cell r="BO39">
            <v>3081377.914662397</v>
          </cell>
          <cell r="BP39">
            <v>3172307.1298814379</v>
          </cell>
          <cell r="BQ39">
            <v>3265964.22155705</v>
          </cell>
          <cell r="BR39">
            <v>3362431.0259829313</v>
          </cell>
          <cell r="BS39">
            <v>3461791.8345415881</v>
          </cell>
          <cell r="BT39">
            <v>3564133.4673570055</v>
          </cell>
          <cell r="BU39">
            <v>3669545.3491568849</v>
          </cell>
          <cell r="BV39">
            <v>3778119.587410761</v>
          </cell>
          <cell r="BW39">
            <v>3889951.0528122531</v>
          </cell>
          <cell r="BX39">
            <v>4005137.4621757898</v>
          </cell>
          <cell r="BY39">
            <v>4123779.4638202325</v>
          </cell>
          <cell r="BZ39">
            <v>4245980.7255140087</v>
          </cell>
          <cell r="CA39">
            <v>4371848.0250585983</v>
          </cell>
          <cell r="CB39">
            <v>4501491.3435895247</v>
          </cell>
          <cell r="CC39">
            <v>4635023.9616763806</v>
          </cell>
          <cell r="CD39">
            <v>4772562.5583058419</v>
          </cell>
          <cell r="CE39">
            <v>4914227.3128341865</v>
          </cell>
          <cell r="CF39">
            <v>5060142.0099983811</v>
          </cell>
          <cell r="CG39">
            <v>5210434.1480775019</v>
          </cell>
          <cell r="CH39">
            <v>5365235.0502989963</v>
          </cell>
          <cell r="CI39">
            <v>5524679.9795871349</v>
          </cell>
          <cell r="CJ39">
            <v>5688908.2567539187</v>
          </cell>
          <cell r="CK39">
            <v>5858063.3822357049</v>
          </cell>
          <cell r="CL39">
            <v>6032293.1614819467</v>
          </cell>
          <cell r="CM39">
            <v>6211749.8341055736</v>
          </cell>
          <cell r="CN39">
            <v>6396590.2069079112</v>
          </cell>
          <cell r="CO39">
            <v>6586975.7908943174</v>
          </cell>
          <cell r="CP39">
            <v>6783072.9424003167</v>
          </cell>
          <cell r="CQ39">
            <v>6985053.0084514953</v>
          </cell>
          <cell r="CR39">
            <v>7193092.4764842102</v>
          </cell>
          <cell r="CS39">
            <v>7407373.1285579065</v>
          </cell>
          <cell r="CT39">
            <v>7628082.2001938131</v>
          </cell>
          <cell r="CU39">
            <v>7855412.5439787973</v>
          </cell>
          <cell r="CV39">
            <v>8089562.7980773291</v>
          </cell>
          <cell r="CW39">
            <v>8330737.559798819</v>
          </cell>
          <cell r="CX39">
            <v>8579147.5643719546</v>
          </cell>
          <cell r="CY39">
            <v>8835009.8690822814</v>
          </cell>
          <cell r="CZ39">
            <v>9098548.0429339185</v>
          </cell>
          <cell r="DA39">
            <v>9369992.3620011061</v>
          </cell>
          <cell r="DB39">
            <v>9649580.0106403101</v>
          </cell>
          <cell r="DC39">
            <v>9937555.2887386885</v>
          </cell>
          <cell r="DD39">
            <v>10234169.825180018</v>
          </cell>
          <cell r="DE39">
            <v>10539682.797714589</v>
          </cell>
          <cell r="DF39">
            <v>10854361.159425197</v>
          </cell>
          <cell r="DG39">
            <v>11178479.871987121</v>
          </cell>
          <cell r="DH39">
            <v>11512322.145925904</v>
          </cell>
          <cell r="DI39">
            <v>11856179.68808285</v>
          </cell>
          <cell r="DJ39">
            <v>12210352.956504505</v>
          </cell>
          <cell r="DK39">
            <v>12575151.422978809</v>
          </cell>
          <cell r="DL39">
            <v>12950893.843447344</v>
          </cell>
          <cell r="DM39">
            <v>13337908.536529934</v>
          </cell>
          <cell r="DN39">
            <v>13736533.670404999</v>
          </cell>
          <cell r="DO39">
            <v>14147117.558296321</v>
          </cell>
          <cell r="DP39">
            <v>14570018.962824378</v>
          </cell>
          <cell r="DQ39">
            <v>15005607.409488279</v>
          </cell>
          <cell r="DR39">
            <v>15454263.509552097</v>
          </cell>
          <cell r="DS39">
            <v>15916379.292617828</v>
          </cell>
          <cell r="DT39">
            <v>16392358.549175534</v>
          </cell>
        </row>
        <row r="40">
          <cell r="B40" t="str">
            <v xml:space="preserve">   2007</v>
          </cell>
          <cell r="C40">
            <v>1.7769594302200609</v>
          </cell>
          <cell r="D40">
            <v>1.7769594302200609</v>
          </cell>
          <cell r="E40">
            <v>12.246738937537573</v>
          </cell>
          <cell r="F40">
            <v>12.246738937537573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16.427788579685863</v>
          </cell>
          <cell r="Z40">
            <v>17.668037706411127</v>
          </cell>
          <cell r="AA40">
            <v>18.152979010083673</v>
          </cell>
          <cell r="AB40">
            <v>18.403218073724663</v>
          </cell>
          <cell r="AC40">
            <v>18.619211210053372</v>
          </cell>
          <cell r="AD40">
            <v>18.564900156751271</v>
          </cell>
          <cell r="AE40">
            <v>18.454156572314094</v>
          </cell>
          <cell r="AF40">
            <v>18.324646012605672</v>
          </cell>
          <cell r="AG40">
            <v>18.171124768246525</v>
          </cell>
          <cell r="AH40">
            <v>18.001405298255648</v>
          </cell>
          <cell r="AI40">
            <v>17.822487084872485</v>
          </cell>
          <cell r="AJ40">
            <v>17.640884673900263</v>
          </cell>
          <cell r="AK40">
            <v>17.462941292268653</v>
          </cell>
          <cell r="AL40">
            <v>17.295136603113036</v>
          </cell>
          <cell r="AM40">
            <v>17.14440231583766</v>
          </cell>
          <cell r="AN40">
            <v>16.980740464937767</v>
          </cell>
          <cell r="AO40">
            <v>16.850403298763528</v>
          </cell>
          <cell r="AP40">
            <v>16.726191767836085</v>
          </cell>
          <cell r="AQ40">
            <v>16.607823355125806</v>
          </cell>
          <cell r="AR40">
            <v>16.495028177453325</v>
          </cell>
          <cell r="AS40">
            <v>16.387548449515993</v>
          </cell>
          <cell r="AT40">
            <v>16.285137968533004</v>
          </cell>
          <cell r="AU40">
            <v>16.187561618872277</v>
          </cell>
          <cell r="AV40">
            <v>16.094594896029705</v>
          </cell>
          <cell r="AW40">
            <v>16.006023449340049</v>
          </cell>
          <cell r="AX40">
            <v>15.921642642808479</v>
          </cell>
          <cell r="AY40">
            <v>15.841257133461824</v>
          </cell>
          <cell r="AZ40">
            <v>15.76468046662983</v>
          </cell>
          <cell r="BA40">
            <v>15.69173468757805</v>
          </cell>
          <cell r="BB40">
            <v>15.622249968926146</v>
          </cell>
          <cell r="BC40">
            <v>15.5560642532977</v>
          </cell>
          <cell r="BD40">
            <v>15.493022910660521</v>
          </cell>
          <cell r="BE40">
            <v>15.43297840982933</v>
          </cell>
          <cell r="BF40">
            <v>15.375790003615945</v>
          </cell>
          <cell r="BG40">
            <v>15.321323427125558</v>
          </cell>
          <cell r="BH40">
            <v>15.269450608710986</v>
          </cell>
          <cell r="BI40">
            <v>15.220049393110404</v>
          </cell>
          <cell r="BJ40">
            <v>15.173003276307501</v>
          </cell>
          <cell r="BK40">
            <v>15.128201151666518</v>
          </cell>
          <cell r="BL40">
            <v>15.085537066907959</v>
          </cell>
          <cell r="BM40">
            <v>15.044909991504101</v>
          </cell>
          <cell r="BN40">
            <v>15.006223594086524</v>
          </cell>
          <cell r="BO40">
            <v>14.969386029471007</v>
          </cell>
          <cell r="BP40">
            <v>14.934309734917779</v>
          </cell>
          <cell r="BQ40">
            <v>14.900911235257858</v>
          </cell>
          <cell r="BR40">
            <v>14.869110956528639</v>
          </cell>
          <cell r="BS40">
            <v>14.838833047773898</v>
          </cell>
          <cell r="BT40">
            <v>14.810005210675547</v>
          </cell>
          <cell r="BU40">
            <v>14.782558536695918</v>
          </cell>
          <cell r="BV40">
            <v>14.75642735142099</v>
          </cell>
          <cell r="BW40">
            <v>14.731549065805952</v>
          </cell>
          <cell r="BX40">
            <v>14.707864034035415</v>
          </cell>
          <cell r="BY40">
            <v>14.685315417721277</v>
          </cell>
          <cell r="BZ40">
            <v>14.663849056171406</v>
          </cell>
          <cell r="CA40">
            <v>14.643413342472449</v>
          </cell>
          <cell r="CB40">
            <v>14.623959105139772</v>
          </cell>
          <cell r="CC40">
            <v>14.605439495096991</v>
          </cell>
          <cell r="CD40">
            <v>14.58780987775682</v>
          </cell>
          <cell r="CE40">
            <v>14.571027729983681</v>
          </cell>
          <cell r="CF40">
            <v>14.555052541727378</v>
          </cell>
          <cell r="CG40">
            <v>14.539845722125268</v>
          </cell>
          <cell r="CH40">
            <v>14.525370509878556</v>
          </cell>
          <cell r="CI40">
            <v>14.511591887716149</v>
          </cell>
          <cell r="CJ40">
            <v>14.498476500766957</v>
          </cell>
          <cell r="CK40">
            <v>14.485992578668931</v>
          </cell>
          <cell r="CL40">
            <v>14.474109861250049</v>
          </cell>
          <cell r="CM40">
            <v>14.462799527623339</v>
          </cell>
          <cell r="CN40">
            <v>14.452034128544502</v>
          </cell>
          <cell r="CO40">
            <v>14.441787521887036</v>
          </cell>
          <cell r="CP40">
            <v>14.432034811095813</v>
          </cell>
          <cell r="CQ40">
            <v>14.422752286485956</v>
          </cell>
          <cell r="CR40">
            <v>14.4139173692594</v>
          </cell>
          <cell r="CS40">
            <v>14.405508558117065</v>
          </cell>
          <cell r="CT40">
            <v>14.397505378349662</v>
          </cell>
          <cell r="CU40">
            <v>14.389888333295223</v>
          </cell>
          <cell r="CV40">
            <v>14.382638858056254</v>
          </cell>
          <cell r="CW40">
            <v>14.375739275374025</v>
          </cell>
          <cell r="CX40">
            <v>14.369172753561958</v>
          </cell>
          <cell r="CY40">
            <v>14.362923266404344</v>
          </cell>
          <cell r="CZ40">
            <v>14.356975554930694</v>
          </cell>
          <cell r="DA40">
            <v>14.35131509098</v>
          </cell>
          <cell r="DB40">
            <v>14.345928042472915</v>
          </cell>
          <cell r="DC40">
            <v>14.340801240313482</v>
          </cell>
          <cell r="DD40">
            <v>14.335922146845515</v>
          </cell>
          <cell r="DE40">
            <v>14.331278825792101</v>
          </cell>
          <cell r="DF40">
            <v>14.326859913609749</v>
          </cell>
          <cell r="DG40">
            <v>14.322654592191927</v>
          </cell>
          <cell r="DH40">
            <v>14.318652562859553</v>
          </cell>
          <cell r="DI40">
            <v>14.314844021578802</v>
          </cell>
          <cell r="DJ40">
            <v>14.311219635349314</v>
          </cell>
          <cell r="DK40">
            <v>14.307770519708448</v>
          </cell>
          <cell r="DL40">
            <v>14.304488217299637</v>
          </cell>
          <cell r="DM40">
            <v>14.301364677455322</v>
          </cell>
          <cell r="DN40">
            <v>14.298392236747135</v>
          </cell>
          <cell r="DO40">
            <v>14.29556360045817</v>
          </cell>
          <cell r="DP40">
            <v>14.292871824934242</v>
          </cell>
          <cell r="DQ40">
            <v>14.290310300773022</v>
          </cell>
          <cell r="DR40">
            <v>14.287872736811746</v>
          </cell>
          <cell r="DS40">
            <v>14.28555314487612</v>
          </cell>
          <cell r="DT40">
            <v>14.283345825254612</v>
          </cell>
        </row>
        <row r="41">
          <cell r="B41" t="str">
            <v xml:space="preserve">   2008</v>
          </cell>
          <cell r="C41">
            <v>1.5489932480981816</v>
          </cell>
          <cell r="D41">
            <v>1.5489932480981816</v>
          </cell>
          <cell r="E41">
            <v>10.057480404715589</v>
          </cell>
          <cell r="F41">
            <v>10.057480404715589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16.427788579685863</v>
          </cell>
          <cell r="Z41">
            <v>17.047913143048497</v>
          </cell>
          <cell r="AA41">
            <v>17.416268432060221</v>
          </cell>
          <cell r="AB41">
            <v>17.663005842476331</v>
          </cell>
          <cell r="AC41">
            <v>17.854246915991741</v>
          </cell>
          <cell r="AD41">
            <v>17.972689122784995</v>
          </cell>
          <cell r="AE41">
            <v>18.041470187003437</v>
          </cell>
          <cell r="AF41">
            <v>18.076867165203716</v>
          </cell>
          <cell r="AG41">
            <v>18.087340232208472</v>
          </cell>
          <cell r="AH41">
            <v>18.078746738813191</v>
          </cell>
          <cell r="AI41">
            <v>18.055450406636762</v>
          </cell>
          <cell r="AJ41">
            <v>18.020903262242054</v>
          </cell>
          <cell r="AK41">
            <v>17.97798311070564</v>
          </cell>
          <cell r="AL41">
            <v>17.929208360163312</v>
          </cell>
          <cell r="AM41">
            <v>17.876887957208268</v>
          </cell>
          <cell r="AN41">
            <v>17.82087873894136</v>
          </cell>
          <cell r="AO41">
            <v>17.763791948342664</v>
          </cell>
          <cell r="AP41">
            <v>17.706147493870077</v>
          </cell>
          <cell r="AQ41">
            <v>17.648340960251957</v>
          </cell>
          <cell r="AR41">
            <v>17.590675321112023</v>
          </cell>
          <cell r="AS41">
            <v>17.533383565321735</v>
          </cell>
          <cell r="AT41">
            <v>17.476645129104067</v>
          </cell>
          <cell r="AU41">
            <v>17.420598019963553</v>
          </cell>
          <cell r="AV41">
            <v>17.365347889799644</v>
          </cell>
          <cell r="AW41">
            <v>17.310974912181258</v>
          </cell>
          <cell r="AX41">
            <v>17.257539055666921</v>
          </cell>
          <cell r="AY41">
            <v>17.205084169659326</v>
          </cell>
          <cell r="AZ41">
            <v>17.153641180265414</v>
          </cell>
          <cell r="BA41">
            <v>17.103230611552057</v>
          </cell>
          <cell r="BB41">
            <v>17.053864590131194</v>
          </cell>
          <cell r="BC41">
            <v>17.005548450233341</v>
          </cell>
          <cell r="BD41">
            <v>16.95828202712169</v>
          </cell>
          <cell r="BE41">
            <v>16.912060705385557</v>
          </cell>
          <cell r="BF41">
            <v>16.866876272980569</v>
          </cell>
          <cell r="BG41">
            <v>16.822717620241853</v>
          </cell>
          <cell r="BH41">
            <v>16.779571314365995</v>
          </cell>
          <cell r="BI41">
            <v>16.737422073250979</v>
          </cell>
          <cell r="BJ41">
            <v>16.696253157541943</v>
          </cell>
          <cell r="BK41">
            <v>16.656046695852829</v>
          </cell>
          <cell r="BL41">
            <v>16.616783955129208</v>
          </cell>
          <cell r="BM41">
            <v>16.578445565772498</v>
          </cell>
          <cell r="BN41">
            <v>16.541011709303785</v>
          </cell>
          <cell r="BO41">
            <v>16.504462274889072</v>
          </cell>
          <cell r="BP41">
            <v>16.468776989889722</v>
          </cell>
          <cell r="BQ41">
            <v>16.433935528675679</v>
          </cell>
          <cell r="BR41">
            <v>16.399917603194222</v>
          </cell>
          <cell r="BS41">
            <v>16.366703038185278</v>
          </cell>
          <cell r="BT41">
            <v>16.334271833445491</v>
          </cell>
          <cell r="BU41">
            <v>16.302604215144481</v>
          </cell>
          <cell r="BV41">
            <v>16.271680677870009</v>
          </cell>
          <cell r="BW41">
            <v>16.241482018809929</v>
          </cell>
          <cell r="BX41">
            <v>16.211989365256574</v>
          </cell>
          <cell r="BY41">
            <v>16.183184196435153</v>
          </cell>
          <cell r="BZ41">
            <v>16.155048360504345</v>
          </cell>
          <cell r="CA41">
            <v>16.127564087449219</v>
          </cell>
          <cell r="CB41">
            <v>16.100713998479407</v>
          </cell>
          <cell r="CC41">
            <v>16.074481112455153</v>
          </cell>
          <cell r="CD41">
            <v>16.048848849787941</v>
          </cell>
          <cell r="CE41">
            <v>16.023801034198041</v>
          </cell>
          <cell r="CF41">
            <v>15.999321892656862</v>
          </cell>
          <cell r="CG41">
            <v>15.975396053795688</v>
          </cell>
          <cell r="CH41">
            <v>15.952008545022831</v>
          </cell>
          <cell r="CI41">
            <v>15.929144788557647</v>
          </cell>
          <cell r="CJ41">
            <v>15.906790596560917</v>
          </cell>
          <cell r="CK41">
            <v>15.884932165516425</v>
          </cell>
          <cell r="CL41">
            <v>15.863556069997237</v>
          </cell>
          <cell r="CM41">
            <v>15.842649255931954</v>
          </cell>
          <cell r="CN41">
            <v>15.822199033470373</v>
          </cell>
          <cell r="CO41">
            <v>15.802193069534384</v>
          </cell>
          <cell r="CP41">
            <v>15.782619380128118</v>
          </cell>
          <cell r="CQ41">
            <v>15.763466322471187</v>
          </cell>
          <cell r="CR41">
            <v>15.744722587009912</v>
          </cell>
          <cell r="CS41">
            <v>15.726377189353848</v>
          </cell>
          <cell r="CT41">
            <v>15.708419462178115</v>
          </cell>
          <cell r="CU41">
            <v>15.690839047126344</v>
          </cell>
          <cell r="CV41">
            <v>15.673625886743842</v>
          </cell>
          <cell r="CW41">
            <v>15.65677021646631</v>
          </cell>
          <cell r="CX41">
            <v>15.640262556685485</v>
          </cell>
          <cell r="CY41">
            <v>15.624093704909775</v>
          </cell>
          <cell r="CZ41">
            <v>15.608254728035035</v>
          </cell>
          <cell r="DA41">
            <v>15.59273695473806</v>
          </cell>
          <cell r="DB41">
            <v>15.57753196800312</v>
          </cell>
          <cell r="DC41">
            <v>15.562631597789993</v>
          </cell>
          <cell r="DD41">
            <v>15.548027913850175</v>
          </cell>
          <cell r="DE41">
            <v>15.533713218696553</v>
          </cell>
          <cell r="DF41">
            <v>15.519680040730426</v>
          </cell>
          <cell r="DG41">
            <v>15.505921127528834</v>
          </cell>
          <cell r="DH41">
            <v>15.492429439293955</v>
          </cell>
          <cell r="DI41">
            <v>15.479198142465696</v>
          </cell>
          <cell r="DJ41">
            <v>15.466220603497737</v>
          </cell>
          <cell r="DK41">
            <v>15.453490382796755</v>
          </cell>
          <cell r="DL41">
            <v>15.441001228823961</v>
          </cell>
          <cell r="DM41">
            <v>15.428747072357629</v>
          </cell>
          <cell r="DN41">
            <v>15.416722020914964</v>
          </cell>
          <cell r="DO41">
            <v>15.404920353331207</v>
          </cell>
          <cell r="DP41">
            <v>15.39333651449374</v>
          </cell>
          <cell r="DQ41">
            <v>15.381965110228577</v>
          </cell>
          <cell r="DR41">
            <v>15.370800902336569</v>
          </cell>
          <cell r="DS41">
            <v>15.359838803776361</v>
          </cell>
          <cell r="DT41">
            <v>15.349073873991145</v>
          </cell>
        </row>
        <row r="42">
          <cell r="B42" t="str">
            <v xml:space="preserve">   2009</v>
          </cell>
          <cell r="C42">
            <v>1.3421761890461015</v>
          </cell>
          <cell r="D42">
            <v>1.3421761890461015</v>
          </cell>
          <cell r="E42">
            <v>8.5329975164833396</v>
          </cell>
          <cell r="F42">
            <v>8.5329975164833396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1.1606230039759238</v>
          </cell>
          <cell r="D43">
            <v>1.1606230039759238</v>
          </cell>
          <cell r="E43">
            <v>7.2931602704985821</v>
          </cell>
          <cell r="F43">
            <v>7.2931602704985821</v>
          </cell>
          <cell r="Q43">
            <v>65</v>
          </cell>
          <cell r="T43">
            <v>16</v>
          </cell>
          <cell r="X43" t="str">
            <v>Residual Income</v>
          </cell>
          <cell r="Y43">
            <v>6047.9418272000185</v>
          </cell>
          <cell r="Z43">
            <v>10729.263149543534</v>
          </cell>
          <cell r="AA43">
            <v>14049.465846610648</v>
          </cell>
          <cell r="AB43">
            <v>17251.284988599655</v>
          </cell>
          <cell r="AC43">
            <v>20984.882264436601</v>
          </cell>
          <cell r="AD43">
            <v>24004.57521546878</v>
          </cell>
          <cell r="AE43">
            <v>27447.432220411094</v>
          </cell>
          <cell r="AF43">
            <v>30334.76311997445</v>
          </cell>
          <cell r="AG43">
            <v>32950.051929116802</v>
          </cell>
          <cell r="AH43">
            <v>35201.807854517072</v>
          </cell>
          <cell r="AI43">
            <v>37016.750041095918</v>
          </cell>
          <cell r="AJ43">
            <v>38349.215350083512</v>
          </cell>
          <cell r="AK43">
            <v>39189.573266200023</v>
          </cell>
          <cell r="AL43">
            <v>39570.568232299906</v>
          </cell>
          <cell r="AM43">
            <v>39570.568232299906</v>
          </cell>
          <cell r="AN43">
            <v>38779.156867653888</v>
          </cell>
          <cell r="AO43">
            <v>38003.573730300763</v>
          </cell>
          <cell r="AP43">
            <v>37243.502255694795</v>
          </cell>
          <cell r="AQ43">
            <v>36498.632210580952</v>
          </cell>
          <cell r="AR43">
            <v>35768.659566369257</v>
          </cell>
          <cell r="AS43">
            <v>35053.286375041906</v>
          </cell>
          <cell r="AT43">
            <v>34352.220647541049</v>
          </cell>
          <cell r="AU43">
            <v>33665.176234590239</v>
          </cell>
          <cell r="AV43">
            <v>32991.872709898453</v>
          </cell>
          <cell r="AW43">
            <v>32332.035255700437</v>
          </cell>
          <cell r="AX43">
            <v>31685.394550586469</v>
          </cell>
          <cell r="AY43">
            <v>31051.686659574741</v>
          </cell>
          <cell r="AZ43">
            <v>30430.652926383249</v>
          </cell>
          <cell r="BA43">
            <v>29822.03986785555</v>
          </cell>
          <cell r="BB43">
            <v>29225.599070498429</v>
          </cell>
          <cell r="BC43">
            <v>28641.087089088454</v>
          </cell>
          <cell r="BD43">
            <v>28068.265347306675</v>
          </cell>
          <cell r="BE43">
            <v>27506.900040360575</v>
          </cell>
          <cell r="BF43">
            <v>26956.762039553374</v>
          </cell>
          <cell r="BG43">
            <v>26417.626798762241</v>
          </cell>
          <cell r="BH43">
            <v>25889.274262787018</v>
          </cell>
          <cell r="BI43">
            <v>25371.488777531311</v>
          </cell>
          <cell r="BJ43">
            <v>24864.059001980699</v>
          </cell>
          <cell r="BK43">
            <v>24366.777821941127</v>
          </cell>
          <cell r="BL43">
            <v>23879.442265502177</v>
          </cell>
          <cell r="BM43">
            <v>23401.853420192259</v>
          </cell>
          <cell r="BN43">
            <v>22933.816351788351</v>
          </cell>
          <cell r="BO43">
            <v>22475.140024752589</v>
          </cell>
          <cell r="BP43">
            <v>22025.637224257574</v>
          </cell>
          <cell r="BQ43">
            <v>21585.124479772465</v>
          </cell>
          <cell r="BR43">
            <v>21153.421990176954</v>
          </cell>
          <cell r="BS43">
            <v>20730.353550373344</v>
          </cell>
          <cell r="BT43">
            <v>20315.746479366033</v>
          </cell>
          <cell r="BU43">
            <v>19909.43154977879</v>
          </cell>
          <cell r="BV43">
            <v>19511.242918782984</v>
          </cell>
          <cell r="BW43">
            <v>19121.018060407368</v>
          </cell>
          <cell r="BX43">
            <v>18738.597699199338</v>
          </cell>
          <cell r="BY43">
            <v>18363.82574521529</v>
          </cell>
          <cell r="BZ43">
            <v>17996.549230310949</v>
          </cell>
          <cell r="CA43">
            <v>17636.618245704682</v>
          </cell>
          <cell r="CB43">
            <v>17283.885880790651</v>
          </cell>
          <cell r="CC43">
            <v>16938.208163174801</v>
          </cell>
          <cell r="CD43">
            <v>16599.443999911309</v>
          </cell>
          <cell r="CE43">
            <v>16267.455119913095</v>
          </cell>
          <cell r="CF43">
            <v>15942.106017514714</v>
          </cell>
          <cell r="CG43">
            <v>15623.263897164608</v>
          </cell>
          <cell r="CH43">
            <v>15310.798619221197</v>
          </cell>
          <cell r="CI43">
            <v>15004.58264683676</v>
          </cell>
          <cell r="CJ43">
            <v>14704.490993900108</v>
          </cell>
          <cell r="CK43">
            <v>14410.401174022001</v>
          </cell>
          <cell r="CL43">
            <v>14122.193150541629</v>
          </cell>
          <cell r="CM43">
            <v>13839.74928753078</v>
          </cell>
          <cell r="CN43">
            <v>13562.954301780206</v>
          </cell>
          <cell r="CO43">
            <v>13291.695215744665</v>
          </cell>
          <cell r="CP43">
            <v>13025.861311429646</v>
          </cell>
          <cell r="CQ43">
            <v>12765.344085201155</v>
          </cell>
          <cell r="CR43">
            <v>12510.037203497137</v>
          </cell>
          <cell r="CS43">
            <v>12259.836459427141</v>
          </cell>
          <cell r="CT43">
            <v>12014.639730238589</v>
          </cell>
          <cell r="CU43">
            <v>11774.346935633803</v>
          </cell>
          <cell r="CV43">
            <v>11538.85999692115</v>
          </cell>
          <cell r="CW43">
            <v>11308.082796982722</v>
          </cell>
          <cell r="CX43">
            <v>11081.921141043073</v>
          </cell>
          <cell r="CY43">
            <v>10860.282718222123</v>
          </cell>
          <cell r="CZ43">
            <v>10643.077063857811</v>
          </cell>
          <cell r="DA43">
            <v>10430.215522580547</v>
          </cell>
          <cell r="DB43">
            <v>10221.611212129006</v>
          </cell>
          <cell r="DC43">
            <v>10017.178987886757</v>
          </cell>
          <cell r="DD43">
            <v>9816.8354081285652</v>
          </cell>
          <cell r="DE43">
            <v>9620.4986999661196</v>
          </cell>
          <cell r="DF43">
            <v>9428.0887259668671</v>
          </cell>
          <cell r="DG43">
            <v>9239.5269514475949</v>
          </cell>
          <cell r="DH43">
            <v>9054.7364124185406</v>
          </cell>
          <cell r="DI43">
            <v>8873.6416841701139</v>
          </cell>
          <cell r="DJ43">
            <v>8696.1688504868653</v>
          </cell>
          <cell r="DK43">
            <v>8522.2454734770581</v>
          </cell>
          <cell r="DL43">
            <v>8351.8005640076008</v>
          </cell>
          <cell r="DM43">
            <v>8184.7645527273417</v>
          </cell>
          <cell r="DN43">
            <v>8021.0692616729066</v>
          </cell>
          <cell r="DO43">
            <v>7860.6478764393833</v>
          </cell>
          <cell r="DP43">
            <v>7703.434918910265</v>
          </cell>
          <cell r="DQ43">
            <v>7549.3662205324508</v>
          </cell>
          <cell r="DR43">
            <v>7398.3788961214013</v>
          </cell>
          <cell r="DS43">
            <v>7250.4113181992434</v>
          </cell>
          <cell r="DT43">
            <v>7105.4030918353237</v>
          </cell>
        </row>
        <row r="44">
          <cell r="B44" t="str">
            <v xml:space="preserve">   2011</v>
          </cell>
          <cell r="C44">
            <v>1.0020372817649277</v>
          </cell>
          <cell r="D44">
            <v>1.0020372817649277</v>
          </cell>
          <cell r="E44">
            <v>6.2334703166654553</v>
          </cell>
          <cell r="F44">
            <v>6.2334703166654553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0.93560148570639956</v>
          </cell>
          <cell r="Z44">
            <v>1.0291637657802537</v>
          </cell>
          <cell r="AA44">
            <v>1.1757166860273618</v>
          </cell>
          <cell r="AB44">
            <v>1.3431387421176582</v>
          </cell>
          <cell r="AC44">
            <v>1.5344016989952127</v>
          </cell>
          <cell r="AD44">
            <v>1.7535399762994235</v>
          </cell>
          <cell r="AE44">
            <v>2.0032440689244617</v>
          </cell>
          <cell r="AF44">
            <v>2.2885060243393052</v>
          </cell>
          <cell r="AG44">
            <v>2.6143892822052224</v>
          </cell>
          <cell r="AH44">
            <v>2.9877678856571155</v>
          </cell>
          <cell r="AI44">
            <v>3.413226032574689</v>
          </cell>
          <cell r="AJ44">
            <v>3.8992694196133244</v>
          </cell>
          <cell r="AK44">
            <v>4.4545253849662627</v>
          </cell>
          <cell r="AL44">
            <v>5.0907062623131845</v>
          </cell>
          <cell r="AM44">
            <v>5.8156228340665823</v>
          </cell>
          <cell r="AN44">
            <v>6.6437675256376645</v>
          </cell>
          <cell r="AO44">
            <v>7.5898400212884667</v>
          </cell>
          <cell r="AP44">
            <v>8.6737963727242455</v>
          </cell>
          <cell r="AQ44">
            <v>9.9089449762001784</v>
          </cell>
          <cell r="AR44">
            <v>11.319978740811084</v>
          </cell>
          <cell r="AS44">
            <v>12.931943713502585</v>
          </cell>
          <cell r="AT44">
            <v>14.778841999282452</v>
          </cell>
          <cell r="AU44">
            <v>16.883349099980276</v>
          </cell>
          <cell r="AV44">
            <v>19.287538011817471</v>
          </cell>
          <cell r="AW44">
            <v>22.03408342470027</v>
          </cell>
          <cell r="AX44">
            <v>25.180919801920123</v>
          </cell>
          <cell r="AY44">
            <v>28.766682781713552</v>
          </cell>
          <cell r="AZ44">
            <v>32.86305840982957</v>
          </cell>
          <cell r="BA44">
            <v>37.542757927389303</v>
          </cell>
          <cell r="BB44">
            <v>42.904492929927748</v>
          </cell>
          <cell r="BC44">
            <v>49.014092723149467</v>
          </cell>
          <cell r="BD44">
            <v>55.993699526925958</v>
          </cell>
          <cell r="BE44">
            <v>63.967202339560224</v>
          </cell>
          <cell r="BF44">
            <v>73.102790845386522</v>
          </cell>
          <cell r="BG44">
            <v>83.512628261769578</v>
          </cell>
          <cell r="BH44">
            <v>95.404826526245571</v>
          </cell>
          <cell r="BI44">
            <v>108.99047382358295</v>
          </cell>
          <cell r="BJ44">
            <v>124.55614003205366</v>
          </cell>
          <cell r="BK44">
            <v>142.29293437261799</v>
          </cell>
          <cell r="BL44">
            <v>162.55544822727882</v>
          </cell>
          <cell r="BM44">
            <v>185.70334405484334</v>
          </cell>
          <cell r="BN44">
            <v>212.22489374581301</v>
          </cell>
          <cell r="BO44">
            <v>242.4457186152168</v>
          </cell>
          <cell r="BP44">
            <v>276.9699889460237</v>
          </cell>
          <cell r="BQ44">
            <v>316.41051537193727</v>
          </cell>
          <cell r="BR44">
            <v>361.59923961862501</v>
          </cell>
          <cell r="BS44">
            <v>413.09097134031725</v>
          </cell>
          <cell r="BT44">
            <v>471.91512565917844</v>
          </cell>
          <cell r="BU44">
            <v>539.11583955304559</v>
          </cell>
          <cell r="BV44">
            <v>616.11061636046895</v>
          </cell>
          <cell r="BW44">
            <v>703.84476813019978</v>
          </cell>
          <cell r="BX44">
            <v>804.0722631119404</v>
          </cell>
          <cell r="BY44">
            <v>918.57215337908076</v>
          </cell>
          <cell r="BZ44">
            <v>1049.759651022576</v>
          </cell>
          <cell r="CA44">
            <v>1199.245425328191</v>
          </cell>
          <cell r="CB44">
            <v>1370.0179738949257</v>
          </cell>
          <cell r="CC44">
            <v>1565.1085333775632</v>
          </cell>
          <cell r="CD44">
            <v>1788.6322612403992</v>
          </cell>
          <cell r="CE44">
            <v>2043.3334952410323</v>
          </cell>
          <cell r="CF44">
            <v>2334.3041849633555</v>
          </cell>
          <cell r="CG44">
            <v>2666.7091009021378</v>
          </cell>
          <cell r="CH44">
            <v>3047.5598512798447</v>
          </cell>
          <cell r="CI44">
            <v>3481.5323741020952</v>
          </cell>
          <cell r="CJ44">
            <v>3977.3025841742342</v>
          </cell>
          <cell r="CK44">
            <v>4543.6704721606457</v>
          </cell>
          <cell r="CL44">
            <v>5192.5827619210904</v>
          </cell>
          <cell r="CM44">
            <v>5932.0065472186552</v>
          </cell>
          <cell r="CN44">
            <v>6776.7242795425918</v>
          </cell>
          <cell r="CO44">
            <v>7741.7298169494579</v>
          </cell>
          <cell r="CP44">
            <v>8847.3785766920028</v>
          </cell>
          <cell r="CQ44">
            <v>10107.245286012947</v>
          </cell>
          <cell r="CR44">
            <v>11546.517014741192</v>
          </cell>
          <cell r="CS44">
            <v>13190.741037640339</v>
          </cell>
          <cell r="CT44">
            <v>15074.59991843235</v>
          </cell>
          <cell r="CU44">
            <v>17221.222946817117</v>
          </cell>
          <cell r="CV44">
            <v>19673.525094443878</v>
          </cell>
          <cell r="CW44">
            <v>22475.035067892688</v>
          </cell>
          <cell r="CX44">
            <v>25684.84672956834</v>
          </cell>
          <cell r="CY44">
            <v>29342.368903858824</v>
          </cell>
          <cell r="CZ44">
            <v>33520.72223576832</v>
          </cell>
          <cell r="DA44">
            <v>38294.073082141738</v>
          </cell>
          <cell r="DB44">
            <v>43763.108479897986</v>
          </cell>
          <cell r="DC44">
            <v>49994.975127435471</v>
          </cell>
          <cell r="DD44">
            <v>57114.259585582287</v>
          </cell>
          <cell r="DE44">
            <v>65247.330150569214</v>
          </cell>
          <cell r="DF44">
            <v>74565.742361177399</v>
          </cell>
          <cell r="DG44">
            <v>85183.904073409067</v>
          </cell>
          <cell r="DH44">
            <v>97314.092013462534</v>
          </cell>
          <cell r="DI44">
            <v>111171.61871617961</v>
          </cell>
          <cell r="DJ44">
            <v>127048.78896862186</v>
          </cell>
          <cell r="DK44">
            <v>145140.53651775362</v>
          </cell>
          <cell r="DL44">
            <v>165808.54891788177</v>
          </cell>
          <cell r="DM44">
            <v>189419.68628378815</v>
          </cell>
          <cell r="DN44">
            <v>216393.04961059961</v>
          </cell>
          <cell r="DO44">
            <v>247207.419875149</v>
          </cell>
          <cell r="DP44">
            <v>282409.75646537024</v>
          </cell>
          <cell r="DQ44">
            <v>322624.90578603902</v>
          </cell>
          <cell r="DR44">
            <v>368701.14912941074</v>
          </cell>
          <cell r="DS44">
            <v>421204.19276543887</v>
          </cell>
          <cell r="DT44">
            <v>481183.66981523746</v>
          </cell>
        </row>
        <row r="45">
          <cell r="Q45">
            <v>50</v>
          </cell>
          <cell r="T45">
            <v>17</v>
          </cell>
          <cell r="X45" t="str">
            <v xml:space="preserve">  Present Value</v>
          </cell>
          <cell r="Y45">
            <v>6464.2285413149921</v>
          </cell>
          <cell r="Z45">
            <v>10425.22434843906</v>
          </cell>
          <cell r="AA45">
            <v>11949.703541320399</v>
          </cell>
          <cell r="AB45">
            <v>12844.008178485296</v>
          </cell>
          <cell r="AC45">
            <v>13676.263704724999</v>
          </cell>
          <cell r="AD45">
            <v>13689.208994326291</v>
          </cell>
          <cell r="AE45">
            <v>13701.491818292303</v>
          </cell>
          <cell r="AF45">
            <v>13255.269069580945</v>
          </cell>
          <cell r="AG45">
            <v>12603.345704249377</v>
          </cell>
          <cell r="AH45">
            <v>11781.975441768614</v>
          </cell>
          <cell r="AI45">
            <v>10845.091912407916</v>
          </cell>
          <cell r="AJ45">
            <v>9834.9745101446351</v>
          </cell>
          <cell r="AK45">
            <v>8797.6989419484107</v>
          </cell>
          <cell r="AL45">
            <v>7773.0998791352949</v>
          </cell>
          <cell r="AM45">
            <v>6804.1840678705312</v>
          </cell>
          <cell r="AN45">
            <v>5836.9226072418733</v>
          </cell>
          <cell r="AO45">
            <v>5007.1640013104252</v>
          </cell>
          <cell r="AP45">
            <v>4293.7948569799601</v>
          </cell>
          <cell r="AQ45">
            <v>3683.4024508406569</v>
          </cell>
          <cell r="AR45">
            <v>3159.781514201537</v>
          </cell>
          <cell r="AS45">
            <v>2710.5968871826931</v>
          </cell>
          <cell r="AT45">
            <v>2324.4189666016409</v>
          </cell>
          <cell r="AU45">
            <v>1993.9868586043494</v>
          </cell>
          <cell r="AV45">
            <v>1710.5279424302023</v>
          </cell>
          <cell r="AW45">
            <v>1467.3646564964954</v>
          </cell>
          <cell r="AX45">
            <v>1258.3096566699028</v>
          </cell>
          <cell r="AY45">
            <v>1079.4323035158479</v>
          </cell>
          <cell r="AZ45">
            <v>925.98359370232038</v>
          </cell>
          <cell r="BA45">
            <v>794.34867106816614</v>
          </cell>
          <cell r="BB45">
            <v>681.17805559968065</v>
          </cell>
          <cell r="BC45">
            <v>584.34392024482383</v>
          </cell>
          <cell r="BD45">
            <v>501.27542177864768</v>
          </cell>
          <cell r="BE45">
            <v>430.01568044736979</v>
          </cell>
          <cell r="BF45">
            <v>368.75147621336811</v>
          </cell>
          <cell r="BG45">
            <v>316.33092322225122</v>
          </cell>
          <cell r="BH45">
            <v>271.36231158771574</v>
          </cell>
          <cell r="BI45">
            <v>232.7862967051486</v>
          </cell>
          <cell r="BJ45">
            <v>199.62130325796949</v>
          </cell>
          <cell r="BK45">
            <v>171.24376504972918</v>
          </cell>
          <cell r="BL45">
            <v>146.9002886456002</v>
          </cell>
          <cell r="BM45">
            <v>126.01740447539299</v>
          </cell>
          <cell r="BN45">
            <v>108.06374288615147</v>
          </cell>
          <cell r="BO45">
            <v>92.701740220963273</v>
          </cell>
          <cell r="BP45">
            <v>79.5235516601402</v>
          </cell>
          <cell r="BQ45">
            <v>68.218733041787104</v>
          </cell>
          <cell r="BR45">
            <v>58.49963073065986</v>
          </cell>
          <cell r="BS45">
            <v>50.183506754242352</v>
          </cell>
          <cell r="BT45">
            <v>43.049576872512148</v>
          </cell>
          <cell r="BU45">
            <v>36.929784081812031</v>
          </cell>
          <cell r="BV45">
            <v>31.668408887418856</v>
          </cell>
          <cell r="BW45">
            <v>27.16652723185447</v>
          </cell>
          <cell r="BX45">
            <v>23.304618948894905</v>
          </cell>
          <cell r="BY45">
            <v>19.991707431649974</v>
          </cell>
          <cell r="BZ45">
            <v>17.143494906458276</v>
          </cell>
          <cell r="CA45">
            <v>14.706429454069557</v>
          </cell>
          <cell r="CB45">
            <v>12.615809580696967</v>
          </cell>
          <cell r="CC45">
            <v>10.822385669715512</v>
          </cell>
          <cell r="CD45">
            <v>9.2805236490589493</v>
          </cell>
          <cell r="CE45">
            <v>7.9612335224770447</v>
          </cell>
          <cell r="CF45">
            <v>6.8294895413405508</v>
          </cell>
          <cell r="CG45">
            <v>5.8586307339931887</v>
          </cell>
          <cell r="CH45">
            <v>5.0239533811916175</v>
          </cell>
          <cell r="CI45">
            <v>4.3097639299437844</v>
          </cell>
          <cell r="CJ45">
            <v>3.6971014104910118</v>
          </cell>
          <cell r="CK45">
            <v>3.1715330727251092</v>
          </cell>
          <cell r="CL45">
            <v>2.7196857128795897</v>
          </cell>
          <cell r="CM45">
            <v>2.3330637242839583</v>
          </cell>
          <cell r="CN45">
            <v>2.0014027046553626</v>
          </cell>
          <cell r="CO45">
            <v>1.7168895750720101</v>
          </cell>
          <cell r="CP45">
            <v>1.4722848353913165</v>
          </cell>
          <cell r="CQ45">
            <v>1.2629894421249137</v>
          </cell>
          <cell r="CR45">
            <v>1.0834468253522547</v>
          </cell>
          <cell r="CS45">
            <v>0.92942742370903786</v>
          </cell>
          <cell r="CT45">
            <v>0.79701217911248057</v>
          </cell>
          <cell r="CU45">
            <v>0.68371142816021535</v>
          </cell>
          <cell r="CV45">
            <v>0.5865171565099897</v>
          </cell>
          <cell r="CW45">
            <v>0.50313971759435372</v>
          </cell>
          <cell r="CX45">
            <v>0.43145755385355633</v>
          </cell>
          <cell r="CY45">
            <v>0.37012290159005817</v>
          </cell>
          <cell r="CZ45">
            <v>0.31750739106990672</v>
          </cell>
          <cell r="DA45">
            <v>0.272371536457025</v>
          </cell>
          <cell r="DB45">
            <v>0.23356684584743723</v>
          </cell>
          <cell r="DC45">
            <v>0.20036371580050419</v>
          </cell>
          <cell r="DD45">
            <v>0.17188063855434607</v>
          </cell>
          <cell r="DE45">
            <v>0.14744662621083801</v>
          </cell>
          <cell r="DF45">
            <v>0.12643994986732129</v>
          </cell>
          <cell r="DG45">
            <v>0.10846564326853619</v>
          </cell>
          <cell r="DH45">
            <v>9.3046507705851059E-2</v>
          </cell>
          <cell r="DI45">
            <v>7.9819308080999171E-2</v>
          </cell>
          <cell r="DJ45">
            <v>6.8447475344567202E-2</v>
          </cell>
          <cell r="DK45">
            <v>5.8717196986760589E-2</v>
          </cell>
          <cell r="DL45">
            <v>5.0370144473937277E-2</v>
          </cell>
          <cell r="DM45">
            <v>4.3209682759504445E-2</v>
          </cell>
          <cell r="DN45">
            <v>3.7067129818202857E-2</v>
          </cell>
          <cell r="DO45">
            <v>3.1797782932281596E-2</v>
          </cell>
          <cell r="DP45">
            <v>2.7277509868377646E-2</v>
          </cell>
          <cell r="DQ45">
            <v>2.3399824641991838E-2</v>
          </cell>
          <cell r="DR45">
            <v>2.006605868625768E-2</v>
          </cell>
          <cell r="DS45">
            <v>1.7213530735760905E-2</v>
          </cell>
          <cell r="DT45">
            <v>1.4766509209598948E-2</v>
          </cell>
        </row>
        <row r="46">
          <cell r="Y46">
            <v>64.216015155763984</v>
          </cell>
          <cell r="Z46">
            <v>66.090507151644346</v>
          </cell>
          <cell r="AA46">
            <v>68.23910586690387</v>
          </cell>
          <cell r="AB46">
            <v>70.548503700553127</v>
          </cell>
          <cell r="AC46">
            <v>73.007544004265611</v>
          </cell>
          <cell r="AD46">
            <v>75.468911916567691</v>
          </cell>
          <cell r="AE46">
            <v>77.932488323808741</v>
          </cell>
          <cell r="AF46">
            <v>80.315832311786366</v>
          </cell>
          <cell r="AG46">
            <v>82.581958186330823</v>
          </cell>
          <cell r="AH46">
            <v>84.700398799511603</v>
          </cell>
          <cell r="AI46">
            <v>86.650384459766414</v>
          </cell>
          <cell r="AJ46">
            <v>88.418747459236442</v>
          </cell>
          <cell r="AK46">
            <v>90.000604664191144</v>
          </cell>
          <cell r="AL46">
            <v>91.398235354872583</v>
          </cell>
          <cell r="AM46">
            <v>92.621651575707176</v>
          </cell>
          <cell r="AN46">
            <v>93.671150784756449</v>
          </cell>
          <cell r="AO46">
            <v>94.57145647879382</v>
          </cell>
          <cell r="AP46">
            <v>95.343495892273339</v>
          </cell>
          <cell r="AQ46">
            <v>96.005784604817052</v>
          </cell>
          <cell r="AR46">
            <v>96.573924431754037</v>
          </cell>
          <cell r="AS46">
            <v>97.061299283293138</v>
          </cell>
          <cell r="AT46">
            <v>97.479237986801195</v>
          </cell>
          <cell r="AU46">
            <v>97.837763835398789</v>
          </cell>
          <cell r="AV46">
            <v>98.145322774146734</v>
          </cell>
          <cell r="AW46">
            <v>98.409160099053068</v>
          </cell>
          <cell r="AX46">
            <v>98.635408599894191</v>
          </cell>
          <cell r="AY46">
            <v>98.829494323654956</v>
          </cell>
          <cell r="AZ46">
            <v>98.995989429822288</v>
          </cell>
          <cell r="BA46">
            <v>99.138816114034455</v>
          </cell>
          <cell r="BB46">
            <v>99.261294323645544</v>
          </cell>
          <cell r="BC46">
            <v>99.366361415223707</v>
          </cell>
          <cell r="BD46">
            <v>99.45649249868535</v>
          </cell>
          <cell r="BE46">
            <v>99.533810830086296</v>
          </cell>
          <cell r="BF46">
            <v>99.600113642143725</v>
          </cell>
          <cell r="BG46">
            <v>99.656991054447886</v>
          </cell>
          <cell r="BH46">
            <v>99.70578295225782</v>
          </cell>
          <cell r="BI46">
            <v>99.747638746947743</v>
          </cell>
          <cell r="BJ46">
            <v>99.783531359198335</v>
          </cell>
          <cell r="BK46">
            <v>99.814321590295691</v>
          </cell>
          <cell r="BL46">
            <v>99.840734778737044</v>
          </cell>
          <cell r="BM46">
            <v>99.863393151174478</v>
          </cell>
          <cell r="BN46">
            <v>99.882823392128046</v>
          </cell>
          <cell r="BO46">
            <v>99.899491490985241</v>
          </cell>
          <cell r="BP46">
            <v>99.913790105200988</v>
          </cell>
          <cell r="BQ46">
            <v>99.926056073278218</v>
          </cell>
          <cell r="BR46">
            <v>99.936574512584826</v>
          </cell>
          <cell r="BS46">
            <v>99.945597683558603</v>
          </cell>
          <cell r="BT46">
            <v>99.953338148854741</v>
          </cell>
          <cell r="BU46">
            <v>99.95997825388821</v>
          </cell>
          <cell r="BV46">
            <v>99.965672345161209</v>
          </cell>
          <cell r="BW46">
            <v>99.970556982282687</v>
          </cell>
          <cell r="BX46">
            <v>99.974747234715295</v>
          </cell>
          <cell r="BY46">
            <v>99.978341814008019</v>
          </cell>
          <cell r="BZ46">
            <v>99.981424274673543</v>
          </cell>
          <cell r="CA46">
            <v>99.984068542401332</v>
          </cell>
          <cell r="CB46">
            <v>99.98633690932472</v>
          </cell>
          <cell r="CC46">
            <v>99.98828281232268</v>
          </cell>
          <cell r="CD46">
            <v>99.989951483107717</v>
          </cell>
          <cell r="CE46">
            <v>99.991382940889011</v>
          </cell>
          <cell r="CF46">
            <v>99.992610907122952</v>
          </cell>
          <cell r="CG46">
            <v>99.993664309529521</v>
          </cell>
          <cell r="CH46">
            <v>99.994567634013094</v>
          </cell>
          <cell r="CI46">
            <v>99.99534254472205</v>
          </cell>
          <cell r="CJ46">
            <v>99.996007296555717</v>
          </cell>
          <cell r="CK46">
            <v>99.996577549354186</v>
          </cell>
          <cell r="CL46">
            <v>99.997066558408548</v>
          </cell>
          <cell r="CM46">
            <v>99.997486051469892</v>
          </cell>
          <cell r="CN46">
            <v>99.997845910713693</v>
          </cell>
          <cell r="CO46">
            <v>99.998154613496354</v>
          </cell>
          <cell r="CP46">
            <v>99.998419335486716</v>
          </cell>
          <cell r="CQ46">
            <v>99.998646425429442</v>
          </cell>
          <cell r="CR46">
            <v>99.99884123297835</v>
          </cell>
          <cell r="CS46">
            <v>99.999008347297263</v>
          </cell>
          <cell r="CT46">
            <v>99.999151652889566</v>
          </cell>
          <cell r="CU46">
            <v>99.999274586608493</v>
          </cell>
          <cell r="CV46">
            <v>99.999380044455577</v>
          </cell>
          <cell r="CW46">
            <v>99.999470510745994</v>
          </cell>
          <cell r="CX46">
            <v>99.999548088331309</v>
          </cell>
          <cell r="CY46">
            <v>99.999614637730474</v>
          </cell>
          <cell r="CZ46">
            <v>99.999671726675814</v>
          </cell>
          <cell r="DA46">
            <v>99.999720700035809</v>
          </cell>
          <cell r="DB46">
            <v>99.999762696175992</v>
          </cell>
          <cell r="DC46">
            <v>99.999798722276608</v>
          </cell>
          <cell r="DD46">
            <v>99.999829627019807</v>
          </cell>
          <cell r="DE46">
            <v>99.999856138441672</v>
          </cell>
          <cell r="DF46">
            <v>99.999878872789253</v>
          </cell>
          <cell r="DG46">
            <v>99.999898375293299</v>
          </cell>
          <cell r="DH46">
            <v>99.999915105382584</v>
          </cell>
          <cell r="DI46">
            <v>99.999929457174829</v>
          </cell>
          <cell r="DJ46">
            <v>99.999941764271597</v>
          </cell>
          <cell r="DK46">
            <v>99.999952321830065</v>
          </cell>
          <cell r="DL46">
            <v>99.999961378559163</v>
          </cell>
          <cell r="DM46">
            <v>99.999969147812052</v>
          </cell>
          <cell r="DN46">
            <v>99.999975812612334</v>
          </cell>
          <cell r="DO46">
            <v>99.99998152996551</v>
          </cell>
          <cell r="DP46">
            <v>99.999986434557712</v>
          </cell>
          <cell r="DQ46">
            <v>99.999990641928463</v>
          </cell>
          <cell r="DR46">
            <v>99.99999424987638</v>
          </cell>
          <cell r="DS46">
            <v>99.999997344929724</v>
          </cell>
          <cell r="DT46">
            <v>100</v>
          </cell>
        </row>
        <row r="47">
          <cell r="Q47">
            <v>45</v>
          </cell>
          <cell r="T47">
            <v>17</v>
          </cell>
        </row>
        <row r="48">
          <cell r="Q48">
            <v>35</v>
          </cell>
          <cell r="T48">
            <v>17</v>
          </cell>
          <cell r="X48" t="str">
            <v xml:space="preserve">  Beginning Book Value (mid-year discounting)  </v>
          </cell>
          <cell r="Z48">
            <v>350681.26273467264</v>
          </cell>
        </row>
        <row r="49">
          <cell r="Q49">
            <v>25</v>
          </cell>
          <cell r="T49">
            <v>18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205481.38673787183</v>
          </cell>
        </row>
        <row r="51">
          <cell r="X51" t="str">
            <v xml:space="preserve">  Total Value</v>
          </cell>
          <cell r="Z51">
            <v>556162.64947254444</v>
          </cell>
        </row>
        <row r="52">
          <cell r="X52" t="str">
            <v xml:space="preserve">  Est. Current Fair Value per share</v>
          </cell>
          <cell r="Z52">
            <v>1056.740736219921</v>
          </cell>
        </row>
        <row r="53">
          <cell r="X53" t="str">
            <v xml:space="preserve">  12 Month Target Price</v>
          </cell>
          <cell r="Z53">
            <v>1193.2206474585498</v>
          </cell>
        </row>
        <row r="54">
          <cell r="X54" t="str">
            <v xml:space="preserve">  12 Month Total Return (%)</v>
          </cell>
          <cell r="Z54">
            <v>-8.1297806736701173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28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56.000000000000007</v>
          </cell>
          <cell r="AQ60">
            <v>32</v>
          </cell>
          <cell r="AR60">
            <v>0</v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6866.580113589861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6866.580113589861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50.706928094633909</v>
          </cell>
        </row>
        <row r="94">
          <cell r="Y94">
            <v>8.0047235173107865</v>
          </cell>
        </row>
        <row r="95">
          <cell r="Y95">
            <v>15.773392546205915</v>
          </cell>
        </row>
        <row r="96">
          <cell r="Y96">
            <v>5.9335651961297309</v>
          </cell>
        </row>
        <row r="97">
          <cell r="Y97" t="e">
            <v>#N/A</v>
          </cell>
        </row>
      </sheetData>
      <sheetData sheetId="11">
        <row r="1">
          <cell r="J1" t="str">
            <v>GDR Price</v>
          </cell>
          <cell r="L1">
            <v>76.099999999999994</v>
          </cell>
          <cell r="M1">
            <v>41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end-March)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I3" t="str">
            <v xml:space="preserve"> Year end-March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304604.79999999999</v>
          </cell>
          <cell r="C4">
            <v>316560.02</v>
          </cell>
          <cell r="D4">
            <v>341291.27399999998</v>
          </cell>
          <cell r="E4">
            <v>394910.255</v>
          </cell>
          <cell r="F4">
            <v>481072.56879630359</v>
          </cell>
          <cell r="G4">
            <v>579053.56684178475</v>
          </cell>
          <cell r="I4" t="str">
            <v>Per Share Data (Rs)</v>
          </cell>
        </row>
        <row r="5">
          <cell r="A5" t="str">
            <v>Interest Expense</v>
          </cell>
          <cell r="B5">
            <v>192741.6</v>
          </cell>
          <cell r="C5">
            <v>184833.8</v>
          </cell>
          <cell r="D5">
            <v>207228.08900000001</v>
          </cell>
          <cell r="E5">
            <v>234368.21</v>
          </cell>
          <cell r="F5">
            <v>290220.9578300633</v>
          </cell>
          <cell r="G5">
            <v>351731.05494445929</v>
          </cell>
          <cell r="I5" t="str">
            <v>EPS</v>
          </cell>
          <cell r="J5">
            <v>69.94109823294697</v>
          </cell>
          <cell r="K5">
            <v>81.788139844195413</v>
          </cell>
          <cell r="L5">
            <v>83.729319779593339</v>
          </cell>
          <cell r="M5">
            <v>86.287700772317834</v>
          </cell>
          <cell r="N5">
            <v>105.07034588737226</v>
          </cell>
          <cell r="O5">
            <v>123.84193747128215</v>
          </cell>
        </row>
        <row r="6">
          <cell r="A6" t="str">
            <v>Net Interest Income</v>
          </cell>
          <cell r="B6">
            <v>111863.19999999998</v>
          </cell>
          <cell r="C6">
            <v>131726.22000000003</v>
          </cell>
          <cell r="D6">
            <v>134063.18499999997</v>
          </cell>
          <cell r="E6">
            <v>160542.04500000001</v>
          </cell>
          <cell r="F6">
            <v>190851.61096624029</v>
          </cell>
          <cell r="G6">
            <v>227322.51189732546</v>
          </cell>
          <cell r="I6" t="str">
            <v>Book Value</v>
          </cell>
          <cell r="J6">
            <v>384.40584267528033</v>
          </cell>
          <cell r="K6">
            <v>457.38432452973592</v>
          </cell>
          <cell r="L6">
            <v>525.25341440243199</v>
          </cell>
          <cell r="M6">
            <v>594.69165525521726</v>
          </cell>
          <cell r="N6">
            <v>682.21275087956667</v>
          </cell>
          <cell r="O6">
            <v>787.33548807029126</v>
          </cell>
        </row>
        <row r="7">
          <cell r="A7" t="str">
            <v>---Fee Income</v>
          </cell>
          <cell r="B7">
            <v>31207.200000000001</v>
          </cell>
          <cell r="C7">
            <v>35446.735000000001</v>
          </cell>
          <cell r="D7">
            <v>36796.185999999994</v>
          </cell>
          <cell r="E7">
            <v>48045.03</v>
          </cell>
          <cell r="F7">
            <v>57654.036</v>
          </cell>
          <cell r="G7">
            <v>66878.681759999992</v>
          </cell>
          <cell r="I7" t="str">
            <v>DPS</v>
          </cell>
          <cell r="J7">
            <v>11</v>
          </cell>
          <cell r="K7">
            <v>12.5</v>
          </cell>
          <cell r="L7">
            <v>14</v>
          </cell>
          <cell r="M7">
            <v>13.999969599087974</v>
          </cell>
          <cell r="N7">
            <v>15</v>
          </cell>
          <cell r="O7">
            <v>16</v>
          </cell>
        </row>
        <row r="8">
          <cell r="A8" t="str">
            <v>---Forex Income</v>
          </cell>
          <cell r="B8">
            <v>5030.3999999999996</v>
          </cell>
          <cell r="C8">
            <v>5281.9589999999998</v>
          </cell>
          <cell r="D8">
            <v>4232.1010000000006</v>
          </cell>
          <cell r="E8">
            <v>3733.9929999999999</v>
          </cell>
          <cell r="F8">
            <v>4331.4318799999992</v>
          </cell>
          <cell r="G8">
            <v>4331.4318799999992</v>
          </cell>
        </row>
        <row r="9">
          <cell r="A9" t="str">
            <v>---Capital Gains</v>
          </cell>
          <cell r="B9">
            <v>30734.6</v>
          </cell>
          <cell r="C9">
            <v>17752.995999999999</v>
          </cell>
          <cell r="D9">
            <v>5871.7139999999999</v>
          </cell>
          <cell r="E9">
            <v>5677.8119999999999</v>
          </cell>
          <cell r="F9">
            <v>5500</v>
          </cell>
          <cell r="G9">
            <v>5500</v>
          </cell>
          <cell r="I9" t="str">
            <v>Valuations</v>
          </cell>
        </row>
        <row r="10">
          <cell r="A10" t="str">
            <v>---Miscellaneous Inc.</v>
          </cell>
          <cell r="B10">
            <v>9152.3000000000029</v>
          </cell>
          <cell r="C10">
            <v>20437.309999999998</v>
          </cell>
          <cell r="D10">
            <v>49280.055</v>
          </cell>
          <cell r="E10">
            <v>17010.765000000007</v>
          </cell>
          <cell r="F10">
            <v>15010.764999999999</v>
          </cell>
          <cell r="G10">
            <v>12510.765000000014</v>
          </cell>
          <cell r="I10" t="str">
            <v>PE</v>
          </cell>
          <cell r="J10">
            <v>18.787952051073081</v>
          </cell>
          <cell r="K10">
            <v>16.06651040729421</v>
          </cell>
          <cell r="L10">
            <v>15.694024547901112</v>
          </cell>
          <cell r="M10">
            <v>15.228705693147447</v>
          </cell>
          <cell r="N10">
            <v>12.506383117921452</v>
          </cell>
          <cell r="O10">
            <v>10.610702859075639</v>
          </cell>
        </row>
        <row r="11">
          <cell r="A11" t="str">
            <v>Total Non Interest Income</v>
          </cell>
          <cell r="B11">
            <v>76124.5</v>
          </cell>
          <cell r="C11">
            <v>78919</v>
          </cell>
          <cell r="D11">
            <v>96180.055999999997</v>
          </cell>
          <cell r="E11">
            <v>74467.600000000006</v>
          </cell>
          <cell r="F11">
            <v>82496.232879999996</v>
          </cell>
          <cell r="G11">
            <v>89220.87864000001</v>
          </cell>
          <cell r="I11" t="str">
            <v>Price to Book</v>
          </cell>
          <cell r="J11">
            <v>3.4183923710806323</v>
          </cell>
          <cell r="K11">
            <v>2.8729668454445898</v>
          </cell>
          <cell r="L11">
            <v>2.5017448034963516</v>
          </cell>
          <cell r="M11">
            <v>2.2096324849825977</v>
          </cell>
          <cell r="N11">
            <v>1.9261586628303486</v>
          </cell>
          <cell r="O11">
            <v>1.6689835780432711</v>
          </cell>
        </row>
        <row r="12">
          <cell r="A12" t="str">
            <v>Total Operating Income</v>
          </cell>
          <cell r="B12">
            <v>187987.69999999998</v>
          </cell>
          <cell r="C12">
            <v>210645.22000000003</v>
          </cell>
          <cell r="D12">
            <v>230243.24099999998</v>
          </cell>
          <cell r="E12">
            <v>235009.64500000002</v>
          </cell>
          <cell r="F12">
            <v>273347.84384624031</v>
          </cell>
          <cell r="G12">
            <v>316543.39053732547</v>
          </cell>
          <cell r="I12" t="str">
            <v>Dividend Yield</v>
          </cell>
          <cell r="J12">
            <v>8.3710665499790726E-3</v>
          </cell>
          <cell r="K12">
            <v>9.5125756249762189E-3</v>
          </cell>
          <cell r="L12">
            <v>1.0654084699973365E-2</v>
          </cell>
          <cell r="M12">
            <v>1.0654061564695387E-2</v>
          </cell>
          <cell r="N12">
            <v>1.1415090749971463E-2</v>
          </cell>
          <cell r="O12">
            <v>1.217609679996956E-2</v>
          </cell>
        </row>
        <row r="13">
          <cell r="A13" t="str">
            <v>---Employee Exp</v>
          </cell>
          <cell r="B13">
            <v>68476.899999999994</v>
          </cell>
          <cell r="C13">
            <v>76573.5</v>
          </cell>
          <cell r="D13">
            <v>81230.399999999994</v>
          </cell>
          <cell r="E13">
            <v>79325.8</v>
          </cell>
          <cell r="F13">
            <v>87450.076000000015</v>
          </cell>
          <cell r="G13">
            <v>99582.328160000019</v>
          </cell>
        </row>
        <row r="14">
          <cell r="A14" t="str">
            <v>---Other Expenses</v>
          </cell>
          <cell r="B14">
            <v>27976.199999999997</v>
          </cell>
          <cell r="C14">
            <v>31668.221999999994</v>
          </cell>
          <cell r="D14">
            <v>36020.600000000006</v>
          </cell>
          <cell r="E14">
            <v>38909.422999999995</v>
          </cell>
          <cell r="F14">
            <v>44462.818100000019</v>
          </cell>
          <cell r="G14">
            <v>49464.929910000021</v>
          </cell>
          <cell r="I14" t="str">
            <v>GDR Data (GDR=2 shares)</v>
          </cell>
        </row>
        <row r="15">
          <cell r="A15" t="str">
            <v>Total Operating Expenses</v>
          </cell>
          <cell r="B15">
            <v>96453.099999999991</v>
          </cell>
          <cell r="C15">
            <v>108241.72199999999</v>
          </cell>
          <cell r="D15">
            <v>117251</v>
          </cell>
          <cell r="E15">
            <v>118235.223</v>
          </cell>
          <cell r="F15">
            <v>131912.89410000003</v>
          </cell>
          <cell r="G15">
            <v>149047.25807000004</v>
          </cell>
          <cell r="I15" t="str">
            <v>EPADR (US$)</v>
          </cell>
          <cell r="J15">
            <v>3.4117608894120472</v>
          </cell>
          <cell r="K15">
            <v>3.9896653582534349</v>
          </cell>
          <cell r="L15">
            <v>4.0843570624191869</v>
          </cell>
          <cell r="M15">
            <v>4.2091561352350162</v>
          </cell>
          <cell r="N15">
            <v>5.1253827262132807</v>
          </cell>
          <cell r="O15">
            <v>6.0410701205503488</v>
          </cell>
        </row>
        <row r="16">
          <cell r="A16" t="str">
            <v>Operating Profit</v>
          </cell>
          <cell r="B16">
            <v>91534.599999999991</v>
          </cell>
          <cell r="C16">
            <v>102403.49800000004</v>
          </cell>
          <cell r="D16">
            <v>112992.24099999998</v>
          </cell>
          <cell r="E16">
            <v>116774.42200000002</v>
          </cell>
          <cell r="F16">
            <v>141434.94974624028</v>
          </cell>
          <cell r="G16">
            <v>167496.13246732543</v>
          </cell>
          <cell r="I16" t="str">
            <v>P/E</v>
          </cell>
          <cell r="J16">
            <v>22.305197364846514</v>
          </cell>
          <cell r="K16">
            <v>19.07428146638205</v>
          </cell>
          <cell r="L16">
            <v>18.632063464824878</v>
          </cell>
          <cell r="M16">
            <v>18.079633436014362</v>
          </cell>
          <cell r="N16">
            <v>14.847671689139196</v>
          </cell>
          <cell r="O16">
            <v>12.59710589041585</v>
          </cell>
        </row>
        <row r="17">
          <cell r="A17" t="str">
            <v>---Prov. For Investment Dep.</v>
          </cell>
          <cell r="B17">
            <v>4875</v>
          </cell>
          <cell r="C17">
            <v>23267.599999999999</v>
          </cell>
          <cell r="D17">
            <v>38918.5</v>
          </cell>
          <cell r="E17">
            <v>20567.3</v>
          </cell>
          <cell r="F17">
            <v>28000</v>
          </cell>
          <cell r="G17">
            <v>28000</v>
          </cell>
          <cell r="I17" t="str">
            <v>Yields</v>
          </cell>
          <cell r="J17">
            <v>7.0510560558956457E-3</v>
          </cell>
          <cell r="K17">
            <v>8.0125636998814153E-3</v>
          </cell>
          <cell r="L17">
            <v>8.9740713438671849E-3</v>
          </cell>
          <cell r="M17">
            <v>8.9740518567276526E-3</v>
          </cell>
          <cell r="N17">
            <v>9.6150764398576973E-3</v>
          </cell>
          <cell r="O17">
            <v>1.0256081535848212E-2</v>
          </cell>
        </row>
        <row r="18">
          <cell r="A18" t="str">
            <v>---Loan Loss Provisions</v>
          </cell>
          <cell r="B18">
            <v>37027.5</v>
          </cell>
          <cell r="C18">
            <v>13190</v>
          </cell>
          <cell r="D18">
            <v>5529.7999999999993</v>
          </cell>
          <cell r="E18">
            <v>20186.900000000001</v>
          </cell>
          <cell r="F18">
            <v>30154.215615000005</v>
          </cell>
          <cell r="G18">
            <v>41336.681465812508</v>
          </cell>
        </row>
        <row r="19">
          <cell r="A19" t="str">
            <v xml:space="preserve">Total provisions </v>
          </cell>
          <cell r="B19">
            <v>42286</v>
          </cell>
          <cell r="C19">
            <v>37187.599999999991</v>
          </cell>
          <cell r="D19">
            <v>43930.7</v>
          </cell>
          <cell r="E19">
            <v>40523.599999999999</v>
          </cell>
          <cell r="F19">
            <v>58154.215615000008</v>
          </cell>
          <cell r="G19">
            <v>69336.681465812508</v>
          </cell>
          <cell r="I19" t="str">
            <v>Ratio Analysis</v>
          </cell>
        </row>
        <row r="20">
          <cell r="A20" t="str">
            <v>Profit Before Tax</v>
          </cell>
          <cell r="B20">
            <v>49248.599999999991</v>
          </cell>
          <cell r="C20">
            <v>65215.898000000045</v>
          </cell>
          <cell r="D20">
            <v>69061.540999999983</v>
          </cell>
          <cell r="E20">
            <v>76250.822000000015</v>
          </cell>
          <cell r="F20">
            <v>83280.734131240271</v>
          </cell>
          <cell r="G20">
            <v>98159.45100151292</v>
          </cell>
          <cell r="I20" t="str">
            <v xml:space="preserve"> Year end-March</v>
          </cell>
          <cell r="J20" t="str">
            <v>F2004</v>
          </cell>
          <cell r="K20" t="str">
            <v>F2005</v>
          </cell>
          <cell r="L20" t="str">
            <v>F2006</v>
          </cell>
          <cell r="M20" t="str">
            <v>F2007E</v>
          </cell>
          <cell r="N20" t="str">
            <v>F2008E</v>
          </cell>
          <cell r="O20" t="str">
            <v>F2009E</v>
          </cell>
        </row>
        <row r="21">
          <cell r="A21" t="str">
            <v>Provision for Tax</v>
          </cell>
          <cell r="B21">
            <v>12438.6</v>
          </cell>
          <cell r="C21">
            <v>22170.799999999999</v>
          </cell>
          <cell r="D21">
            <v>24994.799999999999</v>
          </cell>
          <cell r="E21">
            <v>30837.7</v>
          </cell>
          <cell r="F21">
            <v>27982.326668096732</v>
          </cell>
          <cell r="G21">
            <v>32981.575536508346</v>
          </cell>
          <cell r="I21" t="str">
            <v>Spread Analysis</v>
          </cell>
        </row>
        <row r="22">
          <cell r="A22" t="str">
            <v xml:space="preserve">Net Profit </v>
          </cell>
          <cell r="B22">
            <v>36809.999999999993</v>
          </cell>
          <cell r="C22">
            <v>43045.098000000042</v>
          </cell>
          <cell r="D22">
            <v>44066.74099999998</v>
          </cell>
          <cell r="E22">
            <v>45413.122000000018</v>
          </cell>
          <cell r="F22">
            <v>55298.407463143536</v>
          </cell>
          <cell r="G22">
            <v>65177.875465004574</v>
          </cell>
          <cell r="I22" t="str">
            <v>Average yield on assets</v>
          </cell>
          <cell r="J22">
            <v>8.2052407407381789E-2</v>
          </cell>
          <cell r="K22">
            <v>7.6651597095030763E-2</v>
          </cell>
          <cell r="L22">
            <v>7.5213201465811244E-2</v>
          </cell>
          <cell r="M22">
            <v>7.8418236209003997E-2</v>
          </cell>
          <cell r="N22">
            <v>8.1289964911556947E-2</v>
          </cell>
          <cell r="O22">
            <v>8.2170862911619985E-2</v>
          </cell>
        </row>
        <row r="23">
          <cell r="A23" t="str">
            <v>Core Operating profit</v>
          </cell>
          <cell r="B23">
            <v>60799.999999999993</v>
          </cell>
          <cell r="C23">
            <v>76930.502000000037</v>
          </cell>
          <cell r="D23">
            <v>75477.526999999973</v>
          </cell>
          <cell r="E23">
            <v>111096.61000000002</v>
          </cell>
          <cell r="F23">
            <v>135934.94974624028</v>
          </cell>
          <cell r="G23">
            <v>161996.13246732543</v>
          </cell>
          <cell r="I23" t="str">
            <v>Cost of earning assets</v>
          </cell>
          <cell r="J23">
            <v>5.1919445417638266E-2</v>
          </cell>
          <cell r="K23">
            <v>4.4755512610668576E-2</v>
          </cell>
          <cell r="L23">
            <v>4.5668580461075789E-2</v>
          </cell>
          <cell r="M23">
            <v>4.6539033663892705E-2</v>
          </cell>
          <cell r="N23">
            <v>4.90405252946228E-2</v>
          </cell>
          <cell r="O23">
            <v>4.9912557235827486E-2</v>
          </cell>
        </row>
        <row r="24">
          <cell r="I24" t="str">
            <v>Net Interest Margin (NIM)</v>
          </cell>
          <cell r="J24">
            <v>3.0132961989743523E-2</v>
          </cell>
          <cell r="K24">
            <v>3.1896084484362187E-2</v>
          </cell>
          <cell r="L24">
            <v>2.9544621004735455E-2</v>
          </cell>
          <cell r="M24">
            <v>3.1879202545111292E-2</v>
          </cell>
          <cell r="N24">
            <v>3.2249439616934147E-2</v>
          </cell>
          <cell r="O24">
            <v>3.2258305675792499E-2</v>
          </cell>
        </row>
        <row r="25">
          <cell r="A25" t="str">
            <v>Balance Sheet Data</v>
          </cell>
        </row>
        <row r="26">
          <cell r="A26" t="str">
            <v>Rs Mln (Year end-March)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G26" t="str">
            <v>F2009E</v>
          </cell>
          <cell r="I26" t="str">
            <v>Growth Ratios</v>
          </cell>
        </row>
        <row r="27">
          <cell r="A27" t="str">
            <v>Share holders equity</v>
          </cell>
          <cell r="B27">
            <v>202312.79500000001</v>
          </cell>
          <cell r="C27">
            <v>240721.37</v>
          </cell>
          <cell r="D27">
            <v>276440.87199999997</v>
          </cell>
          <cell r="E27">
            <v>312985.56400000001</v>
          </cell>
          <cell r="F27">
            <v>359047.82035388995</v>
          </cell>
          <cell r="G27">
            <v>414373.80130235734</v>
          </cell>
          <cell r="I27" t="str">
            <v>Net Interest Income</v>
          </cell>
          <cell r="J27">
            <v>0.12115459784515137</v>
          </cell>
          <cell r="K27">
            <v>0.17756527615873718</v>
          </cell>
          <cell r="L27">
            <v>1.7741076909365106E-2</v>
          </cell>
          <cell r="M27">
            <v>0.19751030083314847</v>
          </cell>
          <cell r="N27">
            <v>0.18879519048259463</v>
          </cell>
          <cell r="O27">
            <v>0.19109558859074283</v>
          </cell>
        </row>
        <row r="28">
          <cell r="A28" t="str">
            <v xml:space="preserve">Deposits </v>
          </cell>
          <cell r="B28">
            <v>3186186.7149999999</v>
          </cell>
          <cell r="C28">
            <v>3670475.2650000001</v>
          </cell>
          <cell r="D28">
            <v>3800460.5529999998</v>
          </cell>
          <cell r="E28">
            <v>4355210.8940000003</v>
          </cell>
          <cell r="F28">
            <v>5139148.8549199998</v>
          </cell>
          <cell r="G28">
            <v>6064195.6488055997</v>
          </cell>
          <cell r="I28" t="str">
            <v>Non Interest Income</v>
          </cell>
          <cell r="J28">
            <v>0.32614149086284683</v>
          </cell>
          <cell r="K28">
            <v>3.6709600719873281E-2</v>
          </cell>
          <cell r="L28">
            <v>0.21871863556304572</v>
          </cell>
          <cell r="M28">
            <v>-0.2257480074663295</v>
          </cell>
          <cell r="N28">
            <v>0.10781377243257451</v>
          </cell>
          <cell r="O28">
            <v>8.1514579820654021E-2</v>
          </cell>
        </row>
        <row r="29">
          <cell r="A29" t="str">
            <v xml:space="preserve">Borrowings </v>
          </cell>
          <cell r="B29">
            <v>134313.33499999999</v>
          </cell>
          <cell r="C29">
            <v>191843.136</v>
          </cell>
          <cell r="D29">
            <v>306412.44300000003</v>
          </cell>
          <cell r="E29">
            <v>397033.35200000001</v>
          </cell>
          <cell r="F29">
            <v>484380.68943999999</v>
          </cell>
          <cell r="G29">
            <v>581256.82732799998</v>
          </cell>
          <cell r="I29" t="str">
            <v>Operating expenses</v>
          </cell>
          <cell r="J29">
            <v>0.21440748388396447</v>
          </cell>
          <cell r="K29">
            <v>0.12222128682230027</v>
          </cell>
          <cell r="L29">
            <v>8.3232951523073639E-2</v>
          </cell>
          <cell r="M29">
            <v>8.3941544208578911E-3</v>
          </cell>
          <cell r="N29">
            <v>0.11568186495491317</v>
          </cell>
          <cell r="O29">
            <v>0.12989150216817213</v>
          </cell>
        </row>
        <row r="30">
          <cell r="A30" t="str">
            <v>Other Liabilities &amp; Prov.</v>
          </cell>
          <cell r="B30">
            <v>555339.95499999996</v>
          </cell>
          <cell r="C30">
            <v>495788.90700000001</v>
          </cell>
          <cell r="D30">
            <v>555381.66500000004</v>
          </cell>
          <cell r="E30">
            <v>600422.57799999998</v>
          </cell>
          <cell r="F30">
            <v>763168.11359999992</v>
          </cell>
          <cell r="G30">
            <v>890815.43495999998</v>
          </cell>
          <cell r="I30" t="str">
            <v>Operating Profit</v>
          </cell>
          <cell r="J30">
            <v>0.17723332561668848</v>
          </cell>
          <cell r="K30">
            <v>0.11874086957281782</v>
          </cell>
          <cell r="L30">
            <v>0.10340216112539369</v>
          </cell>
          <cell r="M30">
            <v>3.3472926694143812E-2</v>
          </cell>
          <cell r="N30">
            <v>0.21118090180947546</v>
          </cell>
          <cell r="O30">
            <v>0.18426267883464154</v>
          </cell>
        </row>
        <row r="31">
          <cell r="A31" t="str">
            <v>Total Liabilities</v>
          </cell>
          <cell r="B31">
            <v>4078152.8</v>
          </cell>
          <cell r="C31">
            <v>4598828.6670000004</v>
          </cell>
          <cell r="D31">
            <v>4938695.5329999998</v>
          </cell>
          <cell r="E31">
            <v>5665652.3880000003</v>
          </cell>
          <cell r="F31">
            <v>6745745.4783138894</v>
          </cell>
          <cell r="G31">
            <v>7950641.7123959577</v>
          </cell>
          <cell r="I31" t="str">
            <v>Net Profit</v>
          </cell>
          <cell r="J31">
            <v>0.18550724637681126</v>
          </cell>
          <cell r="K31">
            <v>0.16938598207009092</v>
          </cell>
          <cell r="L31">
            <v>2.3734247277121812E-2</v>
          </cell>
          <cell r="M31">
            <v>3.0553223802051388E-2</v>
          </cell>
          <cell r="N31">
            <v>0.21767465058102631</v>
          </cell>
          <cell r="O31">
            <v>0.17865736926412779</v>
          </cell>
        </row>
        <row r="32">
          <cell r="I32" t="str">
            <v>EPS</v>
          </cell>
          <cell r="J32">
            <v>0.18550724637681126</v>
          </cell>
          <cell r="K32">
            <v>0.16938598207009115</v>
          </cell>
          <cell r="L32">
            <v>2.373424727712159E-2</v>
          </cell>
          <cell r="M32">
            <v>3.0555377727409017E-2</v>
          </cell>
          <cell r="N32">
            <v>0.21767465058102609</v>
          </cell>
          <cell r="O32">
            <v>0.17865736926412779</v>
          </cell>
        </row>
        <row r="33">
          <cell r="A33" t="str">
            <v>Cash &amp; Balances with RBI</v>
          </cell>
          <cell r="B33">
            <v>190412.84099999999</v>
          </cell>
          <cell r="C33">
            <v>168103.299</v>
          </cell>
          <cell r="D33">
            <v>216527.03899999999</v>
          </cell>
          <cell r="E33">
            <v>290764.25</v>
          </cell>
          <cell r="F33">
            <v>415135.34776739997</v>
          </cell>
          <cell r="G33">
            <v>452176.07466561598</v>
          </cell>
          <cell r="I33" t="str">
            <v>Deposits</v>
          </cell>
          <cell r="J33">
            <v>7.5966232647008747E-2</v>
          </cell>
          <cell r="K33">
            <v>0.15199628688427325</v>
          </cell>
          <cell r="L33">
            <v>3.5413748524470545E-2</v>
          </cell>
          <cell r="M33">
            <v>0.14596924063903072</v>
          </cell>
          <cell r="N33">
            <v>0.17999999999999994</v>
          </cell>
          <cell r="O33">
            <v>0.17999999999999994</v>
          </cell>
        </row>
        <row r="34">
          <cell r="A34" t="str">
            <v xml:space="preserve">Balances with Banks </v>
          </cell>
          <cell r="B34">
            <v>245253.32699999999</v>
          </cell>
          <cell r="C34">
            <v>225117.68700000001</v>
          </cell>
          <cell r="D34">
            <v>229072.97200000001</v>
          </cell>
          <cell r="E34">
            <v>228922.65</v>
          </cell>
          <cell r="F34">
            <v>251814.91500000001</v>
          </cell>
          <cell r="G34">
            <v>276996.40650000004</v>
          </cell>
          <cell r="I34" t="str">
            <v>Advances</v>
          </cell>
          <cell r="J34">
            <v>0.14645256243148053</v>
          </cell>
          <cell r="K34">
            <v>0.28138999500431616</v>
          </cell>
          <cell r="L34">
            <v>0.29285849831124966</v>
          </cell>
          <cell r="M34">
            <v>0.28930788953302478</v>
          </cell>
          <cell r="N34">
            <v>0.23472824583385909</v>
          </cell>
          <cell r="O34">
            <v>0.2054051529339751</v>
          </cell>
        </row>
        <row r="35">
          <cell r="A35" t="str">
            <v xml:space="preserve">Investments </v>
          </cell>
          <cell r="B35">
            <v>1856764.828</v>
          </cell>
          <cell r="C35">
            <v>1970979.102</v>
          </cell>
          <cell r="D35">
            <v>1625342.41</v>
          </cell>
          <cell r="E35">
            <v>1491488.825</v>
          </cell>
          <cell r="F35">
            <v>1619284.5924064897</v>
          </cell>
          <cell r="G35">
            <v>1892553.8214560412</v>
          </cell>
          <cell r="I35" t="str">
            <v>Total Assets</v>
          </cell>
          <cell r="J35">
            <v>8.4971531073186668E-2</v>
          </cell>
          <cell r="K35">
            <v>0.1276744380445971</v>
          </cell>
          <cell r="L35">
            <v>7.3902919767112829E-2</v>
          </cell>
          <cell r="M35">
            <v>0.14719612702231344</v>
          </cell>
          <cell r="N35">
            <v>0.19063878550006952</v>
          </cell>
          <cell r="O35">
            <v>0.17861572719509633</v>
          </cell>
        </row>
        <row r="36">
          <cell r="A36" t="str">
            <v xml:space="preserve">Advances </v>
          </cell>
          <cell r="B36">
            <v>1579335.3740000001</v>
          </cell>
          <cell r="C36">
            <v>2023744.547</v>
          </cell>
          <cell r="D36">
            <v>2616415.3360000001</v>
          </cell>
          <cell r="E36">
            <v>3373364.9350000001</v>
          </cell>
          <cell r="F36">
            <v>4165188.96875</v>
          </cell>
          <cell r="G36">
            <v>5020740.245875</v>
          </cell>
        </row>
        <row r="37">
          <cell r="A37" t="str">
            <v xml:space="preserve">Fixed Assets </v>
          </cell>
          <cell r="B37">
            <v>26451.15</v>
          </cell>
          <cell r="C37">
            <v>26976.92</v>
          </cell>
          <cell r="D37">
            <v>27529.339</v>
          </cell>
          <cell r="E37">
            <v>28188.667000000001</v>
          </cell>
          <cell r="F37">
            <v>28752.440340000001</v>
          </cell>
          <cell r="G37">
            <v>29327.489146800002</v>
          </cell>
          <cell r="I37" t="str">
            <v>Profitability Ratios</v>
          </cell>
        </row>
        <row r="38">
          <cell r="A38" t="str">
            <v xml:space="preserve">Other Assets </v>
          </cell>
          <cell r="B38">
            <v>179935.28099999999</v>
          </cell>
          <cell r="C38">
            <v>183907.11200000084</v>
          </cell>
          <cell r="D38">
            <v>223808.42600000001</v>
          </cell>
          <cell r="E38">
            <v>252923.06099999999</v>
          </cell>
          <cell r="F38">
            <v>265569.21405000001</v>
          </cell>
          <cell r="G38">
            <v>278847.67475250002</v>
          </cell>
          <cell r="I38" t="str">
            <v xml:space="preserve">Return On Equity </v>
          </cell>
          <cell r="J38">
            <v>0.19666266765428972</v>
          </cell>
          <cell r="K38">
            <v>0.19431954192516976</v>
          </cell>
          <cell r="L38">
            <v>0.17041747220207923</v>
          </cell>
          <cell r="M38">
            <v>0.15409258637323833</v>
          </cell>
          <cell r="N38">
            <v>0.16457041793037955</v>
          </cell>
          <cell r="O38">
            <v>0.16854422902072252</v>
          </cell>
        </row>
        <row r="39">
          <cell r="A39" t="str">
            <v>Total Assets</v>
          </cell>
          <cell r="B39">
            <v>4078152.8</v>
          </cell>
          <cell r="C39">
            <v>4598828.6670000004</v>
          </cell>
          <cell r="D39">
            <v>4938695.5329999998</v>
          </cell>
          <cell r="E39">
            <v>5665652.3880000003</v>
          </cell>
          <cell r="F39">
            <v>6745745.4783138894</v>
          </cell>
          <cell r="G39">
            <v>7950641.7123959577</v>
          </cell>
          <cell r="I39" t="str">
            <v>Return on Assets</v>
          </cell>
          <cell r="J39">
            <v>9.3939994979658822E-3</v>
          </cell>
          <cell r="K39">
            <v>9.9216756803521336E-3</v>
          </cell>
          <cell r="L39">
            <v>9.2407086107314899E-3</v>
          </cell>
          <cell r="M39">
            <v>8.5650003825445062E-3</v>
          </cell>
          <cell r="N39">
            <v>8.9109072255640822E-3</v>
          </cell>
          <cell r="O39">
            <v>8.8699181124196318E-3</v>
          </cell>
        </row>
        <row r="41">
          <cell r="A41" t="str">
            <v>Earning Assets</v>
          </cell>
          <cell r="B41">
            <v>3871766.3689999999</v>
          </cell>
          <cell r="C41">
            <v>4387944.6349999998</v>
          </cell>
          <cell r="D41">
            <v>4687357.7680000002</v>
          </cell>
          <cell r="E41">
            <v>5384540.6600000001</v>
          </cell>
          <cell r="F41">
            <v>6451423.8239238895</v>
          </cell>
          <cell r="G41">
            <v>7642466.548496658</v>
          </cell>
          <cell r="I41" t="str">
            <v>Efficiency Ratios</v>
          </cell>
        </row>
        <row r="42">
          <cell r="A42" t="str">
            <v>No Of Shares (mn)</v>
          </cell>
          <cell r="B42">
            <v>526.29999999999995</v>
          </cell>
          <cell r="C42">
            <v>526.29999999999995</v>
          </cell>
          <cell r="D42">
            <v>526.29999999999995</v>
          </cell>
          <cell r="E42">
            <v>526.2989</v>
          </cell>
          <cell r="F42">
            <v>526.2989</v>
          </cell>
          <cell r="G42">
            <v>526.2989</v>
          </cell>
          <cell r="I42" t="str">
            <v>Cost Income Ratio</v>
          </cell>
          <cell r="J42">
            <v>0.51308197291631319</v>
          </cell>
          <cell r="K42">
            <v>0.51385795509625132</v>
          </cell>
          <cell r="L42">
            <v>0.50924839092236374</v>
          </cell>
          <cell r="M42">
            <v>0.5031079596754422</v>
          </cell>
          <cell r="N42">
            <v>0.48258253017061209</v>
          </cell>
          <cell r="O42">
            <v>0.4708588538746476</v>
          </cell>
        </row>
        <row r="43">
          <cell r="I43" t="str">
            <v>Expenses/Avg Assets</v>
          </cell>
          <cell r="J43">
            <v>2.461506039058009E-2</v>
          </cell>
          <cell r="K43">
            <v>2.4949165193370808E-2</v>
          </cell>
          <cell r="L43">
            <v>2.4587303275204274E-2</v>
          </cell>
          <cell r="M43">
            <v>2.2299385852072327E-2</v>
          </cell>
          <cell r="N43">
            <v>2.1256734417970498E-2</v>
          </cell>
          <cell r="O43">
            <v>2.0283523581117752E-2</v>
          </cell>
        </row>
        <row r="44">
          <cell r="A44" t="str">
            <v>Asset Quality</v>
          </cell>
        </row>
        <row r="45">
          <cell r="A45" t="str">
            <v>Gross NPL</v>
          </cell>
          <cell r="B45">
            <v>126672.1</v>
          </cell>
          <cell r="C45">
            <v>124560</v>
          </cell>
          <cell r="D45">
            <v>96281.4</v>
          </cell>
          <cell r="E45">
            <v>99982.2</v>
          </cell>
          <cell r="F45">
            <v>127231.44753616294</v>
          </cell>
          <cell r="G45">
            <v>176853.26529421503</v>
          </cell>
          <cell r="I45" t="str">
            <v>Capital Ratios</v>
          </cell>
        </row>
        <row r="46">
          <cell r="A46" t="str">
            <v>Net NPL</v>
          </cell>
          <cell r="B46">
            <v>54417.3</v>
          </cell>
          <cell r="C46">
            <v>53490</v>
          </cell>
          <cell r="D46">
            <v>49114.1</v>
          </cell>
          <cell r="E46">
            <v>52577.2</v>
          </cell>
          <cell r="F46">
            <v>61672.231921162936</v>
          </cell>
          <cell r="G46">
            <v>81957.368213402515</v>
          </cell>
          <cell r="I46" t="str">
            <v>Tier 1 Ratio</v>
          </cell>
          <cell r="J46">
            <v>8.3400000000000002E-2</v>
          </cell>
          <cell r="K46">
            <v>8.0399999999999999E-2</v>
          </cell>
          <cell r="L46">
            <v>9.3600000000000003E-2</v>
          </cell>
          <cell r="M46">
            <v>8.0100000000000005E-2</v>
          </cell>
          <cell r="N46">
            <v>7.5373529097678929E-2</v>
          </cell>
          <cell r="O46">
            <v>7.299318693836726E-2</v>
          </cell>
        </row>
        <row r="47">
          <cell r="A47" t="str">
            <v>Reserve Coverage</v>
          </cell>
          <cell r="B47">
            <v>72254.8</v>
          </cell>
          <cell r="C47">
            <v>71070</v>
          </cell>
          <cell r="D47">
            <v>47167.299999999996</v>
          </cell>
          <cell r="E47">
            <v>47405</v>
          </cell>
          <cell r="F47">
            <v>65559.215615000008</v>
          </cell>
          <cell r="G47">
            <v>94895.897080812516</v>
          </cell>
          <cell r="I47" t="str">
            <v>Tier 2 Ratio</v>
          </cell>
          <cell r="J47">
            <v>5.1900000000000002E-2</v>
          </cell>
          <cell r="K47">
            <v>4.41E-2</v>
          </cell>
          <cell r="L47">
            <v>2.52E-2</v>
          </cell>
          <cell r="M47">
            <v>4.3299999999999998E-2</v>
          </cell>
          <cell r="N47">
            <v>0.05</v>
          </cell>
          <cell r="O47">
            <v>0.05</v>
          </cell>
        </row>
        <row r="48">
          <cell r="A48" t="str">
            <v>Gross NPL Ratio</v>
          </cell>
          <cell r="B48">
            <v>7.7499999999999999E-2</v>
          </cell>
          <cell r="C48">
            <v>5.9461110855079422E-2</v>
          </cell>
          <cell r="D48">
            <v>3.6147329802611011E-2</v>
          </cell>
          <cell r="E48">
            <v>2.9227981390101875E-2</v>
          </cell>
          <cell r="F48">
            <v>3.0073037200926987E-2</v>
          </cell>
          <cell r="G48">
            <v>3.457111888963027E-2</v>
          </cell>
          <cell r="I48" t="str">
            <v>Capital Adequacy Ratio</v>
          </cell>
          <cell r="J48">
            <v>0.1353</v>
          </cell>
          <cell r="K48">
            <v>0.1245</v>
          </cell>
          <cell r="L48">
            <v>0.1188</v>
          </cell>
          <cell r="M48">
            <v>0.12340000000000001</v>
          </cell>
          <cell r="N48">
            <v>0.12537352909767893</v>
          </cell>
          <cell r="O48">
            <v>0.12299318693836726</v>
          </cell>
        </row>
        <row r="49">
          <cell r="A49" t="str">
            <v>Net NPL Ratio</v>
          </cell>
          <cell r="B49">
            <v>3.4799999999999998E-2</v>
          </cell>
          <cell r="C49">
            <v>2.64312015463086E-2</v>
          </cell>
          <cell r="D49">
            <v>1.8771522748787312E-2</v>
          </cell>
          <cell r="E49">
            <v>1.5585980471454684E-2</v>
          </cell>
          <cell r="F49">
            <v>1.4806586780064187E-2</v>
          </cell>
          <cell r="G49">
            <v>1.6323761875699113E-2</v>
          </cell>
        </row>
        <row r="50">
          <cell r="A50" t="str">
            <v>Coverage Ratio</v>
          </cell>
          <cell r="B50">
            <v>0.57040816407085693</v>
          </cell>
          <cell r="C50">
            <v>0.57056840077071291</v>
          </cell>
          <cell r="D50">
            <v>0.48989005145334402</v>
          </cell>
          <cell r="E50">
            <v>0.47413439592247419</v>
          </cell>
          <cell r="F50">
            <v>0.51527524746872144</v>
          </cell>
          <cell r="G50">
            <v>0.53657984161583139</v>
          </cell>
        </row>
        <row r="52">
          <cell r="I52" t="str">
            <v>Source: Company Data, E=Morgan Stanley Research Estimates</v>
          </cell>
        </row>
        <row r="55">
          <cell r="K55">
            <v>65.853658536585371</v>
          </cell>
          <cell r="L55">
            <v>85.609756097560989</v>
          </cell>
        </row>
        <row r="56">
          <cell r="L56">
            <v>0.12496394346335071</v>
          </cell>
        </row>
        <row r="58">
          <cell r="A58" t="str">
            <v>Net Earnings, Rs Bln</v>
          </cell>
          <cell r="C58" t="str">
            <v>MS</v>
          </cell>
          <cell r="D58" t="str">
            <v>Consensus</v>
          </cell>
          <cell r="E58" t="str">
            <v>Variation</v>
          </cell>
        </row>
        <row r="59">
          <cell r="A59" t="str">
            <v>F2008</v>
          </cell>
          <cell r="C59">
            <v>55.298407463143533</v>
          </cell>
          <cell r="D59">
            <v>52.06</v>
          </cell>
          <cell r="E59">
            <v>6.2205291262841467E-2</v>
          </cell>
        </row>
      </sheetData>
      <sheetData sheetId="12">
        <row r="1">
          <cell r="A1" t="str">
            <v>SBI</v>
          </cell>
          <cell r="AC1" t="str">
            <v>&lt;------------------------------------ CURRENT ----------------------------------------&gt;</v>
          </cell>
          <cell r="BR1" t="str">
            <v>&lt;------------------------------------------------ CURRENT --------------------------------------------------------&gt;</v>
          </cell>
          <cell r="CN1" t="str">
            <v>For email pasting</v>
          </cell>
          <cell r="CO1" t="str">
            <v>more on the right ----&gt;</v>
          </cell>
          <cell r="CU1" t="str">
            <v>&lt;----- more on the left</v>
          </cell>
          <cell r="FG1" t="str">
            <v>Segment Revenue/Profits ----------------------------------------------------------------------------------------------------------------------------------------------------------------------&gt;</v>
          </cell>
          <cell r="IJ1" t="str">
            <v xml:space="preserve"> </v>
          </cell>
          <cell r="IP1" t="str">
            <v>Segment Revenue/Profits ----------------------------------------------------------------------------------------------------------------------------------------------------------------------&gt;</v>
          </cell>
        </row>
        <row r="2">
          <cell r="AZ2" t="str">
            <v>Growth</v>
          </cell>
          <cell r="BI2" t="str">
            <v>Growth</v>
          </cell>
          <cell r="BR2" t="str">
            <v>Growth</v>
          </cell>
          <cell r="CN2" t="str">
            <v>SBI</v>
          </cell>
          <cell r="CV2" t="str">
            <v>For email pasting</v>
          </cell>
          <cell r="DN2" t="str">
            <v>For pasting</v>
          </cell>
          <cell r="DR2">
            <v>8.7024045413163331E-2</v>
          </cell>
          <cell r="DT2" t="e">
            <v>#REF!</v>
          </cell>
          <cell r="DX2">
            <v>0.10014424446220704</v>
          </cell>
          <cell r="DY2">
            <v>9.284517827231395E-2</v>
          </cell>
          <cell r="DZ2">
            <v>0.1672157580945369</v>
          </cell>
          <cell r="EC2">
            <v>0.16346769330673963</v>
          </cell>
          <cell r="EE2">
            <v>2.25919603196847E-2</v>
          </cell>
          <cell r="EY2">
            <v>1.8731434024410687E-2</v>
          </cell>
          <cell r="FU2">
            <v>1.8731434024410687E-2</v>
          </cell>
          <cell r="GM2">
            <v>430</v>
          </cell>
        </row>
        <row r="3">
          <cell r="A3" t="str">
            <v>( Rs.m)</v>
          </cell>
          <cell r="B3" t="str">
            <v>Q1FY98</v>
          </cell>
          <cell r="C3" t="str">
            <v>Q2FY98</v>
          </cell>
          <cell r="D3" t="str">
            <v>H1FY98</v>
          </cell>
          <cell r="E3" t="str">
            <v>Q3FY98</v>
          </cell>
          <cell r="F3" t="str">
            <v>9mFY98</v>
          </cell>
          <cell r="G3" t="str">
            <v>Q4FY98</v>
          </cell>
          <cell r="H3" t="str">
            <v>H2FY98</v>
          </cell>
          <cell r="I3" t="str">
            <v>FY98</v>
          </cell>
          <cell r="K3" t="str">
            <v>Q1FY99</v>
          </cell>
          <cell r="L3" t="str">
            <v>Q2FY99</v>
          </cell>
          <cell r="M3" t="str">
            <v>H1FY99</v>
          </cell>
          <cell r="N3" t="str">
            <v>Q3FY99</v>
          </cell>
          <cell r="O3" t="str">
            <v>9mFY99</v>
          </cell>
          <cell r="P3" t="str">
            <v>Q4FY99</v>
          </cell>
          <cell r="Q3" t="str">
            <v>H2FY99</v>
          </cell>
          <cell r="R3" t="str">
            <v>FY99</v>
          </cell>
          <cell r="T3" t="str">
            <v>Q1FY00</v>
          </cell>
          <cell r="U3" t="str">
            <v>Q2FY00</v>
          </cell>
          <cell r="V3" t="str">
            <v>H1FY00</v>
          </cell>
          <cell r="W3" t="str">
            <v>Q3FY00</v>
          </cell>
          <cell r="X3" t="str">
            <v>9mFY00</v>
          </cell>
          <cell r="Y3" t="str">
            <v>Q4FY00</v>
          </cell>
          <cell r="Z3" t="str">
            <v>H2FY00</v>
          </cell>
          <cell r="AA3" t="str">
            <v>FY00</v>
          </cell>
          <cell r="AC3" t="str">
            <v>Q1FY01</v>
          </cell>
          <cell r="AD3" t="str">
            <v>Q2FY01</v>
          </cell>
          <cell r="AE3" t="str">
            <v>H1FY01</v>
          </cell>
          <cell r="AF3" t="str">
            <v>Q3FY01</v>
          </cell>
          <cell r="AG3" t="str">
            <v>9mFY01</v>
          </cell>
          <cell r="AH3" t="str">
            <v>Q4FY01</v>
          </cell>
          <cell r="AI3" t="str">
            <v>H2FY01</v>
          </cell>
          <cell r="AJ3" t="str">
            <v>FY01</v>
          </cell>
          <cell r="AM3" t="str">
            <v>Q1FY02</v>
          </cell>
          <cell r="AN3" t="str">
            <v>Q2FY02</v>
          </cell>
          <cell r="AO3" t="str">
            <v>H1FY02</v>
          </cell>
          <cell r="AP3" t="str">
            <v>Q3FY02</v>
          </cell>
          <cell r="AQ3" t="str">
            <v>9mFY02</v>
          </cell>
          <cell r="AR3" t="str">
            <v>Q4FY02</v>
          </cell>
          <cell r="AS3" t="str">
            <v>H2FY02</v>
          </cell>
          <cell r="AT3" t="str">
            <v>FY02</v>
          </cell>
          <cell r="AU3" t="str">
            <v>Q3 yr/yr</v>
          </cell>
          <cell r="AV3" t="str">
            <v>Q3 qtr/qtr</v>
          </cell>
          <cell r="AW3" t="str">
            <v>9m y/y</v>
          </cell>
          <cell r="AX3" t="str">
            <v>FY yr/yr</v>
          </cell>
          <cell r="AZ3" t="str">
            <v>Q1FY99/98</v>
          </cell>
          <cell r="BA3" t="str">
            <v>Q2FY99/98</v>
          </cell>
          <cell r="BB3" t="str">
            <v>H1FY99/98</v>
          </cell>
          <cell r="BC3" t="str">
            <v>Q3FY99/98</v>
          </cell>
          <cell r="BD3" t="str">
            <v>9mFY99/98</v>
          </cell>
          <cell r="BE3" t="str">
            <v>Q4FY99/98</v>
          </cell>
          <cell r="BF3" t="str">
            <v>H2FY99/98</v>
          </cell>
          <cell r="BG3" t="str">
            <v>FY99/98</v>
          </cell>
          <cell r="BI3" t="str">
            <v>Q1FY00/99</v>
          </cell>
          <cell r="BJ3" t="str">
            <v>Q2FY00/99</v>
          </cell>
          <cell r="BK3" t="str">
            <v>H1FY00/99</v>
          </cell>
          <cell r="BL3" t="str">
            <v>Q3FY00/99</v>
          </cell>
          <cell r="BM3" t="str">
            <v>9mFY00/99</v>
          </cell>
          <cell r="BN3" t="str">
            <v>Q4FY00/99</v>
          </cell>
          <cell r="BO3" t="str">
            <v>H2FY00/99</v>
          </cell>
          <cell r="BP3" t="str">
            <v>FY00/99</v>
          </cell>
          <cell r="BR3" t="str">
            <v>Q1FY01/00</v>
          </cell>
          <cell r="BS3" t="str">
            <v>Q2FY01/00</v>
          </cell>
          <cell r="BT3" t="str">
            <v>H1FY01/00</v>
          </cell>
          <cell r="BU3" t="str">
            <v>Q3FY01/00</v>
          </cell>
          <cell r="BV3" t="str">
            <v>9mFY01/00</v>
          </cell>
          <cell r="BW3" t="str">
            <v>Q4FY01/00</v>
          </cell>
          <cell r="BX3" t="str">
            <v>H2FY01/00</v>
          </cell>
          <cell r="BY3" t="str">
            <v>FY01/00</v>
          </cell>
          <cell r="CA3" t="str">
            <v>Q4/Q301</v>
          </cell>
          <cell r="CB3" t="str">
            <v>4Q99</v>
          </cell>
          <cell r="CC3" t="str">
            <v>1Q00</v>
          </cell>
          <cell r="CD3" t="str">
            <v>2Q00</v>
          </cell>
          <cell r="CE3" t="str">
            <v>3Q00</v>
          </cell>
          <cell r="CF3" t="str">
            <v>4Q00</v>
          </cell>
          <cell r="CG3" t="str">
            <v>1Q01</v>
          </cell>
          <cell r="DY3">
            <v>3.5729100910812495E-2</v>
          </cell>
          <cell r="DZ3">
            <v>-5.1100189376860783E-2</v>
          </cell>
          <cell r="EC3">
            <v>-1.247692682756929E-2</v>
          </cell>
          <cell r="EE3">
            <v>4.4811715850078704E-2</v>
          </cell>
          <cell r="EG3" t="str">
            <v>actuals</v>
          </cell>
          <cell r="FP3">
            <v>0.58216226557335438</v>
          </cell>
          <cell r="FV3">
            <v>8.6044336304007291E-2</v>
          </cell>
        </row>
        <row r="4">
          <cell r="AJ4" t="str">
            <v>Actuals</v>
          </cell>
          <cell r="CO4" t="str">
            <v>4QF2000</v>
          </cell>
          <cell r="CP4" t="str">
            <v>4QF2001</v>
          </cell>
          <cell r="CQ4" t="str">
            <v>% change</v>
          </cell>
          <cell r="CR4" t="str">
            <v>F2000</v>
          </cell>
          <cell r="CS4" t="str">
            <v>F2001</v>
          </cell>
          <cell r="CT4" t="str">
            <v>% change</v>
          </cell>
          <cell r="CV4" t="str">
            <v>(Rs million)</v>
          </cell>
          <cell r="CW4" t="str">
            <v>F2000</v>
          </cell>
          <cell r="CX4" t="str">
            <v>F2001</v>
          </cell>
          <cell r="CY4" t="str">
            <v>% change</v>
          </cell>
          <cell r="DA4" t="str">
            <v>F2000</v>
          </cell>
          <cell r="DB4" t="str">
            <v>F2001</v>
          </cell>
          <cell r="DC4" t="str">
            <v>% change</v>
          </cell>
          <cell r="DE4" t="str">
            <v>1Q01</v>
          </cell>
          <cell r="DF4" t="str">
            <v>1Q02</v>
          </cell>
          <cell r="DG4" t="str">
            <v>Yr/Yr</v>
          </cell>
          <cell r="DH4" t="str">
            <v>Qtr/Qtr</v>
          </cell>
          <cell r="DJ4" t="str">
            <v>F2001</v>
          </cell>
          <cell r="DK4" t="str">
            <v>F2002E</v>
          </cell>
          <cell r="DL4" t="str">
            <v>Yr/Yr</v>
          </cell>
          <cell r="DN4" t="str">
            <v>(Rs million)</v>
          </cell>
          <cell r="DO4" t="str">
            <v>1Q01</v>
          </cell>
          <cell r="DP4" t="str">
            <v>2Q01</v>
          </cell>
          <cell r="DQ4" t="str">
            <v>1H01</v>
          </cell>
          <cell r="DR4" t="str">
            <v>3Q01</v>
          </cell>
          <cell r="DS4" t="str">
            <v>9m01</v>
          </cell>
          <cell r="DT4" t="str">
            <v>4Q01</v>
          </cell>
          <cell r="DU4" t="str">
            <v>2H01</v>
          </cell>
          <cell r="DV4" t="str">
            <v>F2001</v>
          </cell>
          <cell r="DW4" t="str">
            <v>1Q02</v>
          </cell>
          <cell r="DX4" t="str">
            <v>1Q02 old</v>
          </cell>
          <cell r="DY4" t="str">
            <v>2Q02</v>
          </cell>
          <cell r="DZ4" t="str">
            <v>2Q02 old</v>
          </cell>
          <cell r="EA4" t="str">
            <v>1H02</v>
          </cell>
          <cell r="EB4" t="str">
            <v>1H02 old</v>
          </cell>
          <cell r="EC4" t="str">
            <v>3Q02</v>
          </cell>
          <cell r="ED4" t="str">
            <v>9m02</v>
          </cell>
          <cell r="EE4" t="str">
            <v>4Q02</v>
          </cell>
          <cell r="EF4" t="str">
            <v>2H02</v>
          </cell>
          <cell r="EG4" t="str">
            <v>F2002</v>
          </cell>
          <cell r="EI4" t="str">
            <v>1Q03</v>
          </cell>
          <cell r="EK4" t="str">
            <v>2Q03</v>
          </cell>
          <cell r="EL4" t="str">
            <v>1H03</v>
          </cell>
          <cell r="EM4" t="str">
            <v>1H03</v>
          </cell>
          <cell r="EN4" t="str">
            <v>3Q03</v>
          </cell>
          <cell r="EO4" t="str">
            <v>YoY</v>
          </cell>
          <cell r="EP4" t="str">
            <v>QoQ</v>
          </cell>
          <cell r="EQ4" t="str">
            <v>9M03</v>
          </cell>
          <cell r="ER4" t="str">
            <v>YoY</v>
          </cell>
          <cell r="ES4" t="str">
            <v>YTD</v>
          </cell>
          <cell r="ET4" t="str">
            <v>4Q03</v>
          </cell>
          <cell r="EU4" t="str">
            <v>QoQ</v>
          </cell>
          <cell r="EV4" t="str">
            <v>YoY</v>
          </cell>
          <cell r="EW4" t="str">
            <v>F2003</v>
          </cell>
          <cell r="EX4" t="str">
            <v>YoY</v>
          </cell>
          <cell r="EY4" t="str">
            <v>1Q04</v>
          </cell>
          <cell r="EZ4" t="str">
            <v>YoY</v>
          </cell>
          <cell r="FA4" t="str">
            <v>QoQ</v>
          </cell>
          <cell r="FB4" t="str">
            <v>2Q04</v>
          </cell>
          <cell r="FC4" t="str">
            <v>YoY</v>
          </cell>
          <cell r="FD4" t="str">
            <v>QoQ</v>
          </cell>
          <cell r="FE4" t="str">
            <v>1H04</v>
          </cell>
          <cell r="FF4" t="str">
            <v>YoY</v>
          </cell>
          <cell r="FG4" t="str">
            <v>3Q04</v>
          </cell>
          <cell r="FI4" t="str">
            <v>QoQ</v>
          </cell>
          <cell r="FJ4" t="str">
            <v>9M04A</v>
          </cell>
          <cell r="FK4" t="str">
            <v>YoY</v>
          </cell>
          <cell r="FL4" t="str">
            <v>YTD</v>
          </cell>
          <cell r="FM4" t="str">
            <v>4Q04A</v>
          </cell>
          <cell r="FN4" t="str">
            <v>YoY</v>
          </cell>
          <cell r="FO4" t="str">
            <v>QoQ</v>
          </cell>
          <cell r="FP4" t="str">
            <v>F2004</v>
          </cell>
          <cell r="FQ4" t="str">
            <v>YoY</v>
          </cell>
          <cell r="FR4" t="str">
            <v>1Q05E</v>
          </cell>
          <cell r="FS4" t="str">
            <v>1Q05A(Pext)</v>
          </cell>
          <cell r="FT4" t="str">
            <v>A/E</v>
          </cell>
          <cell r="FU4" t="str">
            <v>1Q04</v>
          </cell>
          <cell r="FV4" t="str">
            <v>1Q05A</v>
          </cell>
          <cell r="FW4" t="str">
            <v>YoY</v>
          </cell>
          <cell r="FX4" t="str">
            <v>QoQ</v>
          </cell>
          <cell r="FZ4" t="str">
            <v>2Q04A</v>
          </cell>
          <cell r="GA4" t="str">
            <v>2Q05A</v>
          </cell>
          <cell r="GB4" t="str">
            <v>YoY</v>
          </cell>
          <cell r="GC4" t="str">
            <v>QoQ</v>
          </cell>
          <cell r="GE4" t="str">
            <v>1H04</v>
          </cell>
          <cell r="GF4" t="str">
            <v>1H05</v>
          </cell>
          <cell r="GG4" t="str">
            <v>YoY</v>
          </cell>
          <cell r="GI4" t="str">
            <v>3Q05E</v>
          </cell>
          <cell r="GJ4" t="str">
            <v>YoY</v>
          </cell>
          <cell r="GL4" t="str">
            <v>3Q04A</v>
          </cell>
          <cell r="GM4" t="str">
            <v>3Q05A</v>
          </cell>
          <cell r="GN4" t="str">
            <v>YoY</v>
          </cell>
          <cell r="GO4" t="str">
            <v>QoQ</v>
          </cell>
          <cell r="GQ4" t="str">
            <v>4Q04A</v>
          </cell>
          <cell r="GR4" t="str">
            <v>4Q05A</v>
          </cell>
          <cell r="GS4" t="str">
            <v>YoY</v>
          </cell>
          <cell r="GT4" t="str">
            <v>QoQ</v>
          </cell>
          <cell r="GV4" t="str">
            <v>F1Q05</v>
          </cell>
          <cell r="GW4" t="str">
            <v>F4Q05</v>
          </cell>
          <cell r="GX4" t="str">
            <v>F1Q06</v>
          </cell>
          <cell r="GY4" t="str">
            <v>YoY</v>
          </cell>
          <cell r="GZ4" t="str">
            <v>QoQ</v>
          </cell>
          <cell r="HB4" t="str">
            <v>F1Q06</v>
          </cell>
          <cell r="HC4" t="str">
            <v>F2Q05</v>
          </cell>
          <cell r="HD4" t="str">
            <v>F2Q06</v>
          </cell>
          <cell r="HE4" t="str">
            <v>YoY</v>
          </cell>
          <cell r="HF4" t="str">
            <v>QoQ</v>
          </cell>
          <cell r="HI4" t="str">
            <v>F2Q06</v>
          </cell>
          <cell r="HJ4" t="str">
            <v>F3Q05</v>
          </cell>
          <cell r="HK4" t="str">
            <v>F3Q06</v>
          </cell>
          <cell r="HL4" t="str">
            <v>YoY</v>
          </cell>
          <cell r="HM4" t="str">
            <v>QoQ</v>
          </cell>
          <cell r="HO4" t="str">
            <v>F4Q05</v>
          </cell>
          <cell r="HP4" t="str">
            <v>F4Q06</v>
          </cell>
          <cell r="HQ4" t="str">
            <v>YoY</v>
          </cell>
          <cell r="HR4" t="str">
            <v>QoQ</v>
          </cell>
          <cell r="ID4" t="str">
            <v>4Q05E</v>
          </cell>
          <cell r="IE4" t="str">
            <v>YoY</v>
          </cell>
          <cell r="IF4" t="str">
            <v>9M04</v>
          </cell>
          <cell r="IG4" t="str">
            <v>9M05</v>
          </cell>
          <cell r="IH4" t="str">
            <v>YoY</v>
          </cell>
          <cell r="IJ4" t="str">
            <v>2H04</v>
          </cell>
          <cell r="IK4" t="str">
            <v>2H05E</v>
          </cell>
          <cell r="IL4" t="str">
            <v>YoY</v>
          </cell>
          <cell r="IP4" t="str">
            <v>F2004E</v>
          </cell>
          <cell r="IQ4" t="str">
            <v>F2005E</v>
          </cell>
          <cell r="IR4" t="str">
            <v>Yr/Yr</v>
          </cell>
          <cell r="IS4" t="str">
            <v>F2006E</v>
          </cell>
          <cell r="IT4" t="str">
            <v>Yr/Yr</v>
          </cell>
        </row>
        <row r="6">
          <cell r="A6" t="str">
            <v>Interest Income</v>
          </cell>
          <cell r="B6">
            <v>37320.1</v>
          </cell>
          <cell r="C6">
            <v>37425.200000000004</v>
          </cell>
          <cell r="D6">
            <v>74745.3</v>
          </cell>
          <cell r="E6">
            <v>38631.599999999999</v>
          </cell>
          <cell r="F6">
            <v>113376.9</v>
          </cell>
          <cell r="G6">
            <v>45411.999999999993</v>
          </cell>
          <cell r="H6">
            <v>84043.599999999991</v>
          </cell>
          <cell r="I6">
            <v>158788.9</v>
          </cell>
          <cell r="K6">
            <v>42211.4</v>
          </cell>
          <cell r="L6">
            <v>45686.499999999993</v>
          </cell>
          <cell r="M6">
            <v>87897.9</v>
          </cell>
          <cell r="N6">
            <v>48590.9</v>
          </cell>
          <cell r="O6">
            <v>136488.79999999999</v>
          </cell>
          <cell r="P6">
            <v>54586.6</v>
          </cell>
          <cell r="Q6">
            <v>103177.5</v>
          </cell>
          <cell r="R6">
            <v>191075.4</v>
          </cell>
          <cell r="T6">
            <v>50822.3</v>
          </cell>
          <cell r="U6">
            <v>54251.6</v>
          </cell>
          <cell r="V6">
            <v>105073.9</v>
          </cell>
          <cell r="W6">
            <v>56177.9</v>
          </cell>
          <cell r="X6">
            <v>161251.79999999999</v>
          </cell>
          <cell r="Y6">
            <v>60757.200000000004</v>
          </cell>
          <cell r="Z6">
            <v>116935.1</v>
          </cell>
          <cell r="AA6">
            <v>222009</v>
          </cell>
          <cell r="AC6">
            <v>59230.5</v>
          </cell>
          <cell r="AD6">
            <v>61918.3</v>
          </cell>
          <cell r="AE6">
            <v>121148.8</v>
          </cell>
          <cell r="AF6">
            <v>64319.8</v>
          </cell>
          <cell r="AG6">
            <v>185468.6</v>
          </cell>
          <cell r="AH6">
            <v>74565.10000000002</v>
          </cell>
          <cell r="AI6">
            <v>138884.90000000002</v>
          </cell>
          <cell r="AJ6">
            <v>260033.7</v>
          </cell>
          <cell r="AM6">
            <v>71414.2</v>
          </cell>
          <cell r="AN6">
            <v>74327.100000000006</v>
          </cell>
          <cell r="AO6">
            <v>145741.29999999999</v>
          </cell>
          <cell r="AP6">
            <v>74628</v>
          </cell>
          <cell r="AQ6">
            <v>220369.3</v>
          </cell>
          <cell r="AR6" t="e">
            <v>#REF!</v>
          </cell>
          <cell r="AT6" t="e">
            <v>#REF!</v>
          </cell>
          <cell r="AU6">
            <v>0.16026480181841363</v>
          </cell>
          <cell r="AV6">
            <v>4.0483215408646522E-3</v>
          </cell>
          <cell r="AW6">
            <v>0.18817578824663572</v>
          </cell>
          <cell r="AX6" t="e">
            <v>#REF!</v>
          </cell>
          <cell r="AZ6">
            <v>0.1310634215878308</v>
          </cell>
          <cell r="BA6">
            <v>0.22074163932323643</v>
          </cell>
          <cell r="BB6">
            <v>0.17596557910664612</v>
          </cell>
          <cell r="BC6">
            <v>0.2578019031052301</v>
          </cell>
          <cell r="BD6">
            <v>0.20385016700932912</v>
          </cell>
          <cell r="BE6">
            <v>0.20203030036113812</v>
          </cell>
          <cell r="BF6">
            <v>0.22766635413047531</v>
          </cell>
          <cell r="BG6">
            <v>0.20332970377652337</v>
          </cell>
          <cell r="BI6">
            <v>0.20399465547221851</v>
          </cell>
          <cell r="BJ6">
            <v>0.18747551245991723</v>
          </cell>
          <cell r="BK6">
            <v>0.19540853649518364</v>
          </cell>
          <cell r="BL6">
            <v>0.15614034726666937</v>
          </cell>
          <cell r="BM6">
            <v>0.18142880588004284</v>
          </cell>
          <cell r="BN6">
            <v>0.11304239502002345</v>
          </cell>
          <cell r="BO6">
            <v>0.13333914855467532</v>
          </cell>
          <cell r="BP6">
            <v>0.16189211170040729</v>
          </cell>
          <cell r="BR6">
            <v>0.16544312240886372</v>
          </cell>
          <cell r="BS6">
            <v>0.14131749109703695</v>
          </cell>
          <cell r="BT6">
            <v>0.15298661227954802</v>
          </cell>
          <cell r="BU6">
            <v>0.14493065778535685</v>
          </cell>
          <cell r="BV6">
            <v>0.1501800289981261</v>
          </cell>
          <cell r="BW6">
            <v>0.22726360003423496</v>
          </cell>
          <cell r="BX6">
            <v>0.18770925068691957</v>
          </cell>
          <cell r="BY6">
            <v>0.17127548883153398</v>
          </cell>
          <cell r="CA6">
            <v>0.15928687589202739</v>
          </cell>
          <cell r="CN6" t="str">
            <v>Interest Income</v>
          </cell>
          <cell r="CO6">
            <v>60757.200000000004</v>
          </cell>
          <cell r="CP6">
            <v>74565.10000000002</v>
          </cell>
          <cell r="CQ6">
            <v>0.22726360003423496</v>
          </cell>
          <cell r="CR6">
            <v>220394</v>
          </cell>
          <cell r="CS6">
            <v>260033.7</v>
          </cell>
          <cell r="CT6">
            <v>0.17985834460103267</v>
          </cell>
          <cell r="CV6" t="str">
            <v>Interest Income</v>
          </cell>
          <cell r="CW6">
            <v>220394</v>
          </cell>
          <cell r="CX6">
            <v>260033.7</v>
          </cell>
          <cell r="CY6">
            <v>0.17985834460103267</v>
          </cell>
          <cell r="DA6">
            <v>51779</v>
          </cell>
          <cell r="DB6">
            <v>57573</v>
          </cell>
          <cell r="DC6">
            <v>0.11189864616929635</v>
          </cell>
          <cell r="DE6">
            <v>59230.5</v>
          </cell>
          <cell r="DF6">
            <v>71414.2</v>
          </cell>
          <cell r="DG6">
            <v>0.20569976616776819</v>
          </cell>
          <cell r="DJ6" t="e">
            <v>#REF!</v>
          </cell>
          <cell r="DK6" t="e">
            <v>#REF!</v>
          </cell>
          <cell r="DL6" t="e">
            <v>#REF!</v>
          </cell>
          <cell r="DN6" t="str">
            <v>Interest Income</v>
          </cell>
          <cell r="DO6">
            <v>59230.5</v>
          </cell>
          <cell r="DP6">
            <v>61918.3</v>
          </cell>
          <cell r="DQ6">
            <v>121148.8</v>
          </cell>
          <cell r="DR6">
            <v>64319.8</v>
          </cell>
          <cell r="DS6">
            <v>185468.6</v>
          </cell>
          <cell r="DT6">
            <v>75917.399999999994</v>
          </cell>
          <cell r="DU6">
            <v>140237.20000000001</v>
          </cell>
          <cell r="DV6">
            <v>261386</v>
          </cell>
          <cell r="DW6">
            <v>71414.2</v>
          </cell>
          <cell r="DX6">
            <v>72134.2</v>
          </cell>
          <cell r="DY6">
            <v>75607.8</v>
          </cell>
          <cell r="DZ6">
            <v>73607.100000000006</v>
          </cell>
          <cell r="EA6">
            <v>147022</v>
          </cell>
          <cell r="EB6">
            <v>145741.29999999999</v>
          </cell>
          <cell r="EC6">
            <v>74628</v>
          </cell>
          <cell r="ED6">
            <v>221650</v>
          </cell>
          <cell r="EE6">
            <v>76450.900000000023</v>
          </cell>
          <cell r="EF6">
            <v>151078.90000000002</v>
          </cell>
          <cell r="EG6">
            <v>298100.90000000002</v>
          </cell>
          <cell r="EI6">
            <v>75358.8</v>
          </cell>
          <cell r="EK6">
            <v>78250.2</v>
          </cell>
          <cell r="EL6">
            <v>153954.4</v>
          </cell>
          <cell r="EM6">
            <v>153609</v>
          </cell>
          <cell r="EN6">
            <v>77054.8</v>
          </cell>
          <cell r="EO6">
            <v>3.2518625716889238E-2</v>
          </cell>
          <cell r="EP6">
            <v>-1.5276638270573017E-2</v>
          </cell>
          <cell r="EQ6">
            <v>230663.8</v>
          </cell>
          <cell r="ER6">
            <v>4.0666817053913729E-2</v>
          </cell>
          <cell r="ET6">
            <v>80206.7</v>
          </cell>
          <cell r="EU6">
            <v>4.0904654869002188E-2</v>
          </cell>
          <cell r="EV6">
            <v>4.9126955993977539E-2</v>
          </cell>
          <cell r="EW6">
            <v>310870.2</v>
          </cell>
          <cell r="EX6">
            <v>4.2835496303432752E-2</v>
          </cell>
          <cell r="EY6">
            <v>77702.600000000006</v>
          </cell>
          <cell r="EZ6">
            <v>3.11018752952541E-2</v>
          </cell>
          <cell r="FA6">
            <v>-3.1220583816563896E-2</v>
          </cell>
          <cell r="FB6">
            <v>76139.400000000009</v>
          </cell>
          <cell r="FC6">
            <v>-2.6975010926489462E-2</v>
          </cell>
          <cell r="FD6">
            <v>-2.0117730938218226E-2</v>
          </cell>
          <cell r="FE6">
            <v>153842</v>
          </cell>
          <cell r="FF6">
            <v>1.5168382060946062E-3</v>
          </cell>
          <cell r="FG6">
            <v>74374.3</v>
          </cell>
          <cell r="FI6">
            <v>-2.3182478453993682E-2</v>
          </cell>
          <cell r="FJ6">
            <v>228216.3</v>
          </cell>
          <cell r="FK6">
            <v>-1.0610680999792788E-2</v>
          </cell>
          <cell r="FM6">
            <v>76388.399999999994</v>
          </cell>
          <cell r="FN6">
            <v>-4.7605748646933566E-2</v>
          </cell>
          <cell r="FO6">
            <v>2.7080591010604449E-2</v>
          </cell>
          <cell r="FP6">
            <v>304604.79999999999</v>
          </cell>
          <cell r="FQ6">
            <v>-2.0154392412010003E-2</v>
          </cell>
          <cell r="FR6">
            <v>76054.130338108967</v>
          </cell>
          <cell r="FS6">
            <v>76665.7</v>
          </cell>
          <cell r="FT6">
            <v>8.0412419308748539E-3</v>
          </cell>
          <cell r="FU6">
            <v>77702.600000000006</v>
          </cell>
          <cell r="FV6">
            <v>76665.7</v>
          </cell>
          <cell r="FW6">
            <v>-1.3344469811821025E-2</v>
          </cell>
          <cell r="FX6">
            <v>3.6301323237559746E-3</v>
          </cell>
          <cell r="FZ6">
            <v>76139.400000000009</v>
          </cell>
          <cell r="GA6">
            <v>80848.399999999994</v>
          </cell>
          <cell r="GB6">
            <v>6.1847085740102781E-2</v>
          </cell>
          <cell r="GC6">
            <v>5.4557644422473128E-2</v>
          </cell>
          <cell r="GE6">
            <v>153842</v>
          </cell>
          <cell r="GF6">
            <v>157514.09999999998</v>
          </cell>
          <cell r="GG6">
            <v>2.3869294470950653E-2</v>
          </cell>
          <cell r="GI6">
            <v>77293.364699065816</v>
          </cell>
          <cell r="GJ6">
            <v>3.9248298122682268E-2</v>
          </cell>
          <cell r="GL6">
            <v>74374.3</v>
          </cell>
          <cell r="GM6">
            <v>80290</v>
          </cell>
          <cell r="GN6">
            <v>7.9539572137149461E-2</v>
          </cell>
          <cell r="GO6">
            <v>-6.906753875153937E-3</v>
          </cell>
          <cell r="GQ6">
            <v>76388.399999999994</v>
          </cell>
          <cell r="GR6">
            <v>83475.107324429991</v>
          </cell>
          <cell r="GS6">
            <v>9.2772035079017101E-2</v>
          </cell>
          <cell r="GT6">
            <v>3.9670037668825486E-2</v>
          </cell>
          <cell r="GV6">
            <v>76665.7</v>
          </cell>
          <cell r="GW6">
            <v>80475.107324430006</v>
          </cell>
          <cell r="GX6">
            <v>84543.9</v>
          </cell>
          <cell r="GY6">
            <v>0.10276042610972058</v>
          </cell>
          <cell r="GZ6">
            <v>5.0559642737311616E-2</v>
          </cell>
          <cell r="HB6">
            <v>84543.9</v>
          </cell>
          <cell r="HC6">
            <v>80848.399999999994</v>
          </cell>
          <cell r="HD6">
            <v>85614.1</v>
          </cell>
          <cell r="HE6">
            <v>5.8946126330267745E-2</v>
          </cell>
          <cell r="HF6">
            <v>1.2658512323183713E-2</v>
          </cell>
          <cell r="HI6">
            <v>85614.1</v>
          </cell>
          <cell r="HJ6">
            <v>80290</v>
          </cell>
          <cell r="HK6">
            <v>95581.5</v>
          </cell>
          <cell r="HL6">
            <v>0.19045335658238893</v>
          </cell>
          <cell r="HM6">
            <v>0.11642241172890899</v>
          </cell>
          <cell r="HO6">
            <v>83475.107324429991</v>
          </cell>
          <cell r="HP6">
            <v>0</v>
          </cell>
          <cell r="HQ6">
            <v>-1</v>
          </cell>
          <cell r="HR6">
            <v>-1</v>
          </cell>
          <cell r="ID6">
            <v>82465.920000000042</v>
          </cell>
          <cell r="IE6">
            <v>7.9560771007116893E-2</v>
          </cell>
          <cell r="IF6">
            <v>228216.3</v>
          </cell>
          <cell r="IG6">
            <v>237804.09999999998</v>
          </cell>
          <cell r="IH6">
            <v>4.201189836133512E-2</v>
          </cell>
          <cell r="IJ6" t="e">
            <v>#REF!</v>
          </cell>
          <cell r="IK6">
            <v>159045.92000000004</v>
          </cell>
          <cell r="IL6" t="e">
            <v>#REF!</v>
          </cell>
          <cell r="IP6" t="e">
            <v>#REF!</v>
          </cell>
          <cell r="IQ6">
            <v>316560.02</v>
          </cell>
          <cell r="IR6" t="e">
            <v>#REF!</v>
          </cell>
          <cell r="IS6" t="e">
            <v>#REF!</v>
          </cell>
          <cell r="IT6" t="e">
            <v>#REF!</v>
          </cell>
          <cell r="IV6" t="e">
            <v>#REF!</v>
          </cell>
        </row>
        <row r="7">
          <cell r="DN7" t="str">
            <v>---Interest on advances</v>
          </cell>
          <cell r="EW7">
            <v>112291</v>
          </cell>
          <cell r="EY7">
            <v>28487.599999999999</v>
          </cell>
          <cell r="FB7">
            <v>27585.8</v>
          </cell>
          <cell r="FE7">
            <v>56073.399999999994</v>
          </cell>
          <cell r="FG7">
            <v>28439.5</v>
          </cell>
          <cell r="FM7">
            <v>28158.7</v>
          </cell>
          <cell r="FP7">
            <v>112671.7</v>
          </cell>
          <cell r="FQ7">
            <v>3.3902984210667508E-3</v>
          </cell>
          <cell r="FU7">
            <v>28487.599999999999</v>
          </cell>
          <cell r="FV7">
            <v>29872.2</v>
          </cell>
          <cell r="FW7">
            <v>4.8603602971117432E-2</v>
          </cell>
          <cell r="FX7">
            <v>6.0851530787997987E-2</v>
          </cell>
          <cell r="FZ7">
            <v>27585.8</v>
          </cell>
          <cell r="GA7">
            <v>31463.8</v>
          </cell>
          <cell r="GB7">
            <v>0.14057957354870987</v>
          </cell>
          <cell r="GC7">
            <v>5.3280307443040575E-2</v>
          </cell>
          <cell r="GE7">
            <v>56073.399999999994</v>
          </cell>
          <cell r="GF7">
            <v>61336</v>
          </cell>
          <cell r="GG7">
            <v>9.3851986860080006E-2</v>
          </cell>
          <cell r="GL7">
            <v>28439.5</v>
          </cell>
          <cell r="GM7">
            <v>34424.199999999997</v>
          </cell>
          <cell r="GN7">
            <v>0.21043618910318385</v>
          </cell>
          <cell r="GO7">
            <v>9.4089080149250881E-2</v>
          </cell>
          <cell r="GQ7">
            <v>28158.7</v>
          </cell>
          <cell r="GR7">
            <v>34674.866999999998</v>
          </cell>
          <cell r="GS7">
            <v>0.23140865878041228</v>
          </cell>
          <cell r="GT7">
            <v>7.2817087978807038E-3</v>
          </cell>
          <cell r="GV7">
            <v>29872.2</v>
          </cell>
          <cell r="GW7">
            <v>34674.866999999998</v>
          </cell>
          <cell r="GX7">
            <v>39640.800000000003</v>
          </cell>
          <cell r="GY7">
            <v>0.32701307570249272</v>
          </cell>
          <cell r="GZ7">
            <v>0.14321419026639681</v>
          </cell>
          <cell r="HB7">
            <v>39640.800000000003</v>
          </cell>
          <cell r="HC7">
            <v>31463.8</v>
          </cell>
          <cell r="HD7">
            <v>43055.5</v>
          </cell>
          <cell r="HE7">
            <v>0.36841385973722196</v>
          </cell>
          <cell r="HF7">
            <v>8.6141046598454007E-2</v>
          </cell>
          <cell r="HI7">
            <v>43055.5</v>
          </cell>
          <cell r="HJ7">
            <v>34424.199999999997</v>
          </cell>
          <cell r="HK7">
            <v>46679.396000000015</v>
          </cell>
          <cell r="HL7">
            <v>0.35600525211914924</v>
          </cell>
          <cell r="HM7">
            <v>8.4168015700665677E-2</v>
          </cell>
          <cell r="HO7">
            <v>34674.866999999998</v>
          </cell>
          <cell r="HQ7">
            <v>-1</v>
          </cell>
          <cell r="HR7">
            <v>-1</v>
          </cell>
          <cell r="IF7">
            <v>84513</v>
          </cell>
          <cell r="IG7">
            <v>95760.2</v>
          </cell>
          <cell r="IH7">
            <v>0.13308248435151993</v>
          </cell>
        </row>
        <row r="8">
          <cell r="DN8" t="str">
            <v>---Interest on Investments</v>
          </cell>
          <cell r="EW8">
            <v>152576.4</v>
          </cell>
          <cell r="EY8">
            <v>39384.400000000001</v>
          </cell>
          <cell r="FB8">
            <v>37635</v>
          </cell>
          <cell r="FE8">
            <v>77019.399999999994</v>
          </cell>
          <cell r="FG8">
            <v>39112.199999999997</v>
          </cell>
          <cell r="FM8">
            <v>41023.5</v>
          </cell>
          <cell r="FP8">
            <v>157155.1</v>
          </cell>
          <cell r="FQ8">
            <v>3.0009228163726531E-2</v>
          </cell>
          <cell r="FU8">
            <v>39384.400000000001</v>
          </cell>
          <cell r="FV8">
            <v>39899.300000000003</v>
          </cell>
          <cell r="FW8">
            <v>1.3073704309320533E-2</v>
          </cell>
          <cell r="FX8">
            <v>-2.7403805136080428E-2</v>
          </cell>
          <cell r="FZ8">
            <v>37635</v>
          </cell>
          <cell r="GA8">
            <v>41640.800000000003</v>
          </cell>
          <cell r="GB8">
            <v>0.10643815597183481</v>
          </cell>
          <cell r="GC8">
            <v>4.364738228490217E-2</v>
          </cell>
          <cell r="GE8">
            <v>77019.399999999994</v>
          </cell>
          <cell r="GF8">
            <v>81540.100000000006</v>
          </cell>
          <cell r="GG8">
            <v>5.8695601367967143E-2</v>
          </cell>
          <cell r="GL8">
            <v>39112.199999999997</v>
          </cell>
          <cell r="GM8">
            <v>36452.400000000001</v>
          </cell>
          <cell r="GN8">
            <v>-6.8004356696887314E-2</v>
          </cell>
          <cell r="GO8">
            <v>-0.1245989510287987</v>
          </cell>
          <cell r="GQ8">
            <v>41023.5</v>
          </cell>
          <cell r="GR8">
            <v>42284.157999999989</v>
          </cell>
          <cell r="GS8">
            <v>3.0730142479310274E-2</v>
          </cell>
          <cell r="GT8">
            <v>0.15998282691948917</v>
          </cell>
          <cell r="GV8">
            <v>39899.300000000003</v>
          </cell>
          <cell r="GW8">
            <v>42284.157999999989</v>
          </cell>
          <cell r="GX8">
            <v>37609.800000000003</v>
          </cell>
          <cell r="GY8">
            <v>-5.7381959081988954E-2</v>
          </cell>
          <cell r="GZ8">
            <v>-0.11054631855268315</v>
          </cell>
          <cell r="HB8">
            <v>42762.3</v>
          </cell>
          <cell r="HC8">
            <v>41640.800000000003</v>
          </cell>
          <cell r="HD8">
            <v>36110.9</v>
          </cell>
          <cell r="HE8">
            <v>-0.13280004226623887</v>
          </cell>
          <cell r="HF8">
            <v>-0.1555435512121659</v>
          </cell>
          <cell r="HI8">
            <v>36110.9</v>
          </cell>
          <cell r="HJ8">
            <v>36452.400000000001</v>
          </cell>
          <cell r="HK8">
            <v>32890.924000000014</v>
          </cell>
          <cell r="HL8">
            <v>-9.7702099175911217E-2</v>
          </cell>
          <cell r="HM8">
            <v>-8.9169087450049367E-2</v>
          </cell>
          <cell r="HO8">
            <v>42284.157999999989</v>
          </cell>
          <cell r="HQ8">
            <v>-1</v>
          </cell>
          <cell r="HR8">
            <v>-1</v>
          </cell>
          <cell r="IF8">
            <v>116131.6</v>
          </cell>
          <cell r="IG8">
            <v>117992.5</v>
          </cell>
          <cell r="IH8">
            <v>1.6024062356843283E-2</v>
          </cell>
        </row>
        <row r="9">
          <cell r="DN9" t="str">
            <v>---Interest on balances with RBI &amp; other banks</v>
          </cell>
          <cell r="EW9">
            <v>32736.7</v>
          </cell>
          <cell r="EY9">
            <v>7910.8</v>
          </cell>
          <cell r="FB9">
            <v>8948.7999999999993</v>
          </cell>
          <cell r="FE9">
            <v>16859.599999999999</v>
          </cell>
          <cell r="FG9">
            <v>4932.3</v>
          </cell>
          <cell r="FM9">
            <v>3202</v>
          </cell>
          <cell r="FP9">
            <v>24993.9</v>
          </cell>
          <cell r="FQ9">
            <v>-0.23651742539718412</v>
          </cell>
          <cell r="FU9">
            <v>7910.8</v>
          </cell>
          <cell r="FV9">
            <v>5135.3999999999996</v>
          </cell>
          <cell r="FW9">
            <v>-0.35083683066187998</v>
          </cell>
          <cell r="FX9">
            <v>0.60381011867582757</v>
          </cell>
          <cell r="FZ9">
            <v>8948.7999999999993</v>
          </cell>
          <cell r="GA9">
            <v>4459.8999999999996</v>
          </cell>
          <cell r="GB9">
            <v>-0.50162032898265685</v>
          </cell>
          <cell r="GC9">
            <v>-0.13153795225298903</v>
          </cell>
          <cell r="GE9">
            <v>16859.599999999999</v>
          </cell>
          <cell r="GF9">
            <v>9595.2999999999993</v>
          </cell>
          <cell r="GG9">
            <v>-0.43087024603193436</v>
          </cell>
          <cell r="GL9">
            <v>4932.3</v>
          </cell>
          <cell r="GM9">
            <v>4201.1000000000004</v>
          </cell>
          <cell r="GN9">
            <v>-0.14824726800883969</v>
          </cell>
          <cell r="GO9">
            <v>-5.8028206910468727E-2</v>
          </cell>
          <cell r="GQ9">
            <v>3202</v>
          </cell>
          <cell r="GR9">
            <v>4074.0329999999994</v>
          </cell>
          <cell r="GS9">
            <v>0.27234009993753894</v>
          </cell>
          <cell r="GT9">
            <v>-3.0246126014615404E-2</v>
          </cell>
          <cell r="GV9">
            <v>6894.1999999999971</v>
          </cell>
          <cell r="GW9">
            <v>3516.0823244300191</v>
          </cell>
          <cell r="GX9">
            <v>7293.2999999999884</v>
          </cell>
          <cell r="GY9">
            <v>5.788924023091746E-2</v>
          </cell>
          <cell r="GZ9">
            <v>1.0742688387372392</v>
          </cell>
          <cell r="HB9">
            <v>2140.7999999999884</v>
          </cell>
          <cell r="HC9">
            <v>7743.7999999999884</v>
          </cell>
          <cell r="HD9">
            <v>4744</v>
          </cell>
          <cell r="HE9">
            <v>-0.3873808724398865</v>
          </cell>
          <cell r="HF9">
            <v>1.2159940209267686</v>
          </cell>
          <cell r="HI9">
            <v>6447.7000000000044</v>
          </cell>
          <cell r="HJ9">
            <v>4201.1000000000004</v>
          </cell>
          <cell r="HK9">
            <v>4900.6990000000005</v>
          </cell>
          <cell r="HL9">
            <v>0.16652757611101854</v>
          </cell>
          <cell r="HM9">
            <v>-0.23993067295314652</v>
          </cell>
          <cell r="HO9">
            <v>4074.0329999999994</v>
          </cell>
          <cell r="HQ9">
            <v>-1</v>
          </cell>
          <cell r="HR9">
            <v>-1</v>
          </cell>
          <cell r="IF9">
            <v>21791.9</v>
          </cell>
          <cell r="IG9">
            <v>13796.4</v>
          </cell>
          <cell r="IH9">
            <v>-0.36690238115997231</v>
          </cell>
        </row>
        <row r="10">
          <cell r="DN10" t="str">
            <v>---Others</v>
          </cell>
          <cell r="EW10">
            <v>13266.1</v>
          </cell>
          <cell r="EY10">
            <v>1919.8</v>
          </cell>
          <cell r="FB10">
            <v>1969.8</v>
          </cell>
          <cell r="FE10">
            <v>3889.6</v>
          </cell>
          <cell r="FG10">
            <v>1890.3</v>
          </cell>
          <cell r="FM10">
            <v>4004.2</v>
          </cell>
          <cell r="FP10">
            <v>9784.1</v>
          </cell>
          <cell r="FQ10">
            <v>-0.2624735227384084</v>
          </cell>
          <cell r="FU10">
            <v>1919.8</v>
          </cell>
          <cell r="FV10">
            <v>1758.8</v>
          </cell>
          <cell r="FW10">
            <v>-8.3862902385665183E-2</v>
          </cell>
          <cell r="FX10">
            <v>-0.56076120073922375</v>
          </cell>
          <cell r="FZ10">
            <v>1969.8</v>
          </cell>
          <cell r="GA10">
            <v>3283.9</v>
          </cell>
          <cell r="GB10">
            <v>0.66712356584424826</v>
          </cell>
          <cell r="GC10">
            <v>0.86712531271321369</v>
          </cell>
          <cell r="GE10">
            <v>3889.6</v>
          </cell>
          <cell r="GF10">
            <v>5042.7</v>
          </cell>
          <cell r="GG10">
            <v>0.29645721925133683</v>
          </cell>
          <cell r="GL10">
            <v>1890.3</v>
          </cell>
          <cell r="GM10">
            <v>5213</v>
          </cell>
          <cell r="GN10">
            <v>1.757763317991853</v>
          </cell>
          <cell r="GO10">
            <v>0.58744176132038128</v>
          </cell>
          <cell r="GQ10">
            <v>4004.2</v>
          </cell>
          <cell r="GR10">
            <v>2442.0493244299996</v>
          </cell>
          <cell r="GS10">
            <v>-0.39012803445632094</v>
          </cell>
          <cell r="GT10">
            <v>-0.53154626425666618</v>
          </cell>
          <cell r="HD10">
            <v>1703.7</v>
          </cell>
          <cell r="HE10" t="e">
            <v>#DIV/0!</v>
          </cell>
          <cell r="HF10" t="e">
            <v>#DIV/0!</v>
          </cell>
          <cell r="HI10">
            <v>1703.7</v>
          </cell>
          <cell r="HJ10">
            <v>1503</v>
          </cell>
          <cell r="HK10">
            <v>11110.47</v>
          </cell>
          <cell r="HL10">
            <v>6.3921956087824343</v>
          </cell>
          <cell r="HM10">
            <v>5.5213770029934839</v>
          </cell>
          <cell r="HO10">
            <v>2442.0493244299996</v>
          </cell>
          <cell r="HQ10">
            <v>-1</v>
          </cell>
          <cell r="HR10">
            <v>-1</v>
          </cell>
          <cell r="IF10">
            <v>5779.9</v>
          </cell>
          <cell r="IG10">
            <v>10255.799999999999</v>
          </cell>
          <cell r="IH10">
            <v>0.77439056039031806</v>
          </cell>
        </row>
        <row r="11">
          <cell r="A11" t="str">
            <v>Interest Expenditure</v>
          </cell>
          <cell r="B11">
            <v>25634.7</v>
          </cell>
          <cell r="C11">
            <v>24107.899999999998</v>
          </cell>
          <cell r="D11">
            <v>49742.6</v>
          </cell>
          <cell r="E11">
            <v>27074.7</v>
          </cell>
          <cell r="F11">
            <v>76817.3</v>
          </cell>
          <cell r="G11">
            <v>27914.800000000007</v>
          </cell>
          <cell r="H11">
            <v>54989.500000000007</v>
          </cell>
          <cell r="I11">
            <v>104732.1</v>
          </cell>
          <cell r="K11">
            <v>28285</v>
          </cell>
          <cell r="L11">
            <v>31590</v>
          </cell>
          <cell r="M11">
            <v>59875</v>
          </cell>
          <cell r="N11">
            <v>34966</v>
          </cell>
          <cell r="O11">
            <v>94841</v>
          </cell>
          <cell r="P11">
            <v>35603.399999999994</v>
          </cell>
          <cell r="Q11">
            <v>70569.399999999994</v>
          </cell>
          <cell r="R11">
            <v>130444.4</v>
          </cell>
          <cell r="T11">
            <v>36389.599999999999</v>
          </cell>
          <cell r="U11">
            <v>38547.199999999997</v>
          </cell>
          <cell r="V11">
            <v>74936.799999999988</v>
          </cell>
          <cell r="W11">
            <v>39605.5</v>
          </cell>
          <cell r="X11">
            <v>114542.29999999999</v>
          </cell>
          <cell r="Y11">
            <v>38183.700000000012</v>
          </cell>
          <cell r="Z11">
            <v>77789.200000000012</v>
          </cell>
          <cell r="AA11">
            <v>152726</v>
          </cell>
          <cell r="AC11">
            <v>40504</v>
          </cell>
          <cell r="AD11">
            <v>41756.400000000001</v>
          </cell>
          <cell r="AE11">
            <v>82260.399999999994</v>
          </cell>
          <cell r="AF11">
            <v>44905</v>
          </cell>
          <cell r="AG11">
            <v>127165.4</v>
          </cell>
          <cell r="AH11">
            <v>50390.399999999994</v>
          </cell>
          <cell r="AI11">
            <v>95295.4</v>
          </cell>
          <cell r="AJ11">
            <v>177555.8</v>
          </cell>
          <cell r="AM11">
            <v>49956.2</v>
          </cell>
          <cell r="AN11">
            <v>52562.400000000001</v>
          </cell>
          <cell r="AO11">
            <v>102518.6</v>
          </cell>
          <cell r="AP11">
            <v>51944.2</v>
          </cell>
          <cell r="AQ11">
            <v>154462.79999999999</v>
          </cell>
          <cell r="AR11" t="e">
            <v>#REF!</v>
          </cell>
          <cell r="AT11" t="e">
            <v>#REF!</v>
          </cell>
          <cell r="AU11">
            <v>0.15675759937646139</v>
          </cell>
          <cell r="AV11">
            <v>-1.1761258998828183E-2</v>
          </cell>
          <cell r="AW11">
            <v>0.21466059163892059</v>
          </cell>
          <cell r="AX11" t="e">
            <v>#REF!</v>
          </cell>
          <cell r="AZ11">
            <v>0.10338720562362735</v>
          </cell>
          <cell r="BA11">
            <v>0.3103588450259045</v>
          </cell>
          <cell r="BB11">
            <v>0.20369663025254003</v>
          </cell>
          <cell r="BC11">
            <v>0.29146398667390594</v>
          </cell>
          <cell r="BD11">
            <v>0.23463074073157997</v>
          </cell>
          <cell r="BE11">
            <v>0.27543095418917507</v>
          </cell>
          <cell r="BF11">
            <v>0.28332499840878689</v>
          </cell>
          <cell r="BG11">
            <v>0.24550543720597595</v>
          </cell>
          <cell r="BI11">
            <v>0.28653349832066466</v>
          </cell>
          <cell r="BJ11">
            <v>0.22023425134536234</v>
          </cell>
          <cell r="BK11">
            <v>0.25155407098121074</v>
          </cell>
          <cell r="BL11">
            <v>0.13268603786535493</v>
          </cell>
          <cell r="BM11">
            <v>0.20772977931485315</v>
          </cell>
          <cell r="BN11">
            <v>7.2473415460321711E-2</v>
          </cell>
          <cell r="BO11">
            <v>0.10230779913106836</v>
          </cell>
          <cell r="BP11">
            <v>0.17081300538773614</v>
          </cell>
          <cell r="BR11">
            <v>0.11306527139622324</v>
          </cell>
          <cell r="BS11">
            <v>8.3253777187448197E-2</v>
          </cell>
          <cell r="BT11">
            <v>9.7730354111731588E-2</v>
          </cell>
          <cell r="BU11">
            <v>0.13380717324614011</v>
          </cell>
          <cell r="BV11">
            <v>0.11020470166916518</v>
          </cell>
          <cell r="BW11">
            <v>0.3196835298831695</v>
          </cell>
          <cell r="BX11">
            <v>0.2250466645755449</v>
          </cell>
          <cell r="BY11">
            <v>0.16257742624045668</v>
          </cell>
          <cell r="CA11">
            <v>0.12215566195301175</v>
          </cell>
          <cell r="CN11" t="str">
            <v>Interest Expenditure</v>
          </cell>
          <cell r="CO11">
            <v>38183.700000000012</v>
          </cell>
          <cell r="CP11">
            <v>50390.399999999994</v>
          </cell>
          <cell r="CQ11">
            <v>0.3196835298831695</v>
          </cell>
          <cell r="CR11">
            <v>152726</v>
          </cell>
          <cell r="CS11">
            <v>177555.8</v>
          </cell>
          <cell r="CT11">
            <v>0.16257742624045668</v>
          </cell>
          <cell r="CV11" t="str">
            <v>Interest Expenditure</v>
          </cell>
          <cell r="CW11">
            <v>152726</v>
          </cell>
          <cell r="CX11">
            <v>177555.8</v>
          </cell>
          <cell r="CY11">
            <v>0.16257742624045668</v>
          </cell>
          <cell r="DA11">
            <v>35058</v>
          </cell>
          <cell r="DB11">
            <v>38195</v>
          </cell>
          <cell r="DC11">
            <v>8.9480289805465185E-2</v>
          </cell>
          <cell r="DE11">
            <v>40504</v>
          </cell>
          <cell r="DF11">
            <v>49956.2</v>
          </cell>
          <cell r="DG11">
            <v>0.23336460596484287</v>
          </cell>
          <cell r="DJ11" t="e">
            <v>#REF!</v>
          </cell>
          <cell r="DK11" t="e">
            <v>#REF!</v>
          </cell>
          <cell r="DL11" t="e">
            <v>#REF!</v>
          </cell>
          <cell r="DN11" t="str">
            <v>Interest Expenditure</v>
          </cell>
          <cell r="DO11">
            <v>40504</v>
          </cell>
          <cell r="DP11">
            <v>41756.400000000001</v>
          </cell>
          <cell r="DQ11">
            <v>82260.399999999994</v>
          </cell>
          <cell r="DR11">
            <v>44905</v>
          </cell>
          <cell r="DS11">
            <v>127165.4</v>
          </cell>
          <cell r="DT11">
            <v>50394.600000000006</v>
          </cell>
          <cell r="DU11">
            <v>95299.6</v>
          </cell>
          <cell r="DV11">
            <v>177560</v>
          </cell>
          <cell r="DW11">
            <v>49956.200000000004</v>
          </cell>
          <cell r="DX11">
            <v>49956.2</v>
          </cell>
          <cell r="DY11">
            <v>52637.4</v>
          </cell>
          <cell r="DZ11">
            <v>52562.400000000001</v>
          </cell>
          <cell r="EA11">
            <v>102593.60000000001</v>
          </cell>
          <cell r="EB11">
            <v>102518.6</v>
          </cell>
          <cell r="EC11">
            <v>51944.2</v>
          </cell>
          <cell r="ED11">
            <v>154537.79999999999</v>
          </cell>
          <cell r="EE11">
            <v>52750.600000000006</v>
          </cell>
          <cell r="EF11">
            <v>104694.8</v>
          </cell>
          <cell r="EG11">
            <v>207288.4</v>
          </cell>
          <cell r="EI11">
            <v>51202.1</v>
          </cell>
          <cell r="EK11">
            <v>54259.9</v>
          </cell>
          <cell r="EL11">
            <v>105697.8</v>
          </cell>
          <cell r="EM11">
            <v>105462</v>
          </cell>
          <cell r="EN11">
            <v>53099.9</v>
          </cell>
          <cell r="EO11">
            <v>2.2248874754063008E-2</v>
          </cell>
          <cell r="EP11">
            <v>-2.13785871334079E-2</v>
          </cell>
          <cell r="EQ11">
            <v>158561.9</v>
          </cell>
          <cell r="ER11">
            <v>2.6039583842917491E-2</v>
          </cell>
          <cell r="ET11">
            <v>52533.1</v>
          </cell>
          <cell r="EU11">
            <v>-1.0674219725460898E-2</v>
          </cell>
          <cell r="EV11">
            <v>-4.1231758501326654E-3</v>
          </cell>
          <cell r="EW11">
            <v>211094.6</v>
          </cell>
          <cell r="EX11">
            <v>1.8361857199920451E-2</v>
          </cell>
          <cell r="EY11">
            <v>50855.7</v>
          </cell>
          <cell r="EZ11">
            <v>-6.7653475150433184E-3</v>
          </cell>
          <cell r="FA11">
            <v>-3.1930344868283056E-2</v>
          </cell>
          <cell r="FB11">
            <v>51989.1</v>
          </cell>
          <cell r="FC11">
            <v>-4.1850427295295423E-2</v>
          </cell>
          <cell r="FD11">
            <v>2.2286587344191533E-2</v>
          </cell>
          <cell r="FE11">
            <v>102844.79999999999</v>
          </cell>
          <cell r="FF11">
            <v>-2.4816521590715235E-2</v>
          </cell>
          <cell r="FG11">
            <v>46644.4</v>
          </cell>
          <cell r="FI11">
            <v>-0.10280424165834756</v>
          </cell>
          <cell r="FJ11">
            <v>149489.19999999998</v>
          </cell>
          <cell r="FK11">
            <v>-5.7218663499869815E-2</v>
          </cell>
          <cell r="FM11">
            <v>43252.4</v>
          </cell>
          <cell r="FN11">
            <v>-0.17666385574047594</v>
          </cell>
          <cell r="FO11">
            <v>-7.2720412311017002E-2</v>
          </cell>
          <cell r="FP11">
            <v>192741.59999999998</v>
          </cell>
          <cell r="FQ11">
            <v>-8.6942062942396592E-2</v>
          </cell>
          <cell r="FR11">
            <v>46236.670578092126</v>
          </cell>
          <cell r="FS11">
            <v>47125</v>
          </cell>
          <cell r="FT11">
            <v>1.9212659795811105E-2</v>
          </cell>
          <cell r="FU11">
            <v>50855.7</v>
          </cell>
          <cell r="FV11">
            <v>47125</v>
          </cell>
          <cell r="FW11">
            <v>-7.3358541913689068E-2</v>
          </cell>
          <cell r="FX11">
            <v>8.9534915981540841E-2</v>
          </cell>
          <cell r="FZ11">
            <v>51989.1</v>
          </cell>
          <cell r="GA11">
            <v>47050.3</v>
          </cell>
          <cell r="GB11">
            <v>-9.4996835875212238E-2</v>
          </cell>
          <cell r="GC11">
            <v>-1.5851458885941527E-3</v>
          </cell>
          <cell r="GE11">
            <v>102844.79999999999</v>
          </cell>
          <cell r="GF11">
            <v>94175.3</v>
          </cell>
          <cell r="GG11">
            <v>-8.4296921186097773E-2</v>
          </cell>
          <cell r="GI11">
            <v>44730.674129093051</v>
          </cell>
          <cell r="GJ11">
            <v>-4.1027987730723359E-2</v>
          </cell>
          <cell r="GL11">
            <v>46644.4</v>
          </cell>
          <cell r="GM11">
            <v>43689.9</v>
          </cell>
          <cell r="GN11">
            <v>-6.3340936961350125E-2</v>
          </cell>
          <cell r="GO11">
            <v>-7.1421436207633082E-2</v>
          </cell>
          <cell r="GQ11">
            <v>43252.4</v>
          </cell>
          <cell r="GR11">
            <v>46968.553999999967</v>
          </cell>
          <cell r="GS11">
            <v>8.5917868141420328E-2</v>
          </cell>
          <cell r="GT11">
            <v>7.5043751530673442E-2</v>
          </cell>
          <cell r="GV11">
            <v>47125</v>
          </cell>
          <cell r="GW11">
            <v>46968.553999999967</v>
          </cell>
          <cell r="GX11">
            <v>49130.5</v>
          </cell>
          <cell r="GY11">
            <v>4.2557029177718864E-2</v>
          </cell>
          <cell r="GZ11">
            <v>4.6029647836295595E-2</v>
          </cell>
          <cell r="HB11">
            <v>49130.5</v>
          </cell>
          <cell r="HC11">
            <v>47050.3</v>
          </cell>
          <cell r="HD11">
            <v>49534.6</v>
          </cell>
          <cell r="HE11">
            <v>5.2800938569998346E-2</v>
          </cell>
          <cell r="HF11">
            <v>8.225033329601672E-3</v>
          </cell>
          <cell r="HI11">
            <v>49534.6</v>
          </cell>
          <cell r="HJ11">
            <v>43689.9</v>
          </cell>
          <cell r="HK11">
            <v>53382.6</v>
          </cell>
          <cell r="HL11">
            <v>0.22185219009427803</v>
          </cell>
          <cell r="HM11">
            <v>7.7683074053288115E-2</v>
          </cell>
          <cell r="HO11">
            <v>46968.553999999967</v>
          </cell>
          <cell r="HQ11">
            <v>-1</v>
          </cell>
          <cell r="HR11">
            <v>-1</v>
          </cell>
          <cell r="ID11">
            <v>46968.599999999977</v>
          </cell>
          <cell r="IE11">
            <v>8.5918931666219001E-2</v>
          </cell>
          <cell r="IF11">
            <v>149489.19999999998</v>
          </cell>
          <cell r="IG11">
            <v>137865.20000000001</v>
          </cell>
          <cell r="IH11">
            <v>-7.7758125670616796E-2</v>
          </cell>
          <cell r="IJ11" t="e">
            <v>#REF!</v>
          </cell>
          <cell r="IK11">
            <v>90658.499999999985</v>
          </cell>
          <cell r="IL11" t="e">
            <v>#REF!</v>
          </cell>
          <cell r="IP11" t="e">
            <v>#REF!</v>
          </cell>
          <cell r="IQ11">
            <v>184833.8</v>
          </cell>
          <cell r="IR11" t="e">
            <v>#REF!</v>
          </cell>
          <cell r="IS11" t="e">
            <v>#REF!</v>
          </cell>
          <cell r="IT11" t="e">
            <v>#REF!</v>
          </cell>
          <cell r="IV11" t="e">
            <v>#REF!</v>
          </cell>
        </row>
        <row r="12">
          <cell r="A12" t="str">
            <v>Net Interest Income</v>
          </cell>
          <cell r="B12">
            <v>11685.399999999998</v>
          </cell>
          <cell r="C12">
            <v>13317.300000000007</v>
          </cell>
          <cell r="D12">
            <v>25002.700000000004</v>
          </cell>
          <cell r="E12">
            <v>11556.899999999998</v>
          </cell>
          <cell r="F12">
            <v>36559.600000000006</v>
          </cell>
          <cell r="G12">
            <v>17497.199999999986</v>
          </cell>
          <cell r="H12">
            <v>29054.099999999984</v>
          </cell>
          <cell r="I12">
            <v>54056.799999999988</v>
          </cell>
          <cell r="K12">
            <v>13926.400000000001</v>
          </cell>
          <cell r="L12">
            <v>14096.499999999993</v>
          </cell>
          <cell r="M12">
            <v>28022.899999999994</v>
          </cell>
          <cell r="N12">
            <v>13624.900000000001</v>
          </cell>
          <cell r="O12">
            <v>41647.799999999996</v>
          </cell>
          <cell r="P12">
            <v>18983.200000000004</v>
          </cell>
          <cell r="Q12">
            <v>32608.100000000006</v>
          </cell>
          <cell r="R12">
            <v>60631</v>
          </cell>
          <cell r="T12">
            <v>14432.700000000004</v>
          </cell>
          <cell r="U12">
            <v>15704.400000000001</v>
          </cell>
          <cell r="V12">
            <v>30137.100000000006</v>
          </cell>
          <cell r="W12">
            <v>16572.400000000001</v>
          </cell>
          <cell r="X12">
            <v>46709.500000000007</v>
          </cell>
          <cell r="Y12">
            <v>22573.499999999993</v>
          </cell>
          <cell r="Z12">
            <v>39145.899999999994</v>
          </cell>
          <cell r="AA12">
            <v>69283</v>
          </cell>
          <cell r="AC12">
            <v>18726.5</v>
          </cell>
          <cell r="AD12">
            <v>20161.900000000001</v>
          </cell>
          <cell r="AE12">
            <v>38888.400000000009</v>
          </cell>
          <cell r="AF12">
            <v>19414.800000000003</v>
          </cell>
          <cell r="AG12">
            <v>58303.200000000012</v>
          </cell>
          <cell r="AH12">
            <v>24174.700000000012</v>
          </cell>
          <cell r="AI12">
            <v>43589.500000000015</v>
          </cell>
          <cell r="AJ12">
            <v>82477.900000000023</v>
          </cell>
          <cell r="AK12">
            <v>4.5466897698435371E-2</v>
          </cell>
          <cell r="AL12">
            <v>22754.27338833714</v>
          </cell>
          <cell r="AM12">
            <v>21458</v>
          </cell>
          <cell r="AN12">
            <v>21764.700000000004</v>
          </cell>
          <cell r="AO12">
            <v>43222.700000000004</v>
          </cell>
          <cell r="AP12">
            <v>22683.800000000003</v>
          </cell>
          <cell r="AQ12">
            <v>65906.5</v>
          </cell>
          <cell r="AR12" t="e">
            <v>#REF!</v>
          </cell>
          <cell r="AT12" t="e">
            <v>#REF!</v>
          </cell>
          <cell r="AU12">
            <v>0.16837670230957813</v>
          </cell>
          <cell r="AV12">
            <v>4.2228930332143255E-2</v>
          </cell>
          <cell r="AW12">
            <v>0.13040965161431939</v>
          </cell>
          <cell r="AX12" t="e">
            <v>#REF!</v>
          </cell>
          <cell r="AZ12">
            <v>0.19177777397436158</v>
          </cell>
          <cell r="BA12">
            <v>5.8510358706343357E-2</v>
          </cell>
          <cell r="BB12">
            <v>0.120794954144952</v>
          </cell>
          <cell r="BC12">
            <v>0.17894071939707046</v>
          </cell>
          <cell r="BD12">
            <v>0.13917548332038621</v>
          </cell>
          <cell r="BE12">
            <v>8.4927874174154594E-2</v>
          </cell>
          <cell r="BF12">
            <v>0.12232352748837605</v>
          </cell>
          <cell r="BG12">
            <v>0.12161652188068861</v>
          </cell>
          <cell r="BI12">
            <v>3.6355411305147189E-2</v>
          </cell>
          <cell r="BJ12">
            <v>0.11406377469584728</v>
          </cell>
          <cell r="BK12">
            <v>7.5445439265743763E-2</v>
          </cell>
          <cell r="BL12">
            <v>0.21633186298615037</v>
          </cell>
          <cell r="BM12">
            <v>0.12153583142446922</v>
          </cell>
          <cell r="BN12">
            <v>0.18913038897551449</v>
          </cell>
          <cell r="BO12">
            <v>0.20049619573050825</v>
          </cell>
          <cell r="BP12">
            <v>0.14269927924658998</v>
          </cell>
          <cell r="BR12">
            <v>0.29750497134978171</v>
          </cell>
          <cell r="BS12">
            <v>0.28383765059473776</v>
          </cell>
          <cell r="BT12">
            <v>0.29038294991887081</v>
          </cell>
          <cell r="BU12">
            <v>0.17151408365716492</v>
          </cell>
          <cell r="BV12">
            <v>0.2482086085271733</v>
          </cell>
          <cell r="BW12">
            <v>7.0932730856979154E-2</v>
          </cell>
          <cell r="BX12">
            <v>0.11351380348899931</v>
          </cell>
          <cell r="BY12">
            <v>0.19044931657116493</v>
          </cell>
          <cell r="CA12">
            <v>0.24516863423779833</v>
          </cell>
          <cell r="CN12" t="str">
            <v>Net Interest Income</v>
          </cell>
          <cell r="CO12">
            <v>22573.499999999993</v>
          </cell>
          <cell r="CP12">
            <v>24174.700000000026</v>
          </cell>
          <cell r="CQ12">
            <v>7.093273085697982E-2</v>
          </cell>
          <cell r="CR12">
            <v>67668</v>
          </cell>
          <cell r="CS12">
            <v>82477.900000000023</v>
          </cell>
          <cell r="CT12">
            <v>0.21886120470532644</v>
          </cell>
          <cell r="CV12" t="str">
            <v>Net Interest Income</v>
          </cell>
          <cell r="CW12">
            <v>67668</v>
          </cell>
          <cell r="CX12">
            <v>82477.900000000023</v>
          </cell>
          <cell r="CY12">
            <v>0.21886120470532644</v>
          </cell>
          <cell r="DA12">
            <v>16721</v>
          </cell>
          <cell r="DB12">
            <v>19378</v>
          </cell>
          <cell r="DC12">
            <v>0.15890197954667773</v>
          </cell>
          <cell r="DE12">
            <v>18726.5</v>
          </cell>
          <cell r="DF12">
            <v>21458</v>
          </cell>
          <cell r="DG12">
            <v>0.14586281472779206</v>
          </cell>
          <cell r="DH12">
            <v>-0.11237781647755807</v>
          </cell>
          <cell r="DJ12" t="e">
            <v>#REF!</v>
          </cell>
          <cell r="DK12" t="e">
            <v>#REF!</v>
          </cell>
          <cell r="DL12" t="e">
            <v>#REF!</v>
          </cell>
          <cell r="DN12" t="str">
            <v>Net Interest Income</v>
          </cell>
          <cell r="DO12">
            <v>18726.5</v>
          </cell>
          <cell r="DP12">
            <v>20161.900000000001</v>
          </cell>
          <cell r="DQ12">
            <v>38888.400000000001</v>
          </cell>
          <cell r="DR12">
            <v>19414.800000000003</v>
          </cell>
          <cell r="DS12">
            <v>58303.200000000004</v>
          </cell>
          <cell r="DT12">
            <v>25522.799999999996</v>
          </cell>
          <cell r="DU12">
            <v>44937.599999999999</v>
          </cell>
          <cell r="DV12">
            <v>83826</v>
          </cell>
          <cell r="DW12">
            <v>21457.999999999993</v>
          </cell>
          <cell r="DX12">
            <v>22178</v>
          </cell>
          <cell r="DY12">
            <v>22970.400000000001</v>
          </cell>
          <cell r="DZ12">
            <v>21044.7</v>
          </cell>
          <cell r="EA12">
            <v>44428.399999999994</v>
          </cell>
          <cell r="EB12">
            <v>43222.7</v>
          </cell>
          <cell r="EC12">
            <v>22683.800000000003</v>
          </cell>
          <cell r="ED12">
            <v>67112.200000000012</v>
          </cell>
          <cell r="EE12">
            <v>23700.300000000017</v>
          </cell>
          <cell r="EF12">
            <v>46384.10000000002</v>
          </cell>
          <cell r="EG12">
            <v>90812.500000000029</v>
          </cell>
          <cell r="EI12">
            <v>24156.700000000004</v>
          </cell>
          <cell r="EK12">
            <v>23990.299999999996</v>
          </cell>
          <cell r="EL12">
            <v>48256.6</v>
          </cell>
          <cell r="EM12">
            <v>48147</v>
          </cell>
          <cell r="EN12">
            <v>23954.9</v>
          </cell>
          <cell r="EO12">
            <v>5.6035584866733101E-2</v>
          </cell>
          <cell r="EP12">
            <v>-1.4755963868727795E-3</v>
          </cell>
          <cell r="EQ12">
            <v>72101.899999999994</v>
          </cell>
          <cell r="ER12">
            <v>7.4348628118285243E-2</v>
          </cell>
          <cell r="ET12">
            <v>27673.599999999999</v>
          </cell>
          <cell r="EU12">
            <v>0.15523755056376753</v>
          </cell>
          <cell r="EV12">
            <v>0.16764766690716892</v>
          </cell>
          <cell r="EW12">
            <v>99775.6</v>
          </cell>
          <cell r="EX12">
            <v>9.8698967653131131E-2</v>
          </cell>
          <cell r="EY12">
            <v>26846.900000000009</v>
          </cell>
          <cell r="EZ12">
            <v>0.11136454896571157</v>
          </cell>
          <cell r="FA12">
            <v>-2.9873236586493657E-2</v>
          </cell>
          <cell r="FB12">
            <v>24150.30000000001</v>
          </cell>
          <cell r="FC12">
            <v>6.6693622005566944E-3</v>
          </cell>
          <cell r="FD12">
            <v>-0.1004436266384573</v>
          </cell>
          <cell r="FE12">
            <v>50997.200000000019</v>
          </cell>
          <cell r="FF12">
            <v>5.9197873180053096E-2</v>
          </cell>
          <cell r="FG12">
            <v>27729.9</v>
          </cell>
          <cell r="FI12">
            <v>0.14822176122035713</v>
          </cell>
          <cell r="FJ12">
            <v>78727.10000000002</v>
          </cell>
          <cell r="FK12">
            <v>9.1886621573079585E-2</v>
          </cell>
          <cell r="FM12">
            <v>33135.999999999993</v>
          </cell>
          <cell r="FN12">
            <v>0.19738667900092488</v>
          </cell>
          <cell r="FO12">
            <v>0.19495562551613932</v>
          </cell>
          <cell r="FP12">
            <v>111863.1</v>
          </cell>
          <cell r="FQ12">
            <v>0.12114685353934229</v>
          </cell>
          <cell r="FR12">
            <v>29817.459760016842</v>
          </cell>
          <cell r="FS12">
            <v>29540.699999999997</v>
          </cell>
          <cell r="FT12">
            <v>-9.2818020798659528E-3</v>
          </cell>
          <cell r="FU12">
            <v>26846.9</v>
          </cell>
          <cell r="FV12">
            <v>29540.699999999997</v>
          </cell>
          <cell r="FW12">
            <v>0.10033933154293373</v>
          </cell>
          <cell r="FX12">
            <v>-0.10850132786093669</v>
          </cell>
          <cell r="FZ12">
            <v>24150.30000000001</v>
          </cell>
          <cell r="GA12">
            <v>33798.099999999991</v>
          </cell>
          <cell r="GB12">
            <v>0.39948986140958809</v>
          </cell>
          <cell r="GC12">
            <v>0.14411980758749765</v>
          </cell>
          <cell r="GE12">
            <v>50997.200000000019</v>
          </cell>
          <cell r="GF12">
            <v>63338.799999999988</v>
          </cell>
          <cell r="GG12">
            <v>0.24200544343610964</v>
          </cell>
          <cell r="GI12">
            <v>32562.690569972765</v>
          </cell>
          <cell r="GJ12">
            <v>0.17428085099379231</v>
          </cell>
          <cell r="GL12">
            <v>27729.9</v>
          </cell>
          <cell r="GM12">
            <v>36600.1</v>
          </cell>
          <cell r="GN12">
            <v>0.31987854265612192</v>
          </cell>
          <cell r="GO12">
            <v>8.2904068571902245E-2</v>
          </cell>
          <cell r="GQ12">
            <v>33135.999999999993</v>
          </cell>
          <cell r="GR12">
            <v>36506.553324430024</v>
          </cell>
          <cell r="GS12">
            <v>0.10171877488019176</v>
          </cell>
          <cell r="GT12">
            <v>-2.5559131141711378E-3</v>
          </cell>
          <cell r="GV12">
            <v>29540.699999999997</v>
          </cell>
          <cell r="GW12">
            <v>36506.553324430024</v>
          </cell>
          <cell r="GX12">
            <v>35413.399999999994</v>
          </cell>
          <cell r="GY12">
            <v>0.1988002992481559</v>
          </cell>
          <cell r="GZ12">
            <v>-2.9944029903762437E-2</v>
          </cell>
          <cell r="HB12">
            <v>35413.399999999994</v>
          </cell>
          <cell r="HC12">
            <v>33798.099999999991</v>
          </cell>
          <cell r="HD12">
            <v>36079.500000000007</v>
          </cell>
          <cell r="HE12">
            <v>6.7500835845802465E-2</v>
          </cell>
          <cell r="HF12">
            <v>1.8809264289789018E-2</v>
          </cell>
          <cell r="HI12">
            <v>36079.500000000007</v>
          </cell>
          <cell r="HJ12">
            <v>36600.1</v>
          </cell>
          <cell r="HK12">
            <v>42198.9</v>
          </cell>
          <cell r="HL12">
            <v>0.15297225963863492</v>
          </cell>
          <cell r="HM12">
            <v>0.16960878060948725</v>
          </cell>
          <cell r="HO12">
            <v>36506.553324430024</v>
          </cell>
          <cell r="HP12">
            <v>0</v>
          </cell>
          <cell r="HQ12">
            <v>-1</v>
          </cell>
          <cell r="HR12">
            <v>-1</v>
          </cell>
          <cell r="ID12">
            <v>35497.320000000065</v>
          </cell>
          <cell r="IE12">
            <v>7.126146788991039E-2</v>
          </cell>
          <cell r="IF12">
            <v>78727.10000000002</v>
          </cell>
          <cell r="IG12">
            <v>99938.9</v>
          </cell>
          <cell r="IH12">
            <v>0.26943454032982239</v>
          </cell>
          <cell r="IJ12" t="e">
            <v>#REF!</v>
          </cell>
          <cell r="IK12">
            <v>68387.420000000042</v>
          </cell>
          <cell r="IL12" t="e">
            <v>#REF!</v>
          </cell>
          <cell r="IP12" t="e">
            <v>#REF!</v>
          </cell>
          <cell r="IQ12">
            <v>131726.22000000003</v>
          </cell>
          <cell r="IR12" t="e">
            <v>#REF!</v>
          </cell>
          <cell r="IS12" t="e">
            <v>#REF!</v>
          </cell>
          <cell r="IT12" t="e">
            <v>#REF!</v>
          </cell>
          <cell r="IV12" t="e">
            <v>#REF!</v>
          </cell>
        </row>
        <row r="13">
          <cell r="A13" t="str">
            <v>Other Income</v>
          </cell>
          <cell r="B13">
            <v>5631</v>
          </cell>
          <cell r="C13">
            <v>5391.4</v>
          </cell>
          <cell r="D13">
            <v>11022.4</v>
          </cell>
          <cell r="E13">
            <v>6649.3</v>
          </cell>
          <cell r="F13">
            <v>17671.7</v>
          </cell>
          <cell r="G13">
            <v>10530.000000000004</v>
          </cell>
          <cell r="H13">
            <v>17179.300000000003</v>
          </cell>
          <cell r="I13">
            <v>28201.7</v>
          </cell>
          <cell r="K13">
            <v>7587</v>
          </cell>
          <cell r="L13">
            <v>7023.9</v>
          </cell>
          <cell r="M13">
            <v>14610.9</v>
          </cell>
          <cell r="N13">
            <v>6933.7</v>
          </cell>
          <cell r="O13">
            <v>21544.6</v>
          </cell>
          <cell r="P13">
            <v>11302.3</v>
          </cell>
          <cell r="Q13">
            <v>18236</v>
          </cell>
          <cell r="R13">
            <v>32846.9</v>
          </cell>
          <cell r="T13">
            <v>8293.2999999999993</v>
          </cell>
          <cell r="U13">
            <v>7811.2</v>
          </cell>
          <cell r="V13">
            <v>16104.5</v>
          </cell>
          <cell r="W13">
            <v>8266.4</v>
          </cell>
          <cell r="X13">
            <v>24370.9</v>
          </cell>
          <cell r="Y13">
            <v>11322.1</v>
          </cell>
          <cell r="Z13">
            <v>19588.5</v>
          </cell>
          <cell r="AA13">
            <v>35693</v>
          </cell>
          <cell r="AC13">
            <v>8040.8</v>
          </cell>
          <cell r="AD13">
            <v>9047.5</v>
          </cell>
          <cell r="AE13">
            <v>17088.3</v>
          </cell>
          <cell r="AF13">
            <v>8306.2000000000007</v>
          </cell>
          <cell r="AG13">
            <v>25394.5</v>
          </cell>
          <cell r="AH13">
            <v>14783.699999999997</v>
          </cell>
          <cell r="AI13">
            <v>23089.899999999998</v>
          </cell>
          <cell r="AJ13">
            <v>40178.199999999997</v>
          </cell>
          <cell r="AK13">
            <v>5.65366564265537E-2</v>
          </cell>
          <cell r="AL13">
            <v>10707.893359217478</v>
          </cell>
          <cell r="AM13">
            <v>9904.7000000000007</v>
          </cell>
          <cell r="AN13">
            <v>10134.9</v>
          </cell>
          <cell r="AO13">
            <v>20039.599999999999</v>
          </cell>
          <cell r="AP13">
            <v>9036.6</v>
          </cell>
          <cell r="AQ13">
            <v>29076.199999999997</v>
          </cell>
          <cell r="AR13" t="e">
            <v>#REF!</v>
          </cell>
          <cell r="AT13" t="e">
            <v>#REF!</v>
          </cell>
          <cell r="AU13">
            <v>8.7934314126796753E-2</v>
          </cell>
          <cell r="AV13">
            <v>-0.10836811414024794</v>
          </cell>
          <cell r="AW13">
            <v>0.14498021225068403</v>
          </cell>
          <cell r="AX13" t="e">
            <v>#REF!</v>
          </cell>
          <cell r="AZ13">
            <v>0.34736281299946725</v>
          </cell>
          <cell r="BA13">
            <v>0.30279704714916345</v>
          </cell>
          <cell r="BB13">
            <v>0.32556430541442882</v>
          </cell>
          <cell r="BC13">
            <v>4.2771419547922296E-2</v>
          </cell>
          <cell r="BD13">
            <v>0.21915831527244101</v>
          </cell>
          <cell r="BE13">
            <v>7.3342830009496263E-2</v>
          </cell>
          <cell r="BF13">
            <v>6.1510073169453783E-2</v>
          </cell>
          <cell r="BG13">
            <v>0.16471347471960907</v>
          </cell>
          <cell r="BI13">
            <v>9.3093449321207222E-2</v>
          </cell>
          <cell r="BJ13">
            <v>0.11208872563675465</v>
          </cell>
          <cell r="BK13">
            <v>0.10222505116043501</v>
          </cell>
          <cell r="BL13">
            <v>0.19220618140386803</v>
          </cell>
          <cell r="BM13">
            <v>0.13118368407860914</v>
          </cell>
          <cell r="BN13">
            <v>1.7518558169578036E-3</v>
          </cell>
          <cell r="BO13">
            <v>7.4166483878043366E-2</v>
          </cell>
          <cell r="BP13">
            <v>8.6647446182135823E-2</v>
          </cell>
          <cell r="BR13">
            <v>-3.0446263851542699E-2</v>
          </cell>
          <cell r="BS13">
            <v>0.1582727365833676</v>
          </cell>
          <cell r="BT13">
            <v>6.1088515632276685E-2</v>
          </cell>
          <cell r="BU13">
            <v>4.8146714410144398E-3</v>
          </cell>
          <cell r="BV13">
            <v>4.2000910922452617E-2</v>
          </cell>
          <cell r="BW13">
            <v>0.30573833476121881</v>
          </cell>
          <cell r="BX13">
            <v>0.17874773464022242</v>
          </cell>
          <cell r="BY13">
            <v>0.12566049365421783</v>
          </cell>
          <cell r="CA13">
            <v>0.77983915629288925</v>
          </cell>
          <cell r="CN13" t="str">
            <v>Other Income</v>
          </cell>
          <cell r="CO13">
            <v>11322.1</v>
          </cell>
          <cell r="CP13">
            <v>14783.699999999997</v>
          </cell>
          <cell r="CQ13">
            <v>0.30573833476121881</v>
          </cell>
          <cell r="CR13">
            <v>35693</v>
          </cell>
          <cell r="CS13">
            <v>40178.199999999997</v>
          </cell>
          <cell r="CT13">
            <v>0.12566049365421783</v>
          </cell>
          <cell r="CV13" t="str">
            <v>Fee &amp; related Income</v>
          </cell>
          <cell r="CW13">
            <v>25675</v>
          </cell>
          <cell r="CX13">
            <v>26324</v>
          </cell>
          <cell r="CY13">
            <v>2.5277507302823743E-2</v>
          </cell>
          <cell r="DA13">
            <v>2803</v>
          </cell>
          <cell r="DB13">
            <v>2978</v>
          </cell>
          <cell r="DC13">
            <v>6.2433107384944675E-2</v>
          </cell>
          <cell r="DE13">
            <v>5030</v>
          </cell>
          <cell r="DF13">
            <v>5250</v>
          </cell>
          <cell r="DG13">
            <v>4.3737574552683789E-2</v>
          </cell>
          <cell r="DJ13" t="e">
            <v>#REF!</v>
          </cell>
          <cell r="DK13" t="e">
            <v>#REF!</v>
          </cell>
          <cell r="DL13" t="e">
            <v>#REF!</v>
          </cell>
          <cell r="DN13" t="str">
            <v>Fee &amp; related Income</v>
          </cell>
          <cell r="DO13">
            <v>5030</v>
          </cell>
          <cell r="DP13">
            <v>5560</v>
          </cell>
          <cell r="DQ13">
            <v>10590</v>
          </cell>
          <cell r="DR13">
            <v>5170</v>
          </cell>
          <cell r="DS13">
            <v>15760</v>
          </cell>
          <cell r="DT13" t="e">
            <v>#REF!</v>
          </cell>
          <cell r="DU13" t="e">
            <v>#REF!</v>
          </cell>
          <cell r="DV13" t="e">
            <v>#REF!</v>
          </cell>
          <cell r="DW13">
            <v>5250.0000000000009</v>
          </cell>
          <cell r="DX13">
            <v>5250</v>
          </cell>
          <cell r="DY13">
            <v>5316.7</v>
          </cell>
          <cell r="DZ13">
            <v>5300</v>
          </cell>
          <cell r="EA13">
            <v>10566.7</v>
          </cell>
          <cell r="EB13">
            <v>10550</v>
          </cell>
          <cell r="EC13">
            <v>5273.2999999999993</v>
          </cell>
          <cell r="ED13">
            <v>15840</v>
          </cell>
          <cell r="EE13">
            <v>12325</v>
          </cell>
          <cell r="EF13">
            <v>17598.3</v>
          </cell>
          <cell r="EG13">
            <v>28165</v>
          </cell>
          <cell r="EI13">
            <v>5631.6</v>
          </cell>
          <cell r="EK13">
            <v>5796.2999999999993</v>
          </cell>
          <cell r="EL13">
            <v>11427.9</v>
          </cell>
          <cell r="EM13">
            <v>11427.9</v>
          </cell>
          <cell r="EN13">
            <v>5522.1</v>
          </cell>
          <cell r="EO13">
            <v>4.7181082054880363E-2</v>
          </cell>
          <cell r="EP13">
            <v>-4.7306040060038135E-2</v>
          </cell>
          <cell r="EQ13">
            <v>16950</v>
          </cell>
          <cell r="ER13">
            <v>7.0075757575757569E-2</v>
          </cell>
          <cell r="ET13">
            <v>12819.9</v>
          </cell>
          <cell r="EU13">
            <v>1.3215624490682889</v>
          </cell>
          <cell r="EV13">
            <v>4.0154158215010005E-2</v>
          </cell>
          <cell r="EW13">
            <v>29773</v>
          </cell>
          <cell r="EX13">
            <v>5.7092135629327245E-2</v>
          </cell>
          <cell r="EY13">
            <v>5638.9</v>
          </cell>
          <cell r="EZ13">
            <v>1.2962568364229821E-3</v>
          </cell>
          <cell r="FA13">
            <v>-0.56014477492024128</v>
          </cell>
          <cell r="FB13">
            <v>6239</v>
          </cell>
          <cell r="FC13">
            <v>7.6376309024722699E-2</v>
          </cell>
          <cell r="FD13">
            <v>0.10642146517937912</v>
          </cell>
          <cell r="FE13">
            <v>11877.9</v>
          </cell>
          <cell r="FF13">
            <v>3.9377313417163329E-2</v>
          </cell>
          <cell r="FG13">
            <v>6334.1</v>
          </cell>
          <cell r="FI13">
            <v>1.5242827376182211E-2</v>
          </cell>
          <cell r="FJ13">
            <v>18212</v>
          </cell>
          <cell r="FK13">
            <v>7.4454277286135628E-2</v>
          </cell>
          <cell r="FM13">
            <v>12995.2</v>
          </cell>
          <cell r="FN13">
            <v>1.3674053619763038E-2</v>
          </cell>
          <cell r="FO13">
            <v>1.0516253295653684</v>
          </cell>
          <cell r="FP13">
            <v>31207.200000000001</v>
          </cell>
          <cell r="FQ13">
            <v>4.8171161790884431E-2</v>
          </cell>
          <cell r="FU13">
            <v>5638.9</v>
          </cell>
          <cell r="FV13">
            <v>6432.7</v>
          </cell>
          <cell r="FW13">
            <v>0.14077213640958353</v>
          </cell>
          <cell r="FX13">
            <v>-0.50499415168677664</v>
          </cell>
          <cell r="FZ13">
            <v>6239</v>
          </cell>
          <cell r="GA13">
            <v>6894.4</v>
          </cell>
          <cell r="GB13">
            <v>0.10504888603942941</v>
          </cell>
          <cell r="GC13">
            <v>7.1773905203102784E-2</v>
          </cell>
          <cell r="GE13">
            <v>11877.9</v>
          </cell>
          <cell r="GF13">
            <v>13327.099999999999</v>
          </cell>
          <cell r="GG13">
            <v>0.12200809907475207</v>
          </cell>
          <cell r="GI13">
            <v>7194.5949705036028</v>
          </cell>
          <cell r="GJ13">
            <v>0.13585118177856392</v>
          </cell>
          <cell r="GL13">
            <v>6334.1</v>
          </cell>
          <cell r="GM13">
            <v>7482.1</v>
          </cell>
          <cell r="GN13">
            <v>0.18124121816832695</v>
          </cell>
          <cell r="GO13">
            <v>8.524309584590406E-2</v>
          </cell>
          <cell r="GQ13">
            <v>12995.2</v>
          </cell>
          <cell r="GR13">
            <v>12637.45</v>
          </cell>
          <cell r="GS13">
            <v>-2.7529395469096274E-2</v>
          </cell>
          <cell r="GT13">
            <v>0.68902447173921755</v>
          </cell>
          <cell r="GV13">
            <v>6432.7</v>
          </cell>
          <cell r="GW13">
            <v>12637.45</v>
          </cell>
          <cell r="GX13">
            <v>7343.1</v>
          </cell>
          <cell r="GY13">
            <v>0.14152688606650399</v>
          </cell>
          <cell r="GZ13">
            <v>-0.41894132123173589</v>
          </cell>
          <cell r="HB13">
            <v>7343.1</v>
          </cell>
          <cell r="HC13">
            <v>6894.4</v>
          </cell>
          <cell r="HD13">
            <v>6260</v>
          </cell>
          <cell r="HE13">
            <v>-9.2016709213274539E-2</v>
          </cell>
          <cell r="HF13">
            <v>-0.14749901267856902</v>
          </cell>
          <cell r="HI13">
            <v>6260</v>
          </cell>
          <cell r="HJ13">
            <v>7482.1</v>
          </cell>
          <cell r="HK13">
            <v>7004.9</v>
          </cell>
          <cell r="HL13">
            <v>-6.3778885606982083E-2</v>
          </cell>
          <cell r="HM13">
            <v>0.11899361022364219</v>
          </cell>
          <cell r="HO13">
            <v>12637.45</v>
          </cell>
          <cell r="HQ13">
            <v>-1</v>
          </cell>
          <cell r="HR13">
            <v>-1</v>
          </cell>
          <cell r="IF13">
            <v>18212</v>
          </cell>
          <cell r="IG13">
            <v>20809.199999999997</v>
          </cell>
          <cell r="IH13">
            <v>0.1426092686141005</v>
          </cell>
          <cell r="IJ13" t="e">
            <v>#REF!</v>
          </cell>
          <cell r="IK13">
            <v>22119.635000000002</v>
          </cell>
          <cell r="IL13" t="e">
            <v>#REF!</v>
          </cell>
          <cell r="IP13" t="e">
            <v>#REF!</v>
          </cell>
          <cell r="IQ13">
            <v>35446.735000000001</v>
          </cell>
          <cell r="IR13" t="e">
            <v>#REF!</v>
          </cell>
          <cell r="IS13" t="e">
            <v>#REF!</v>
          </cell>
          <cell r="IT13" t="e">
            <v>#REF!</v>
          </cell>
          <cell r="IV13" t="e">
            <v>#REF!</v>
          </cell>
        </row>
        <row r="14">
          <cell r="A14" t="str">
            <v>Total Income</v>
          </cell>
          <cell r="B14">
            <v>17316.399999999998</v>
          </cell>
          <cell r="C14">
            <v>18708.700000000004</v>
          </cell>
          <cell r="D14">
            <v>36025.100000000006</v>
          </cell>
          <cell r="E14">
            <v>18206.199999999997</v>
          </cell>
          <cell r="F14">
            <v>54231.3</v>
          </cell>
          <cell r="G14">
            <v>28027.19999999999</v>
          </cell>
          <cell r="H14">
            <v>46233.399999999987</v>
          </cell>
          <cell r="I14">
            <v>82258.499999999985</v>
          </cell>
          <cell r="K14">
            <v>21513.4</v>
          </cell>
          <cell r="L14">
            <v>21120.399999999994</v>
          </cell>
          <cell r="M14">
            <v>42633.799999999996</v>
          </cell>
          <cell r="N14">
            <v>20558.600000000002</v>
          </cell>
          <cell r="O14">
            <v>63192.399999999994</v>
          </cell>
          <cell r="P14">
            <v>30285.500000000004</v>
          </cell>
          <cell r="Q14">
            <v>50844.100000000006</v>
          </cell>
          <cell r="R14">
            <v>93477.9</v>
          </cell>
          <cell r="T14">
            <v>22726.000000000004</v>
          </cell>
          <cell r="U14">
            <v>23515.600000000002</v>
          </cell>
          <cell r="V14">
            <v>46241.600000000006</v>
          </cell>
          <cell r="W14">
            <v>24838.800000000003</v>
          </cell>
          <cell r="X14">
            <v>71080.400000000009</v>
          </cell>
          <cell r="Y14">
            <v>33895.599999999991</v>
          </cell>
          <cell r="Z14">
            <v>58734.399999999994</v>
          </cell>
          <cell r="AA14">
            <v>104976</v>
          </cell>
          <cell r="AC14">
            <v>26767.3</v>
          </cell>
          <cell r="AD14">
            <v>29209.4</v>
          </cell>
          <cell r="AE14">
            <v>55976.700000000012</v>
          </cell>
          <cell r="AF14">
            <v>27721.000000000004</v>
          </cell>
          <cell r="AG14">
            <v>83697.700000000012</v>
          </cell>
          <cell r="AH14">
            <v>38958.400000000009</v>
          </cell>
          <cell r="AI14">
            <v>66679.400000000009</v>
          </cell>
          <cell r="AJ14">
            <v>122656.10000000002</v>
          </cell>
          <cell r="AK14">
            <v>4.8983897840556345E-2</v>
          </cell>
          <cell r="AL14">
            <v>33462.16674755462</v>
          </cell>
          <cell r="AM14">
            <v>31362.7</v>
          </cell>
          <cell r="AN14">
            <v>31899.600000000006</v>
          </cell>
          <cell r="AO14">
            <v>63262.3</v>
          </cell>
          <cell r="AP14">
            <v>31720.400000000001</v>
          </cell>
          <cell r="AQ14">
            <v>94982.700000000012</v>
          </cell>
          <cell r="AR14" t="e">
            <v>#REF!</v>
          </cell>
          <cell r="AT14" t="e">
            <v>#REF!</v>
          </cell>
          <cell r="AU14">
            <v>0.14427329461419136</v>
          </cell>
          <cell r="AV14">
            <v>-5.6176252993769271E-3</v>
          </cell>
          <cell r="AW14">
            <v>0.13483046726493075</v>
          </cell>
          <cell r="AX14" t="e">
            <v>#REF!</v>
          </cell>
          <cell r="AZ14">
            <v>0.24237139359220183</v>
          </cell>
          <cell r="BA14">
            <v>0.12890794122520477</v>
          </cell>
          <cell r="BB14">
            <v>0.18344709660764269</v>
          </cell>
          <cell r="BC14">
            <v>0.12920873109160635</v>
          </cell>
          <cell r="BD14">
            <v>0.16523852461585831</v>
          </cell>
          <cell r="BE14">
            <v>8.0575298281669649E-2</v>
          </cell>
          <cell r="BF14">
            <v>9.9726604575913091E-2</v>
          </cell>
          <cell r="BG14">
            <v>0.13639198380714479</v>
          </cell>
          <cell r="BI14">
            <v>5.6364870266903511E-2</v>
          </cell>
          <cell r="BJ14">
            <v>0.11340694305032151</v>
          </cell>
          <cell r="BK14">
            <v>8.4622998653650638E-2</v>
          </cell>
          <cell r="BL14">
            <v>0.20819511056200324</v>
          </cell>
          <cell r="BM14">
            <v>0.12482513720004329</v>
          </cell>
          <cell r="BN14">
            <v>0.11920225850654553</v>
          </cell>
          <cell r="BO14">
            <v>0.1551861474586036</v>
          </cell>
          <cell r="BP14">
            <v>0.12300340508291274</v>
          </cell>
          <cell r="BR14">
            <v>0.17782715832086571</v>
          </cell>
          <cell r="BS14">
            <v>0.24212862950551961</v>
          </cell>
          <cell r="BT14">
            <v>0.21052688488287608</v>
          </cell>
          <cell r="BU14">
            <v>0.11603620142679993</v>
          </cell>
          <cell r="BV14">
            <v>0.17750744227663318</v>
          </cell>
          <cell r="BW14">
            <v>0.1493645192886397</v>
          </cell>
          <cell r="BX14">
            <v>0.13526996104497568</v>
          </cell>
          <cell r="BY14">
            <v>0.16842040085352861</v>
          </cell>
          <cell r="CA14">
            <v>0.40537498647234971</v>
          </cell>
          <cell r="CN14" t="str">
            <v>Total Income</v>
          </cell>
          <cell r="CO14">
            <v>33895.599999999991</v>
          </cell>
          <cell r="CP14">
            <v>38958.400000000023</v>
          </cell>
          <cell r="CQ14">
            <v>0.14936451928864014</v>
          </cell>
          <cell r="CR14">
            <v>103361</v>
          </cell>
          <cell r="CS14">
            <v>122656.10000000002</v>
          </cell>
          <cell r="CT14">
            <v>0.18667679298768425</v>
          </cell>
          <cell r="CV14" t="str">
            <v>FX Gains</v>
          </cell>
          <cell r="CW14">
            <v>3290</v>
          </cell>
          <cell r="CX14">
            <v>3036</v>
          </cell>
          <cell r="CY14">
            <v>-7.720364741641339E-2</v>
          </cell>
          <cell r="DA14">
            <v>1728</v>
          </cell>
          <cell r="DB14">
            <v>1345</v>
          </cell>
          <cell r="DC14">
            <v>-0.22164351851851849</v>
          </cell>
          <cell r="DE14">
            <v>780</v>
          </cell>
          <cell r="DF14">
            <v>800</v>
          </cell>
          <cell r="DG14">
            <v>2.564102564102555E-2</v>
          </cell>
          <cell r="DJ14" t="e">
            <v>#REF!</v>
          </cell>
          <cell r="DK14" t="e">
            <v>#REF!</v>
          </cell>
          <cell r="DL14" t="e">
            <v>#REF!</v>
          </cell>
          <cell r="DN14" t="str">
            <v>FX Gains</v>
          </cell>
          <cell r="DO14">
            <v>780</v>
          </cell>
          <cell r="DP14">
            <v>680</v>
          </cell>
          <cell r="DQ14">
            <v>1460</v>
          </cell>
          <cell r="DR14">
            <v>720</v>
          </cell>
          <cell r="DS14">
            <v>2180</v>
          </cell>
          <cell r="DT14" t="e">
            <v>#REF!</v>
          </cell>
          <cell r="DU14" t="e">
            <v>#REF!</v>
          </cell>
          <cell r="DV14" t="e">
            <v>#REF!</v>
          </cell>
          <cell r="DW14">
            <v>799.99999999999989</v>
          </cell>
          <cell r="DX14">
            <v>800</v>
          </cell>
          <cell r="DY14">
            <v>1021.1</v>
          </cell>
          <cell r="DZ14">
            <v>1020</v>
          </cell>
          <cell r="EA14">
            <v>1821.1</v>
          </cell>
          <cell r="EB14">
            <v>1820</v>
          </cell>
          <cell r="EC14">
            <v>998.90000000000009</v>
          </cell>
          <cell r="ED14">
            <v>2820</v>
          </cell>
          <cell r="EE14">
            <v>1256</v>
          </cell>
          <cell r="EF14">
            <v>2254.9</v>
          </cell>
          <cell r="EG14">
            <v>4076</v>
          </cell>
          <cell r="EI14">
            <v>865.5</v>
          </cell>
          <cell r="EK14">
            <v>1173.7</v>
          </cell>
          <cell r="EL14">
            <v>2039.2</v>
          </cell>
          <cell r="EM14">
            <v>2039.2</v>
          </cell>
          <cell r="EN14">
            <v>1130.8</v>
          </cell>
          <cell r="EO14">
            <v>0.13204524977475218</v>
          </cell>
          <cell r="EP14">
            <v>-3.6551077788191222E-2</v>
          </cell>
          <cell r="EQ14">
            <v>3170</v>
          </cell>
          <cell r="ER14">
            <v>0.12411347517730498</v>
          </cell>
          <cell r="ET14">
            <v>1464.9</v>
          </cell>
          <cell r="EU14">
            <v>0.29545454545454564</v>
          </cell>
          <cell r="EV14">
            <v>0.1663216560509555</v>
          </cell>
          <cell r="EW14">
            <v>4636</v>
          </cell>
          <cell r="EX14">
            <v>0.13738959764474967</v>
          </cell>
          <cell r="EY14">
            <v>979.9</v>
          </cell>
          <cell r="EZ14">
            <v>0.13217793183131143</v>
          </cell>
          <cell r="FA14">
            <v>-0.33108061983753168</v>
          </cell>
          <cell r="FB14">
            <v>1157.3</v>
          </cell>
          <cell r="FC14">
            <v>-1.3972906194087198E-2</v>
          </cell>
          <cell r="FD14">
            <v>0.18103888151852221</v>
          </cell>
          <cell r="FE14">
            <v>2137.1999999999998</v>
          </cell>
          <cell r="FF14">
            <v>4.8058061985092104E-2</v>
          </cell>
          <cell r="FG14">
            <v>1341.8</v>
          </cell>
          <cell r="FI14">
            <v>0.1594227944353237</v>
          </cell>
          <cell r="FJ14">
            <v>3479</v>
          </cell>
          <cell r="FK14">
            <v>9.7476340694006236E-2</v>
          </cell>
          <cell r="FM14">
            <v>1551.4</v>
          </cell>
          <cell r="FN14">
            <v>5.9048399208136981E-2</v>
          </cell>
          <cell r="FO14">
            <v>0.15620807870025355</v>
          </cell>
          <cell r="FP14">
            <v>5030.3999999999996</v>
          </cell>
          <cell r="FQ14">
            <v>8.5073339085418365E-2</v>
          </cell>
          <cell r="FU14">
            <v>979.9</v>
          </cell>
          <cell r="FV14">
            <v>1329.5</v>
          </cell>
          <cell r="FW14">
            <v>0.35677109909174409</v>
          </cell>
          <cell r="FX14">
            <v>-0.14303210003867484</v>
          </cell>
          <cell r="FZ14">
            <v>1157.3</v>
          </cell>
          <cell r="GA14">
            <v>1262.7</v>
          </cell>
          <cell r="GB14">
            <v>9.1074051671995226E-2</v>
          </cell>
          <cell r="GC14">
            <v>-5.0244452801805117E-2</v>
          </cell>
          <cell r="GE14">
            <v>2137.1999999999998</v>
          </cell>
          <cell r="GF14">
            <v>2592.1999999999998</v>
          </cell>
          <cell r="GG14">
            <v>0.2128953771289539</v>
          </cell>
          <cell r="GI14">
            <v>1408.9004027910305</v>
          </cell>
          <cell r="GJ14">
            <v>5.0007752862595511E-2</v>
          </cell>
          <cell r="GL14">
            <v>1341.8</v>
          </cell>
          <cell r="GM14">
            <v>1239.5999999999999</v>
          </cell>
          <cell r="GN14">
            <v>-7.6166343717394613E-2</v>
          </cell>
          <cell r="GO14">
            <v>-1.8294131622713317E-2</v>
          </cell>
          <cell r="GQ14">
            <v>1551.4</v>
          </cell>
          <cell r="GR14">
            <v>1450.2</v>
          </cell>
          <cell r="GS14">
            <v>-6.5231403893257767E-2</v>
          </cell>
          <cell r="GT14">
            <v>0.1698935140367861</v>
          </cell>
          <cell r="GV14">
            <v>1329.5</v>
          </cell>
          <cell r="GW14">
            <v>1450.2</v>
          </cell>
          <cell r="GX14">
            <v>1133</v>
          </cell>
          <cell r="GY14">
            <v>-0.14779992478375326</v>
          </cell>
          <cell r="GZ14">
            <v>-0.21872845124810369</v>
          </cell>
          <cell r="HB14">
            <v>1133</v>
          </cell>
          <cell r="HC14">
            <v>1262.7</v>
          </cell>
          <cell r="HD14">
            <v>1116.2</v>
          </cell>
          <cell r="HE14">
            <v>-0.11602122436049733</v>
          </cell>
          <cell r="HF14">
            <v>-1.4827890556045831E-2</v>
          </cell>
          <cell r="HI14">
            <v>1116.2</v>
          </cell>
          <cell r="HJ14">
            <v>1239.5999999999999</v>
          </cell>
          <cell r="HK14">
            <v>1121.7</v>
          </cell>
          <cell r="HL14">
            <v>-9.5111326234268989E-2</v>
          </cell>
          <cell r="HM14">
            <v>4.9274323597920944E-3</v>
          </cell>
          <cell r="HO14">
            <v>1450.2</v>
          </cell>
          <cell r="HQ14">
            <v>-1</v>
          </cell>
          <cell r="HR14">
            <v>-1</v>
          </cell>
          <cell r="IF14">
            <v>3479</v>
          </cell>
          <cell r="IG14">
            <v>3831.7999999999997</v>
          </cell>
          <cell r="IH14">
            <v>0.10140845070422522</v>
          </cell>
          <cell r="IJ14" t="e">
            <v>#REF!</v>
          </cell>
          <cell r="IK14">
            <v>2689.759</v>
          </cell>
          <cell r="IL14" t="e">
            <v>#REF!</v>
          </cell>
          <cell r="IP14" t="e">
            <v>#REF!</v>
          </cell>
          <cell r="IQ14">
            <v>5281.9589999999998</v>
          </cell>
          <cell r="IR14" t="e">
            <v>#REF!</v>
          </cell>
          <cell r="IS14" t="e">
            <v>#REF!</v>
          </cell>
          <cell r="IT14" t="e">
            <v>#REF!</v>
          </cell>
          <cell r="IV14" t="e">
            <v>#REF!</v>
          </cell>
        </row>
        <row r="15">
          <cell r="A15" t="str">
            <v>Expenditure</v>
          </cell>
          <cell r="B15">
            <v>10690.7</v>
          </cell>
          <cell r="C15">
            <v>11706</v>
          </cell>
          <cell r="D15">
            <v>22396.7</v>
          </cell>
          <cell r="E15">
            <v>13028.9</v>
          </cell>
          <cell r="F15">
            <v>35425.599999999999</v>
          </cell>
          <cell r="G15">
            <v>11783.300000000001</v>
          </cell>
          <cell r="H15">
            <v>24812.2</v>
          </cell>
          <cell r="I15">
            <v>47208.9</v>
          </cell>
          <cell r="K15">
            <v>12471.4</v>
          </cell>
          <cell r="L15">
            <v>13422.199999999999</v>
          </cell>
          <cell r="M15">
            <v>25893.599999999999</v>
          </cell>
          <cell r="N15">
            <v>14176.7</v>
          </cell>
          <cell r="O15">
            <v>40070.300000000003</v>
          </cell>
          <cell r="P15">
            <v>18896.000000000004</v>
          </cell>
          <cell r="Q15">
            <v>33072.700000000004</v>
          </cell>
          <cell r="R15">
            <v>58966.3</v>
          </cell>
          <cell r="T15">
            <v>13753.4</v>
          </cell>
          <cell r="U15">
            <v>14404.4</v>
          </cell>
          <cell r="V15">
            <v>28157.8</v>
          </cell>
          <cell r="W15">
            <v>15156.8</v>
          </cell>
          <cell r="X15">
            <v>43314.6</v>
          </cell>
          <cell r="Y15">
            <v>19637.399999999998</v>
          </cell>
          <cell r="Z15">
            <v>34794.199999999997</v>
          </cell>
          <cell r="AA15">
            <v>62952</v>
          </cell>
          <cell r="AC15">
            <v>15899.7</v>
          </cell>
          <cell r="AD15">
            <v>17719.3</v>
          </cell>
          <cell r="AE15">
            <v>33619.000000000007</v>
          </cell>
          <cell r="AF15">
            <v>16475.099999999999</v>
          </cell>
          <cell r="AG15">
            <v>50094.100000000006</v>
          </cell>
          <cell r="AH15">
            <v>19930.400000000009</v>
          </cell>
          <cell r="AI15">
            <v>36405.500000000007</v>
          </cell>
          <cell r="AJ15">
            <v>70024.500000000015</v>
          </cell>
          <cell r="AK15">
            <v>3.219296490800283E-2</v>
          </cell>
          <cell r="AL15">
            <v>18069.570043679498</v>
          </cell>
          <cell r="AM15">
            <v>16732.7</v>
          </cell>
          <cell r="AN15">
            <v>17506</v>
          </cell>
          <cell r="AO15">
            <v>34238.699999999997</v>
          </cell>
          <cell r="AP15">
            <v>17994.5</v>
          </cell>
          <cell r="AQ15">
            <v>52233.2</v>
          </cell>
          <cell r="AR15" t="e">
            <v>#REF!</v>
          </cell>
          <cell r="AT15" t="e">
            <v>#REF!</v>
          </cell>
          <cell r="AU15">
            <v>9.2224022919435988E-2</v>
          </cell>
          <cell r="AV15">
            <v>2.7904718382268934E-2</v>
          </cell>
          <cell r="AW15">
            <v>4.2701635521947612E-2</v>
          </cell>
          <cell r="AX15" t="e">
            <v>#REF!</v>
          </cell>
          <cell r="AZ15">
            <v>0.16656533248524408</v>
          </cell>
          <cell r="BA15">
            <v>0.14660857679822303</v>
          </cell>
          <cell r="BB15">
            <v>0.15613460911652144</v>
          </cell>
          <cell r="BC15">
            <v>8.8096462479564819E-2</v>
          </cell>
          <cell r="BD15">
            <v>0.13111139966577845</v>
          </cell>
          <cell r="BE15">
            <v>0.60362546994475252</v>
          </cell>
          <cell r="BF15">
            <v>0.33292090181443013</v>
          </cell>
          <cell r="BG15">
            <v>0.24905049683428349</v>
          </cell>
          <cell r="BI15">
            <v>0.10279519540709137</v>
          </cell>
          <cell r="BJ15">
            <v>7.3177273472307069E-2</v>
          </cell>
          <cell r="BK15">
            <v>8.7442456823307646E-2</v>
          </cell>
          <cell r="BL15">
            <v>6.9134565872170484E-2</v>
          </cell>
          <cell r="BM15">
            <v>8.0965203654576934E-2</v>
          </cell>
          <cell r="BN15">
            <v>3.9235817104148696E-2</v>
          </cell>
          <cell r="BO15">
            <v>5.2051994545349922E-2</v>
          </cell>
          <cell r="BP15">
            <v>6.7592845404917723E-2</v>
          </cell>
          <cell r="BR15">
            <v>0.15605595707243314</v>
          </cell>
          <cell r="BS15">
            <v>0.23013107106162001</v>
          </cell>
          <cell r="BT15">
            <v>0.19394981141992651</v>
          </cell>
          <cell r="BU15">
            <v>8.6977462261163208E-2</v>
          </cell>
          <cell r="BV15">
            <v>0.15651766379003873</v>
          </cell>
          <cell r="BW15">
            <v>1.4920508824997736E-2</v>
          </cell>
          <cell r="BX15">
            <v>4.6309442378327681E-2</v>
          </cell>
          <cell r="BY15">
            <v>0.11234750285932171</v>
          </cell>
          <cell r="CA15">
            <v>0.20972862076709764</v>
          </cell>
          <cell r="CN15" t="str">
            <v>Total Expenditure</v>
          </cell>
          <cell r="CO15">
            <v>19637.399999999998</v>
          </cell>
          <cell r="CP15">
            <v>19930.400000000009</v>
          </cell>
          <cell r="CQ15">
            <v>1.4920508824997736E-2</v>
          </cell>
          <cell r="CR15">
            <v>61452</v>
          </cell>
          <cell r="CS15">
            <v>70024.500000000015</v>
          </cell>
          <cell r="CT15">
            <v>0.139499121265378</v>
          </cell>
          <cell r="CV15" t="str">
            <v>Capital Gains</v>
          </cell>
          <cell r="CW15">
            <v>2689</v>
          </cell>
          <cell r="CX15">
            <v>4766</v>
          </cell>
          <cell r="CY15">
            <v>0.77240609892153222</v>
          </cell>
          <cell r="DA15">
            <v>857</v>
          </cell>
          <cell r="DB15">
            <v>1020</v>
          </cell>
          <cell r="DC15">
            <v>0.19019836639439913</v>
          </cell>
          <cell r="DE15">
            <v>-90</v>
          </cell>
          <cell r="DF15">
            <v>1810</v>
          </cell>
          <cell r="DG15" t="str">
            <v>NM</v>
          </cell>
          <cell r="DJ15">
            <v>3419</v>
          </cell>
          <cell r="DK15">
            <v>3516</v>
          </cell>
          <cell r="DL15">
            <v>2.8370868675051231E-2</v>
          </cell>
          <cell r="DN15" t="str">
            <v>Capital Gains</v>
          </cell>
          <cell r="DO15">
            <v>-90</v>
          </cell>
          <cell r="DP15">
            <v>1430</v>
          </cell>
          <cell r="DQ15">
            <v>1340</v>
          </cell>
          <cell r="DR15">
            <v>650</v>
          </cell>
          <cell r="DS15">
            <v>1990</v>
          </cell>
          <cell r="DT15">
            <v>1429</v>
          </cell>
          <cell r="DU15">
            <v>2079</v>
          </cell>
          <cell r="DV15">
            <v>3419</v>
          </cell>
          <cell r="DW15">
            <v>517.90000000000009</v>
          </cell>
          <cell r="DX15">
            <v>1090</v>
          </cell>
          <cell r="DY15">
            <v>970</v>
          </cell>
          <cell r="DZ15">
            <v>1680</v>
          </cell>
          <cell r="EA15">
            <v>1487.9</v>
          </cell>
          <cell r="EB15">
            <v>2770</v>
          </cell>
          <cell r="EC15">
            <v>1762.1</v>
          </cell>
          <cell r="ED15">
            <v>3250</v>
          </cell>
          <cell r="EE15">
            <v>266</v>
          </cell>
          <cell r="EF15">
            <v>2028.1</v>
          </cell>
          <cell r="EG15">
            <v>3516</v>
          </cell>
          <cell r="EI15">
            <v>1143.4000000000001</v>
          </cell>
          <cell r="EK15">
            <v>1897.1</v>
          </cell>
          <cell r="EL15">
            <v>3040.5</v>
          </cell>
          <cell r="EM15">
            <v>3040.5</v>
          </cell>
          <cell r="EN15">
            <v>4589.5</v>
          </cell>
          <cell r="EO15">
            <v>1.6045627376425857</v>
          </cell>
          <cell r="EP15">
            <v>1.4192188076537873</v>
          </cell>
          <cell r="EQ15">
            <v>7630</v>
          </cell>
          <cell r="ER15">
            <v>1.3476923076923075</v>
          </cell>
          <cell r="ET15">
            <v>9262.5</v>
          </cell>
          <cell r="EU15">
            <v>1.0181937030177579</v>
          </cell>
          <cell r="EV15">
            <v>33.821428571428569</v>
          </cell>
          <cell r="EW15">
            <v>16895.400000000001</v>
          </cell>
          <cell r="EX15">
            <v>3.8052901023890788</v>
          </cell>
          <cell r="EY15">
            <v>8153.6</v>
          </cell>
          <cell r="EZ15">
            <v>6.131012768934756</v>
          </cell>
          <cell r="FA15">
            <v>-0.119719298245614</v>
          </cell>
          <cell r="FB15">
            <v>15128.8</v>
          </cell>
          <cell r="FC15">
            <v>6.9746982236044488</v>
          </cell>
          <cell r="FD15">
            <v>0.85547488226059643</v>
          </cell>
          <cell r="FE15">
            <v>23282.400000000001</v>
          </cell>
          <cell r="FF15">
            <v>6.657424765663543</v>
          </cell>
          <cell r="FG15">
            <v>1174.7</v>
          </cell>
          <cell r="FI15">
            <v>-0.92235339220559465</v>
          </cell>
          <cell r="FJ15">
            <v>24457.100000000002</v>
          </cell>
          <cell r="FK15">
            <v>2.2053866317169071</v>
          </cell>
          <cell r="FM15">
            <v>6277.4</v>
          </cell>
          <cell r="FN15">
            <v>-0.32227800269905538</v>
          </cell>
          <cell r="FO15">
            <v>4.3438324678641349</v>
          </cell>
          <cell r="FP15">
            <v>30734.5</v>
          </cell>
          <cell r="FQ15">
            <v>0.8191046083549367</v>
          </cell>
          <cell r="FR15">
            <v>4250</v>
          </cell>
          <cell r="FS15">
            <v>1499.4</v>
          </cell>
          <cell r="FT15">
            <v>-0.6472</v>
          </cell>
          <cell r="FU15">
            <v>8153.6</v>
          </cell>
          <cell r="FV15">
            <v>1499.4</v>
          </cell>
          <cell r="FW15">
            <v>-0.81610576923076916</v>
          </cell>
          <cell r="FX15">
            <v>-0.76114314843725106</v>
          </cell>
          <cell r="FZ15">
            <v>15128.8</v>
          </cell>
          <cell r="GA15">
            <v>4679.3</v>
          </cell>
          <cell r="GB15">
            <v>-6.9499681832643767E-2</v>
          </cell>
          <cell r="GC15">
            <v>2.1207816459917299</v>
          </cell>
          <cell r="GE15">
            <v>23282.400000000001</v>
          </cell>
          <cell r="GF15">
            <v>6178.7000000000007</v>
          </cell>
          <cell r="GG15">
            <v>-0.73461928323540526</v>
          </cell>
          <cell r="GI15">
            <v>1500</v>
          </cell>
          <cell r="GJ15">
            <v>0.27692176725972595</v>
          </cell>
          <cell r="GL15">
            <v>1174.7</v>
          </cell>
          <cell r="GM15">
            <v>8012.4</v>
          </cell>
          <cell r="GN15">
            <v>5.8208053119945511</v>
          </cell>
          <cell r="GO15">
            <v>0.71230739640544516</v>
          </cell>
          <cell r="GQ15">
            <v>6277.5</v>
          </cell>
          <cell r="GR15">
            <v>2097.9499999999998</v>
          </cell>
          <cell r="GS15">
            <v>-0.66579848665870167</v>
          </cell>
          <cell r="GT15">
            <v>-0.73816209874694227</v>
          </cell>
          <cell r="GV15">
            <v>1499.4</v>
          </cell>
          <cell r="GW15">
            <v>2097.9499999999998</v>
          </cell>
          <cell r="GX15">
            <v>1307</v>
          </cell>
          <cell r="GY15">
            <v>-0.12831799386421239</v>
          </cell>
          <cell r="GZ15">
            <v>-0.37701089158464207</v>
          </cell>
          <cell r="HB15">
            <v>2176</v>
          </cell>
          <cell r="HC15">
            <v>4679.3</v>
          </cell>
          <cell r="HD15">
            <v>2466.9</v>
          </cell>
          <cell r="HE15">
            <v>-0.47280576154553033</v>
          </cell>
          <cell r="HF15">
            <v>0.13368566176470598</v>
          </cell>
          <cell r="HI15">
            <v>2466.9</v>
          </cell>
          <cell r="HJ15">
            <v>8012.4</v>
          </cell>
          <cell r="HK15">
            <v>1298.0999999999999</v>
          </cell>
          <cell r="HL15">
            <v>-0.83798861764265387</v>
          </cell>
          <cell r="HM15">
            <v>-0.47379301957922904</v>
          </cell>
          <cell r="HO15">
            <v>2097.9499999999998</v>
          </cell>
          <cell r="HQ15">
            <v>-1</v>
          </cell>
          <cell r="HR15">
            <v>-1</v>
          </cell>
          <cell r="ID15">
            <v>2101.8959999999988</v>
          </cell>
          <cell r="IE15">
            <v>-0.6651645585752064</v>
          </cell>
          <cell r="IF15">
            <v>24457.100000000002</v>
          </cell>
          <cell r="IG15">
            <v>14191.1</v>
          </cell>
          <cell r="IH15">
            <v>-0.419755408449898</v>
          </cell>
          <cell r="IJ15">
            <v>7452.1999999999971</v>
          </cell>
          <cell r="IK15">
            <v>11574.295999999998</v>
          </cell>
          <cell r="IL15">
            <v>0.55313813370548326</v>
          </cell>
          <cell r="IP15">
            <v>30734.6</v>
          </cell>
          <cell r="IQ15">
            <v>17752.995999999999</v>
          </cell>
          <cell r="IR15">
            <v>-0.42237751589413886</v>
          </cell>
          <cell r="IS15">
            <v>0</v>
          </cell>
          <cell r="IT15">
            <v>-1</v>
          </cell>
          <cell r="IV15">
            <v>-1</v>
          </cell>
        </row>
        <row r="16">
          <cell r="DN16" t="str">
            <v>IT Refund</v>
          </cell>
          <cell r="HB16">
            <v>7119</v>
          </cell>
          <cell r="HI16">
            <v>0</v>
          </cell>
          <cell r="HJ16">
            <v>0</v>
          </cell>
          <cell r="HO16">
            <v>0</v>
          </cell>
        </row>
        <row r="17">
          <cell r="A17" t="str">
            <v>Operating Profit</v>
          </cell>
          <cell r="B17">
            <v>6625.6999999999971</v>
          </cell>
          <cell r="C17">
            <v>7002.7000000000044</v>
          </cell>
          <cell r="D17">
            <v>13628.400000000005</v>
          </cell>
          <cell r="E17">
            <v>5177.2999999999975</v>
          </cell>
          <cell r="F17">
            <v>18805.700000000004</v>
          </cell>
          <cell r="G17">
            <v>16243.899999999989</v>
          </cell>
          <cell r="H17">
            <v>21421.199999999986</v>
          </cell>
          <cell r="I17">
            <v>35049.599999999984</v>
          </cell>
          <cell r="K17">
            <v>9042.0000000000018</v>
          </cell>
          <cell r="L17">
            <v>7698.1999999999953</v>
          </cell>
          <cell r="M17">
            <v>16740.199999999997</v>
          </cell>
          <cell r="N17">
            <v>6381.9000000000015</v>
          </cell>
          <cell r="O17">
            <v>23122.099999999991</v>
          </cell>
          <cell r="P17">
            <v>11389.5</v>
          </cell>
          <cell r="Q17">
            <v>17771.400000000001</v>
          </cell>
          <cell r="R17">
            <v>34511.599999999991</v>
          </cell>
          <cell r="T17">
            <v>8972.600000000004</v>
          </cell>
          <cell r="U17">
            <v>9111.2000000000025</v>
          </cell>
          <cell r="V17">
            <v>18083.800000000007</v>
          </cell>
          <cell r="W17">
            <v>9682.0000000000036</v>
          </cell>
          <cell r="X17">
            <v>27765.80000000001</v>
          </cell>
          <cell r="Y17">
            <v>14258.199999999993</v>
          </cell>
          <cell r="Z17">
            <v>23940.199999999997</v>
          </cell>
          <cell r="AA17">
            <v>42024</v>
          </cell>
          <cell r="AC17">
            <v>10867.599999999999</v>
          </cell>
          <cell r="AD17">
            <v>11490.100000000002</v>
          </cell>
          <cell r="AE17">
            <v>22357.700000000004</v>
          </cell>
          <cell r="AF17">
            <v>11245.900000000005</v>
          </cell>
          <cell r="AG17">
            <v>33603.600000000006</v>
          </cell>
          <cell r="AH17">
            <v>19027.999999999996</v>
          </cell>
          <cell r="AI17">
            <v>30273.9</v>
          </cell>
          <cell r="AJ17">
            <v>52631.600000000006</v>
          </cell>
          <cell r="AK17">
            <v>6.9405618043791417E-2</v>
          </cell>
          <cell r="AL17">
            <v>15392.596703875122</v>
          </cell>
          <cell r="AM17">
            <v>14630</v>
          </cell>
          <cell r="AN17">
            <v>14393.600000000006</v>
          </cell>
          <cell r="AO17">
            <v>29023.600000000006</v>
          </cell>
          <cell r="AP17">
            <v>13725.900000000001</v>
          </cell>
          <cell r="AQ17">
            <v>42749.500000000007</v>
          </cell>
          <cell r="AR17" t="e">
            <v>#REF!</v>
          </cell>
          <cell r="AT17" t="e">
            <v>#REF!</v>
          </cell>
          <cell r="AU17">
            <v>0.22052481348758168</v>
          </cell>
          <cell r="AV17">
            <v>-4.6388672743441828E-2</v>
          </cell>
          <cell r="AW17">
            <v>0.27217024366436937</v>
          </cell>
          <cell r="AX17" t="e">
            <v>#REF!</v>
          </cell>
          <cell r="AZ17">
            <v>0.36468599544199187</v>
          </cell>
          <cell r="BA17">
            <v>9.9318834163963921E-2</v>
          </cell>
          <cell r="BB17">
            <v>0.22833201256200231</v>
          </cell>
          <cell r="BC17">
            <v>0.23266953817627045</v>
          </cell>
          <cell r="BD17">
            <v>0.22952615430427925</v>
          </cell>
          <cell r="BE17">
            <v>-0.29884448931598895</v>
          </cell>
          <cell r="BF17">
            <v>-0.17038261161839607</v>
          </cell>
          <cell r="BG17">
            <v>-1.5349675887884384E-2</v>
          </cell>
          <cell r="BI17">
            <v>-7.6752930767527427E-3</v>
          </cell>
          <cell r="BJ17">
            <v>0.18354940115871354</v>
          </cell>
          <cell r="BK17">
            <v>8.026188456529848E-2</v>
          </cell>
          <cell r="BL17">
            <v>0.51710305708331394</v>
          </cell>
          <cell r="BM17">
            <v>0.20083383429705859</v>
          </cell>
          <cell r="BN17">
            <v>0.25187233855744262</v>
          </cell>
          <cell r="BO17">
            <v>0.34711952913107558</v>
          </cell>
          <cell r="BP17">
            <v>0.21767753451013605</v>
          </cell>
          <cell r="BR17">
            <v>0.2111985377705452</v>
          </cell>
          <cell r="BS17">
            <v>0.26109623320748088</v>
          </cell>
          <cell r="BT17">
            <v>0.23633860140014806</v>
          </cell>
          <cell r="BU17">
            <v>0.16152654410245826</v>
          </cell>
          <cell r="BV17">
            <v>0.21025146042973697</v>
          </cell>
          <cell r="BW17">
            <v>0.33453030536813944</v>
          </cell>
          <cell r="BX17">
            <v>0.26456337039790823</v>
          </cell>
          <cell r="BY17">
            <v>0.2524176660955646</v>
          </cell>
          <cell r="CA17">
            <v>0.69199441574262521</v>
          </cell>
          <cell r="CN17" t="str">
            <v>Operating Profit</v>
          </cell>
          <cell r="CO17">
            <v>14258.199999999993</v>
          </cell>
          <cell r="CP17">
            <v>19028.000000000015</v>
          </cell>
          <cell r="CQ17">
            <v>0.33453030536814077</v>
          </cell>
          <cell r="CR17">
            <v>41909</v>
          </cell>
          <cell r="CS17">
            <v>52631.600000000006</v>
          </cell>
          <cell r="CT17">
            <v>0.2558543510940372</v>
          </cell>
          <cell r="CV17" t="str">
            <v>Miscellaneous</v>
          </cell>
          <cell r="CW17">
            <v>3391</v>
          </cell>
          <cell r="CX17">
            <v>5281</v>
          </cell>
          <cell r="CY17">
            <v>0.55735771158950165</v>
          </cell>
          <cell r="DA17">
            <v>1396</v>
          </cell>
          <cell r="DB17">
            <v>1703</v>
          </cell>
          <cell r="DC17">
            <v>0.21991404011461313</v>
          </cell>
          <cell r="DE17">
            <v>2320</v>
          </cell>
          <cell r="DF17">
            <v>2040</v>
          </cell>
          <cell r="DG17">
            <v>-0.12068965517241381</v>
          </cell>
          <cell r="DJ17" t="e">
            <v>#REF!</v>
          </cell>
          <cell r="DK17" t="e">
            <v>#REF!</v>
          </cell>
          <cell r="DL17" t="e">
            <v>#REF!</v>
          </cell>
          <cell r="DN17" t="str">
            <v>Miscellaneous</v>
          </cell>
          <cell r="DO17">
            <v>2320</v>
          </cell>
          <cell r="DP17">
            <v>1380</v>
          </cell>
          <cell r="DQ17">
            <v>3700</v>
          </cell>
          <cell r="DR17">
            <v>1766.2000000000007</v>
          </cell>
          <cell r="DS17">
            <v>5466.2000000000007</v>
          </cell>
          <cell r="DT17" t="e">
            <v>#REF!</v>
          </cell>
          <cell r="DU17" t="e">
            <v>#REF!</v>
          </cell>
          <cell r="DV17" t="e">
            <v>#REF!</v>
          </cell>
          <cell r="DW17">
            <v>3336.8</v>
          </cell>
          <cell r="DX17">
            <v>2040</v>
          </cell>
          <cell r="DY17">
            <v>1535.1999999999998</v>
          </cell>
          <cell r="DZ17">
            <v>2860</v>
          </cell>
          <cell r="EA17">
            <v>4872</v>
          </cell>
          <cell r="EB17">
            <v>4900</v>
          </cell>
          <cell r="EC17">
            <v>1002.3000000000029</v>
          </cell>
          <cell r="ED17">
            <v>5874.3000000000029</v>
          </cell>
          <cell r="EE17">
            <v>113.5</v>
          </cell>
          <cell r="EF17">
            <v>1115.8000000000029</v>
          </cell>
          <cell r="EG17">
            <v>5987.8000000000029</v>
          </cell>
          <cell r="EI17">
            <v>2704.5</v>
          </cell>
          <cell r="EK17">
            <v>2511.5</v>
          </cell>
          <cell r="EL17">
            <v>5165.7</v>
          </cell>
          <cell r="EM17">
            <v>5216</v>
          </cell>
          <cell r="EN17">
            <v>2364</v>
          </cell>
          <cell r="EO17">
            <v>1.3585752768632076</v>
          </cell>
          <cell r="EP17">
            <v>-5.8729842723472037E-2</v>
          </cell>
          <cell r="EQ17">
            <v>7580</v>
          </cell>
          <cell r="ER17">
            <v>0.29036651175459149</v>
          </cell>
          <cell r="ET17">
            <v>-1483.2999999999993</v>
          </cell>
          <cell r="EU17">
            <v>-1.6274534686971234</v>
          </cell>
          <cell r="EV17">
            <v>-14.068722466960345</v>
          </cell>
          <cell r="EW17">
            <v>6098.5999999999985</v>
          </cell>
          <cell r="EX17">
            <v>1.8504292060522287E-2</v>
          </cell>
          <cell r="EY17">
            <v>2756.9</v>
          </cell>
          <cell r="EZ17">
            <v>1.9375115548160515E-2</v>
          </cell>
          <cell r="FA17">
            <v>-2.8586260365401479</v>
          </cell>
          <cell r="FB17">
            <v>4025.6000000000004</v>
          </cell>
          <cell r="FC17">
            <v>0.60286681266175601</v>
          </cell>
          <cell r="FD17">
            <v>0.46019079400776253</v>
          </cell>
          <cell r="FE17">
            <v>6782.5</v>
          </cell>
          <cell r="FF17">
            <v>0.30032592024539873</v>
          </cell>
          <cell r="FG17">
            <v>2368.5</v>
          </cell>
          <cell r="FI17">
            <v>-0.41164050079491266</v>
          </cell>
          <cell r="FJ17">
            <v>9151</v>
          </cell>
          <cell r="FK17">
            <v>0.20725593667546183</v>
          </cell>
          <cell r="FM17">
            <v>1.2999999999992724</v>
          </cell>
          <cell r="FN17">
            <v>-1.0008764241893071</v>
          </cell>
          <cell r="FO17">
            <v>-0.99945112940679781</v>
          </cell>
          <cell r="FP17">
            <v>9152.2999999999993</v>
          </cell>
          <cell r="FQ17">
            <v>0.50072147706030923</v>
          </cell>
          <cell r="FU17">
            <v>2756.9</v>
          </cell>
          <cell r="FV17">
            <v>6125.6000000000013</v>
          </cell>
          <cell r="FW17">
            <v>1.2219159200551348</v>
          </cell>
          <cell r="FX17">
            <v>4711.0000000026384</v>
          </cell>
          <cell r="FZ17">
            <v>4025.6000000000004</v>
          </cell>
          <cell r="GA17">
            <v>3689.0000000000009</v>
          </cell>
          <cell r="GB17">
            <v>-8.3614864864864691E-2</v>
          </cell>
          <cell r="GC17">
            <v>-0.39777327935222673</v>
          </cell>
          <cell r="GE17">
            <v>6782.5</v>
          </cell>
          <cell r="GF17">
            <v>9814.6000000000022</v>
          </cell>
          <cell r="GG17">
            <v>0.44704754883892406</v>
          </cell>
          <cell r="GI17">
            <v>1495.0950837494395</v>
          </cell>
          <cell r="GJ17">
            <v>-0.36875867268336948</v>
          </cell>
          <cell r="GL17">
            <v>2368.6</v>
          </cell>
          <cell r="GM17">
            <v>4181.8999999999996</v>
          </cell>
          <cell r="GN17">
            <v>0.76555771341720846</v>
          </cell>
          <cell r="GO17">
            <v>0.13361344537815079</v>
          </cell>
          <cell r="GQ17">
            <v>1.2</v>
          </cell>
          <cell r="GR17">
            <v>3720.8</v>
          </cell>
          <cell r="GS17">
            <v>3099.666666666667</v>
          </cell>
          <cell r="GT17">
            <v>-0.11026088620005248</v>
          </cell>
          <cell r="GV17">
            <v>6125.6000000000013</v>
          </cell>
          <cell r="GW17">
            <v>3720.8504196999966</v>
          </cell>
          <cell r="GX17">
            <v>5982.5</v>
          </cell>
          <cell r="GY17">
            <v>-2.3360976883897266E-2</v>
          </cell>
          <cell r="GZ17">
            <v>0.60783136250942205</v>
          </cell>
          <cell r="HB17">
            <v>5982.5</v>
          </cell>
          <cell r="HC17">
            <v>3689.5000000000009</v>
          </cell>
          <cell r="HD17">
            <v>3103.1999999999994</v>
          </cell>
          <cell r="HE17">
            <v>-0.15891042146632373</v>
          </cell>
          <cell r="HF17">
            <v>-0.48128708733806946</v>
          </cell>
          <cell r="HI17">
            <v>3103.1999999999994</v>
          </cell>
          <cell r="HJ17">
            <v>4181.8999999999996</v>
          </cell>
          <cell r="HK17">
            <v>8980</v>
          </cell>
          <cell r="HL17">
            <v>1.1473492909921328</v>
          </cell>
          <cell r="HM17">
            <v>1.8937870585202377</v>
          </cell>
          <cell r="HO17">
            <v>3720.8504196999984</v>
          </cell>
          <cell r="HP17">
            <v>0</v>
          </cell>
          <cell r="HQ17">
            <v>-1</v>
          </cell>
          <cell r="HR17">
            <v>-1</v>
          </cell>
          <cell r="IF17">
            <v>9151.1</v>
          </cell>
          <cell r="IG17">
            <v>13996.500000000002</v>
          </cell>
          <cell r="IH17">
            <v>0.52948825824217871</v>
          </cell>
          <cell r="IJ17" t="e">
            <v>#REF!</v>
          </cell>
          <cell r="IK17">
            <v>-4037.2900000000045</v>
          </cell>
          <cell r="IL17" t="e">
            <v>#REF!</v>
          </cell>
          <cell r="IP17" t="e">
            <v>#REF!</v>
          </cell>
          <cell r="IQ17">
            <v>5777.3099999999977</v>
          </cell>
          <cell r="IR17" t="e">
            <v>#REF!</v>
          </cell>
          <cell r="IS17" t="e">
            <v>#REF!</v>
          </cell>
          <cell r="IT17" t="e">
            <v>#REF!</v>
          </cell>
          <cell r="IV17" t="e">
            <v>#REF!</v>
          </cell>
        </row>
        <row r="18">
          <cell r="DN18" t="str">
            <v>Other Non-interest income</v>
          </cell>
          <cell r="DO18">
            <v>8130</v>
          </cell>
          <cell r="DP18">
            <v>7620</v>
          </cell>
          <cell r="DQ18">
            <v>15750</v>
          </cell>
          <cell r="DR18">
            <v>7656.2000000000007</v>
          </cell>
          <cell r="DS18">
            <v>23406.2</v>
          </cell>
          <cell r="DT18" t="e">
            <v>#REF!</v>
          </cell>
          <cell r="DU18" t="e">
            <v>#REF!</v>
          </cell>
          <cell r="DV18" t="e">
            <v>#REF!</v>
          </cell>
          <cell r="DW18">
            <v>9386.8000000000029</v>
          </cell>
          <cell r="DX18">
            <v>8090</v>
          </cell>
          <cell r="DY18">
            <v>7873</v>
          </cell>
          <cell r="DZ18">
            <v>9180</v>
          </cell>
          <cell r="EA18">
            <v>17259.800000000003</v>
          </cell>
          <cell r="EB18">
            <v>17270</v>
          </cell>
          <cell r="EC18">
            <v>7274.5000000000018</v>
          </cell>
          <cell r="ED18">
            <v>24534.300000000003</v>
          </cell>
          <cell r="EE18">
            <v>13694.5</v>
          </cell>
          <cell r="EF18">
            <v>20969.000000000004</v>
          </cell>
          <cell r="EG18">
            <v>38228.800000000003</v>
          </cell>
          <cell r="EI18">
            <v>9201.6</v>
          </cell>
          <cell r="EK18">
            <v>9481.4999999999982</v>
          </cell>
          <cell r="EL18">
            <v>18632.8</v>
          </cell>
          <cell r="EM18">
            <v>18683.099999999999</v>
          </cell>
          <cell r="EN18">
            <v>9016.9000000000015</v>
          </cell>
          <cell r="EO18">
            <v>0.23952161660595217</v>
          </cell>
          <cell r="EP18">
            <v>-4.9000685545535716E-2</v>
          </cell>
          <cell r="EQ18">
            <v>27700</v>
          </cell>
          <cell r="ER18">
            <v>0.12903160065703911</v>
          </cell>
          <cell r="ET18">
            <v>12801.5</v>
          </cell>
          <cell r="EU18">
            <v>0.41972296465525827</v>
          </cell>
          <cell r="EV18">
            <v>-6.520866041111395E-2</v>
          </cell>
          <cell r="EW18">
            <v>40507.599999999999</v>
          </cell>
          <cell r="EX18">
            <v>5.9609509061231192E-2</v>
          </cell>
          <cell r="EY18">
            <v>9375.6999999999989</v>
          </cell>
          <cell r="EZ18">
            <v>1.8920622500434581E-2</v>
          </cell>
          <cell r="FA18">
            <v>-0.26760926453931189</v>
          </cell>
          <cell r="FB18">
            <v>11421.899999999998</v>
          </cell>
          <cell r="FC18">
            <v>0.20465116279069773</v>
          </cell>
          <cell r="FD18">
            <v>0.2182450377038514</v>
          </cell>
          <cell r="FE18">
            <v>20797.599999999999</v>
          </cell>
          <cell r="FF18">
            <v>0.1131771494024012</v>
          </cell>
          <cell r="FG18">
            <v>10044.4</v>
          </cell>
          <cell r="FI18">
            <v>-0.12060165121389599</v>
          </cell>
          <cell r="FJ18">
            <v>30842</v>
          </cell>
          <cell r="FK18">
            <v>0.11342960288808657</v>
          </cell>
          <cell r="FM18">
            <v>14547.9</v>
          </cell>
          <cell r="FN18">
            <v>0.13642151310393302</v>
          </cell>
          <cell r="FO18">
            <v>0.44835928477559639</v>
          </cell>
          <cell r="FP18">
            <v>45389.9</v>
          </cell>
          <cell r="FQ18">
            <v>0.12052799968401007</v>
          </cell>
          <cell r="FR18">
            <v>9722.7268599402069</v>
          </cell>
          <cell r="FS18">
            <v>13887.800000000001</v>
          </cell>
          <cell r="FT18">
            <v>0.42838528738484061</v>
          </cell>
          <cell r="FU18">
            <v>9375.7000000000007</v>
          </cell>
          <cell r="FV18">
            <v>13887.800000000001</v>
          </cell>
          <cell r="FW18">
            <v>0.4812547329799377</v>
          </cell>
          <cell r="FX18">
            <v>-4.5374246454814693E-2</v>
          </cell>
          <cell r="FZ18">
            <v>11421.899999999998</v>
          </cell>
          <cell r="GA18">
            <v>11846.100000000002</v>
          </cell>
          <cell r="GB18">
            <v>3.7139179996323213E-2</v>
          </cell>
          <cell r="GC18">
            <v>-0.14701392589178985</v>
          </cell>
          <cell r="GE18">
            <v>20797.599999999999</v>
          </cell>
          <cell r="GF18">
            <v>25733.9</v>
          </cell>
          <cell r="GG18">
            <v>0.2373495018656</v>
          </cell>
          <cell r="GI18">
            <v>10098.590457044074</v>
          </cell>
          <cell r="GJ18">
            <v>5.3950914981557574E-3</v>
          </cell>
          <cell r="GL18">
            <v>10044.5</v>
          </cell>
          <cell r="GM18">
            <v>12903.6</v>
          </cell>
          <cell r="GN18">
            <v>0.28464333714968393</v>
          </cell>
          <cell r="GO18">
            <v>8.9269886291690748E-2</v>
          </cell>
          <cell r="GQ18">
            <v>14547.8</v>
          </cell>
          <cell r="GR18">
            <v>17808.500419699998</v>
          </cell>
          <cell r="GS18">
            <v>0.22413701176122847</v>
          </cell>
          <cell r="GT18">
            <v>0.3801187590827364</v>
          </cell>
          <cell r="GV18">
            <v>13887.800000000001</v>
          </cell>
          <cell r="GW18">
            <v>17808.500419699998</v>
          </cell>
          <cell r="GX18">
            <v>14458.6</v>
          </cell>
          <cell r="GY18">
            <v>4.1100822304468654E-2</v>
          </cell>
          <cell r="GZ18">
            <v>-0.18810682206539375</v>
          </cell>
          <cell r="HB18">
            <v>21577.599999999999</v>
          </cell>
          <cell r="HC18">
            <v>11846.600000000002</v>
          </cell>
          <cell r="HD18">
            <v>10479.4</v>
          </cell>
          <cell r="HE18">
            <v>-0.11540864045380128</v>
          </cell>
          <cell r="HF18">
            <v>-0.51433894409016756</v>
          </cell>
          <cell r="HI18">
            <v>10479.4</v>
          </cell>
          <cell r="HJ18">
            <v>12903.6</v>
          </cell>
          <cell r="HK18">
            <v>17106.600000000002</v>
          </cell>
          <cell r="HL18">
            <v>0.32572305403143331</v>
          </cell>
          <cell r="HM18">
            <v>0.63240261847052337</v>
          </cell>
          <cell r="HO18">
            <v>17808.500419699998</v>
          </cell>
          <cell r="HP18">
            <v>0</v>
          </cell>
          <cell r="HQ18">
            <v>-1</v>
          </cell>
          <cell r="HR18">
            <v>-1</v>
          </cell>
          <cell r="ID18">
            <v>22528.504000000001</v>
          </cell>
          <cell r="IE18">
            <v>0.54857429594649409</v>
          </cell>
          <cell r="IF18">
            <v>30842.1</v>
          </cell>
          <cell r="IG18">
            <v>38637.5</v>
          </cell>
          <cell r="IH18">
            <v>0.25275192026483295</v>
          </cell>
          <cell r="IJ18" t="e">
            <v>#REF!</v>
          </cell>
          <cell r="IK18">
            <v>35432.103999999999</v>
          </cell>
          <cell r="IL18" t="e">
            <v>#REF!</v>
          </cell>
          <cell r="IP18" t="e">
            <v>#REF!</v>
          </cell>
          <cell r="IQ18">
            <v>61166.004000000001</v>
          </cell>
          <cell r="IR18" t="e">
            <v>#REF!</v>
          </cell>
          <cell r="IS18" t="e">
            <v>#REF!</v>
          </cell>
          <cell r="IT18" t="e">
            <v>#REF!</v>
          </cell>
          <cell r="IV18" t="e">
            <v>#REF!</v>
          </cell>
        </row>
        <row r="19">
          <cell r="A19" t="str">
            <v>Ext Items</v>
          </cell>
          <cell r="T19">
            <v>0</v>
          </cell>
          <cell r="U19">
            <v>629</v>
          </cell>
          <cell r="V19">
            <v>629</v>
          </cell>
          <cell r="AC19">
            <v>0</v>
          </cell>
          <cell r="AD19">
            <v>0</v>
          </cell>
          <cell r="AE19">
            <v>0</v>
          </cell>
          <cell r="AH19">
            <v>0</v>
          </cell>
          <cell r="AI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>
            <v>0</v>
          </cell>
          <cell r="AT19">
            <v>0</v>
          </cell>
          <cell r="CA19" t="e">
            <v>#DIV/0!</v>
          </cell>
          <cell r="CN19" t="str">
            <v>Total Provisions</v>
          </cell>
          <cell r="CO19">
            <v>5401.7000000000007</v>
          </cell>
          <cell r="CP19">
            <v>11393.828640000002</v>
          </cell>
          <cell r="CQ19">
            <v>1.1093042264472297</v>
          </cell>
          <cell r="CR19">
            <v>21394</v>
          </cell>
          <cell r="CS19">
            <v>30179.297280000003</v>
          </cell>
          <cell r="CT19">
            <v>0.41064304384406847</v>
          </cell>
          <cell r="CV19" t="str">
            <v>Other Income</v>
          </cell>
          <cell r="CW19">
            <v>35045</v>
          </cell>
          <cell r="CX19">
            <v>39407</v>
          </cell>
          <cell r="CY19">
            <v>0.12446854044799549</v>
          </cell>
          <cell r="DA19">
            <v>6784</v>
          </cell>
          <cell r="DB19">
            <v>7046</v>
          </cell>
          <cell r="DC19">
            <v>3.8620283018867996E-2</v>
          </cell>
          <cell r="DE19">
            <v>8040</v>
          </cell>
          <cell r="DF19">
            <v>9900</v>
          </cell>
          <cell r="DG19">
            <v>0.23134328358208944</v>
          </cell>
          <cell r="DH19">
            <v>-0.33034355404939209</v>
          </cell>
          <cell r="DJ19" t="e">
            <v>#REF!</v>
          </cell>
          <cell r="DK19" t="e">
            <v>#REF!</v>
          </cell>
          <cell r="DL19" t="e">
            <v>#REF!</v>
          </cell>
          <cell r="DN19" t="str">
            <v>Total Non Interest Income</v>
          </cell>
          <cell r="DO19">
            <v>8040</v>
          </cell>
          <cell r="DP19">
            <v>9050</v>
          </cell>
          <cell r="DQ19">
            <v>17090</v>
          </cell>
          <cell r="DR19">
            <v>8306.2000000000007</v>
          </cell>
          <cell r="DS19">
            <v>25396.2</v>
          </cell>
          <cell r="DT19">
            <v>13433.8</v>
          </cell>
          <cell r="DU19">
            <v>21740</v>
          </cell>
          <cell r="DV19">
            <v>38830</v>
          </cell>
          <cell r="DW19">
            <v>9904.7000000000007</v>
          </cell>
          <cell r="DX19">
            <v>9180</v>
          </cell>
          <cell r="DY19">
            <v>8843</v>
          </cell>
          <cell r="DZ19">
            <v>10134.9</v>
          </cell>
          <cell r="EA19">
            <v>18747.7</v>
          </cell>
          <cell r="EB19">
            <v>20040</v>
          </cell>
          <cell r="EC19">
            <v>9036.6</v>
          </cell>
          <cell r="ED19">
            <v>27784.300000000003</v>
          </cell>
          <cell r="EE19">
            <v>13960.5</v>
          </cell>
          <cell r="EF19">
            <v>22997.1</v>
          </cell>
          <cell r="EG19">
            <v>41744.800000000003</v>
          </cell>
          <cell r="EI19">
            <v>10345</v>
          </cell>
          <cell r="EK19">
            <v>11378.599999999999</v>
          </cell>
          <cell r="EL19">
            <v>21673.3</v>
          </cell>
          <cell r="EM19">
            <v>21723.599999999999</v>
          </cell>
          <cell r="EN19">
            <v>13614.4</v>
          </cell>
          <cell r="EO19">
            <v>0.50658433481619181</v>
          </cell>
          <cell r="EP19">
            <v>0.19649165978239869</v>
          </cell>
          <cell r="EQ19">
            <v>35338</v>
          </cell>
          <cell r="ER19">
            <v>0.27186936507308079</v>
          </cell>
          <cell r="ET19">
            <v>22064</v>
          </cell>
          <cell r="EU19">
            <v>0.62063697261722894</v>
          </cell>
          <cell r="EV19">
            <v>0.58045915260914716</v>
          </cell>
          <cell r="EW19">
            <v>57403</v>
          </cell>
          <cell r="EX19">
            <v>0.37509342480979657</v>
          </cell>
          <cell r="EY19">
            <v>17529.3</v>
          </cell>
          <cell r="EZ19">
            <v>0.69447075882068621</v>
          </cell>
          <cell r="FA19">
            <v>-0.20552483683828859</v>
          </cell>
          <cell r="FB19">
            <v>26550.699999999997</v>
          </cell>
          <cell r="FC19">
            <v>1.3333889933735259</v>
          </cell>
          <cell r="FD19">
            <v>0.51464690546684677</v>
          </cell>
          <cell r="FE19">
            <v>44080</v>
          </cell>
          <cell r="FF19">
            <v>1.0291296101935226</v>
          </cell>
          <cell r="FG19">
            <v>11219.1</v>
          </cell>
          <cell r="FI19">
            <v>-0.57744616902755852</v>
          </cell>
          <cell r="FJ19">
            <v>55299.1</v>
          </cell>
          <cell r="FK19">
            <v>0.56486218801290389</v>
          </cell>
          <cell r="FM19">
            <v>20825.3</v>
          </cell>
          <cell r="FN19">
            <v>-5.6141225525743299E-2</v>
          </cell>
          <cell r="FO19">
            <v>0.85623623998359921</v>
          </cell>
          <cell r="FP19">
            <v>76124.399999999994</v>
          </cell>
          <cell r="FQ19">
            <v>0.32613974879361685</v>
          </cell>
          <cell r="FR19">
            <v>13972.726859940207</v>
          </cell>
          <cell r="FS19">
            <v>15387.2</v>
          </cell>
          <cell r="FT19">
            <v>0.10123100195389112</v>
          </cell>
          <cell r="FU19">
            <v>17529.3</v>
          </cell>
          <cell r="FV19">
            <v>15387.2</v>
          </cell>
          <cell r="FW19">
            <v>-0.12220111470509365</v>
          </cell>
          <cell r="FX19">
            <v>-0.26112949153193465</v>
          </cell>
          <cell r="FZ19">
            <v>26550.699999999997</v>
          </cell>
          <cell r="GA19">
            <v>16525.400000000001</v>
          </cell>
          <cell r="GB19">
            <v>-0.37759079798272721</v>
          </cell>
          <cell r="GC19">
            <v>7.3970572943745427E-2</v>
          </cell>
          <cell r="GE19">
            <v>44080</v>
          </cell>
          <cell r="GF19">
            <v>31912.600000000002</v>
          </cell>
          <cell r="GG19">
            <v>-0.27602994555353899</v>
          </cell>
          <cell r="GI19">
            <v>11598.590457044074</v>
          </cell>
          <cell r="GJ19">
            <v>3.3825392147683431E-2</v>
          </cell>
          <cell r="GL19">
            <v>11219.2</v>
          </cell>
          <cell r="GM19">
            <v>20916</v>
          </cell>
          <cell r="GN19">
            <v>0.8643040501996575</v>
          </cell>
          <cell r="GO19">
            <v>0.26568797124426635</v>
          </cell>
          <cell r="GQ19">
            <v>20825.3</v>
          </cell>
          <cell r="GR19">
            <v>19906.450419699999</v>
          </cell>
          <cell r="GS19">
            <v>-4.4121793217864802E-2</v>
          </cell>
          <cell r="GT19">
            <v>-4.8266856965959115E-2</v>
          </cell>
          <cell r="GV19">
            <v>15387.2</v>
          </cell>
          <cell r="GW19">
            <v>19906.450419699999</v>
          </cell>
          <cell r="GX19">
            <v>15765.6</v>
          </cell>
          <cell r="GY19">
            <v>2.4591868566080866E-2</v>
          </cell>
          <cell r="GZ19">
            <v>-0.20801550916390865</v>
          </cell>
          <cell r="HB19">
            <v>23753.599999999999</v>
          </cell>
          <cell r="HC19">
            <v>16525.900000000001</v>
          </cell>
          <cell r="HD19">
            <v>12946.3</v>
          </cell>
          <cell r="HE19">
            <v>-0.21660544962755446</v>
          </cell>
          <cell r="HF19">
            <v>-0.45497524585747007</v>
          </cell>
          <cell r="HI19">
            <v>12946.3</v>
          </cell>
          <cell r="HJ19">
            <v>20916</v>
          </cell>
          <cell r="HK19">
            <v>18404.7</v>
          </cell>
          <cell r="HL19">
            <v>-0.12006597819850828</v>
          </cell>
          <cell r="HM19">
            <v>0.42161853193576548</v>
          </cell>
          <cell r="HO19">
            <v>19906.450419699999</v>
          </cell>
          <cell r="HQ19">
            <v>-1</v>
          </cell>
          <cell r="HR19">
            <v>-1</v>
          </cell>
          <cell r="ID19">
            <v>26090.399999999994</v>
          </cell>
          <cell r="IE19">
            <v>0.25282228827435826</v>
          </cell>
          <cell r="IF19">
            <v>55299.199999999997</v>
          </cell>
          <cell r="IG19">
            <v>52828.600000000006</v>
          </cell>
          <cell r="IH19">
            <v>-4.4676957352004942E-2</v>
          </cell>
          <cell r="IJ19" t="e">
            <v>#REF!</v>
          </cell>
          <cell r="IK19">
            <v>47006.399999999994</v>
          </cell>
          <cell r="IL19" t="e">
            <v>#REF!</v>
          </cell>
          <cell r="IP19" t="e">
            <v>#REF!</v>
          </cell>
          <cell r="IQ19">
            <v>78919</v>
          </cell>
          <cell r="IR19" t="e">
            <v>#REF!</v>
          </cell>
          <cell r="IS19" t="e">
            <v>#REF!</v>
          </cell>
          <cell r="IT19" t="e">
            <v>#REF!</v>
          </cell>
          <cell r="IV19" t="e">
            <v>#REF!</v>
          </cell>
        </row>
        <row r="20">
          <cell r="A20" t="str">
            <v>Provisions &amp; Cont. (incl tax)</v>
          </cell>
          <cell r="B20">
            <v>3421.7</v>
          </cell>
          <cell r="C20">
            <v>3159.7</v>
          </cell>
          <cell r="D20">
            <v>6581.4</v>
          </cell>
          <cell r="E20">
            <v>3098.3</v>
          </cell>
          <cell r="F20">
            <v>9679.7000000000007</v>
          </cell>
          <cell r="G20">
            <v>6757.8999999999987</v>
          </cell>
          <cell r="H20">
            <v>9856.1999999999989</v>
          </cell>
          <cell r="I20">
            <v>16437.599999999999</v>
          </cell>
          <cell r="K20">
            <v>4776</v>
          </cell>
          <cell r="L20">
            <v>3387.2</v>
          </cell>
          <cell r="M20">
            <v>8163.2</v>
          </cell>
          <cell r="N20">
            <v>3528.9</v>
          </cell>
          <cell r="O20">
            <v>11692.1</v>
          </cell>
          <cell r="P20">
            <v>12541.499999999998</v>
          </cell>
          <cell r="Q20">
            <v>16070.399999999998</v>
          </cell>
          <cell r="R20">
            <v>24233.599999999999</v>
          </cell>
          <cell r="T20">
            <v>5494.1</v>
          </cell>
          <cell r="U20">
            <v>4936.2</v>
          </cell>
          <cell r="V20">
            <v>10430.299999999999</v>
          </cell>
          <cell r="W20">
            <v>5677</v>
          </cell>
          <cell r="X20">
            <v>16107.3</v>
          </cell>
          <cell r="Y20">
            <v>5401.7000000000007</v>
          </cell>
          <cell r="Z20">
            <v>11078.7</v>
          </cell>
          <cell r="AA20">
            <v>21509</v>
          </cell>
          <cell r="AC20">
            <v>6250.6</v>
          </cell>
          <cell r="AD20">
            <v>5680.6</v>
          </cell>
          <cell r="AE20">
            <v>11931.199999999999</v>
          </cell>
          <cell r="AF20">
            <v>6854.2686400000002</v>
          </cell>
          <cell r="AG20">
            <v>18785.468639999999</v>
          </cell>
          <cell r="AH20">
            <v>11393.828640000002</v>
          </cell>
          <cell r="AI20">
            <v>18248.097280000002</v>
          </cell>
          <cell r="AJ20">
            <v>30179.297280000003</v>
          </cell>
          <cell r="AK20">
            <v>0.11027027027027025</v>
          </cell>
          <cell r="AL20">
            <v>8832.2000000000007</v>
          </cell>
          <cell r="AM20">
            <v>8832.2000000000007</v>
          </cell>
          <cell r="AN20">
            <v>7955</v>
          </cell>
          <cell r="AO20">
            <v>16787.2</v>
          </cell>
          <cell r="AP20">
            <v>7587</v>
          </cell>
          <cell r="AQ20">
            <v>24374.2</v>
          </cell>
          <cell r="AR20" t="e">
            <v>#REF!</v>
          </cell>
          <cell r="AT20" t="e">
            <v>#REF!</v>
          </cell>
          <cell r="AU20">
            <v>0.10690146512845167</v>
          </cell>
          <cell r="AV20">
            <v>-4.6260213702074116E-2</v>
          </cell>
          <cell r="AW20">
            <v>0.29750289796336982</v>
          </cell>
          <cell r="AX20" t="e">
            <v>#REF!</v>
          </cell>
          <cell r="AZ20">
            <v>0.395797410643832</v>
          </cell>
          <cell r="BA20">
            <v>7.2000506377187801E-2</v>
          </cell>
          <cell r="BB20">
            <v>0.24034399975689058</v>
          </cell>
          <cell r="BC20">
            <v>0.13897944033825005</v>
          </cell>
          <cell r="BD20">
            <v>0.20789900513445669</v>
          </cell>
          <cell r="BE20">
            <v>0.85582799390343167</v>
          </cell>
          <cell r="BF20">
            <v>0.63048639435076392</v>
          </cell>
          <cell r="BG20">
            <v>0.47427848347690671</v>
          </cell>
          <cell r="BI20">
            <v>0.15035594639866012</v>
          </cell>
          <cell r="BJ20">
            <v>0.45730987246102983</v>
          </cell>
          <cell r="BK20">
            <v>0.27772197177577418</v>
          </cell>
          <cell r="BL20">
            <v>0.6087165972399331</v>
          </cell>
          <cell r="BM20">
            <v>0.37762249724172725</v>
          </cell>
          <cell r="BN20">
            <v>-0.56929394410556933</v>
          </cell>
          <cell r="BO20">
            <v>-0.3106145459976104</v>
          </cell>
          <cell r="BP20">
            <v>-0.11243067476561464</v>
          </cell>
          <cell r="BR20">
            <v>0.13769316175533763</v>
          </cell>
          <cell r="BS20">
            <v>0.15080426238807187</v>
          </cell>
          <cell r="BT20">
            <v>0.14389806621094303</v>
          </cell>
          <cell r="BU20">
            <v>0.20737513475427161</v>
          </cell>
          <cell r="BV20">
            <v>0.16627048853625381</v>
          </cell>
          <cell r="BW20">
            <v>1.1093042264472297</v>
          </cell>
          <cell r="BX20">
            <v>0.64713344345455703</v>
          </cell>
          <cell r="BY20">
            <v>0.40310090101817853</v>
          </cell>
          <cell r="CA20">
            <v>0.662296772774287</v>
          </cell>
          <cell r="CN20" t="str">
            <v>Net Profit</v>
          </cell>
          <cell r="CO20">
            <v>8856.4999999999927</v>
          </cell>
          <cell r="CP20">
            <v>7634.171360000013</v>
          </cell>
          <cell r="CQ20">
            <v>-0.13801486365945703</v>
          </cell>
          <cell r="CR20">
            <v>20515</v>
          </cell>
          <cell r="CS20">
            <v>22452.302720000003</v>
          </cell>
          <cell r="CT20">
            <v>9.4433474043382981E-2</v>
          </cell>
          <cell r="CV20" t="str">
            <v>Total Income</v>
          </cell>
          <cell r="CW20">
            <v>102713</v>
          </cell>
          <cell r="CX20">
            <v>121884.90000000002</v>
          </cell>
          <cell r="CY20">
            <v>0.18665504853329207</v>
          </cell>
          <cell r="DA20">
            <v>23505</v>
          </cell>
          <cell r="DB20">
            <v>26424</v>
          </cell>
          <cell r="DC20">
            <v>0.12418634333120604</v>
          </cell>
          <cell r="DE20">
            <v>26766.5</v>
          </cell>
          <cell r="DF20">
            <v>31358</v>
          </cell>
          <cell r="DG20">
            <v>0.17153905067902042</v>
          </cell>
          <cell r="DH20">
            <v>-0.1950901474393204</v>
          </cell>
          <cell r="DJ20" t="e">
            <v>#REF!</v>
          </cell>
          <cell r="DK20" t="e">
            <v>#REF!</v>
          </cell>
          <cell r="DL20" t="e">
            <v>#REF!</v>
          </cell>
          <cell r="DN20" t="str">
            <v>Total Income</v>
          </cell>
          <cell r="DO20">
            <v>26766.5</v>
          </cell>
          <cell r="DP20">
            <v>29211.9</v>
          </cell>
          <cell r="DQ20">
            <v>55978.400000000001</v>
          </cell>
          <cell r="DR20">
            <v>27721.000000000004</v>
          </cell>
          <cell r="DS20">
            <v>83699.400000000009</v>
          </cell>
          <cell r="DT20">
            <v>38956.599999999991</v>
          </cell>
          <cell r="DU20">
            <v>66677.600000000006</v>
          </cell>
          <cell r="DV20">
            <v>122656</v>
          </cell>
          <cell r="DW20">
            <v>31362.69999999999</v>
          </cell>
          <cell r="DX20">
            <v>31358</v>
          </cell>
          <cell r="DY20">
            <v>31813.4</v>
          </cell>
          <cell r="DZ20">
            <v>31179.599999999999</v>
          </cell>
          <cell r="EA20">
            <v>63176.099999999991</v>
          </cell>
          <cell r="EB20">
            <v>63262.7</v>
          </cell>
          <cell r="EC20">
            <v>31720.400000000001</v>
          </cell>
          <cell r="ED20">
            <v>94896.500000000015</v>
          </cell>
          <cell r="EE20">
            <v>37660.800000000032</v>
          </cell>
          <cell r="EF20">
            <v>69381.200000000041</v>
          </cell>
          <cell r="EG20">
            <v>132557.30000000005</v>
          </cell>
          <cell r="EI20">
            <v>34501.700000000004</v>
          </cell>
          <cell r="EK20">
            <v>35368.899999999994</v>
          </cell>
          <cell r="EL20">
            <v>69929.899999999994</v>
          </cell>
          <cell r="EM20">
            <v>69870.600000000006</v>
          </cell>
          <cell r="EN20">
            <v>37569.300000000003</v>
          </cell>
          <cell r="EO20">
            <v>0.18438922586096007</v>
          </cell>
          <cell r="EP20">
            <v>6.2212848010540611E-2</v>
          </cell>
          <cell r="EQ20">
            <v>107439.90000000001</v>
          </cell>
          <cell r="ER20">
            <v>0.13217979588288276</v>
          </cell>
          <cell r="ET20">
            <v>49737.599999999999</v>
          </cell>
          <cell r="EU20">
            <v>0.32388945229216404</v>
          </cell>
          <cell r="EV20">
            <v>0.32067295437165311</v>
          </cell>
          <cell r="EW20">
            <v>157178.6</v>
          </cell>
          <cell r="EX20">
            <v>0.18574080793739722</v>
          </cell>
          <cell r="EY20">
            <v>44376.200000000012</v>
          </cell>
          <cell r="EZ20">
            <v>0.28620328853360877</v>
          </cell>
          <cell r="FA20">
            <v>-0.10779370134465649</v>
          </cell>
          <cell r="FB20">
            <v>50701.000000000007</v>
          </cell>
          <cell r="FC20">
            <v>0.43349100480931035</v>
          </cell>
          <cell r="FD20">
            <v>0.14252684997814136</v>
          </cell>
          <cell r="FE20">
            <v>95077.200000000012</v>
          </cell>
          <cell r="FF20">
            <v>0.36076117852143819</v>
          </cell>
          <cell r="FG20">
            <v>38949</v>
          </cell>
          <cell r="FI20">
            <v>-0.23179029999408307</v>
          </cell>
          <cell r="FJ20">
            <v>134026.20000000001</v>
          </cell>
          <cell r="FK20">
            <v>0.24745276196273447</v>
          </cell>
          <cell r="FM20">
            <v>53961.299999999988</v>
          </cell>
          <cell r="FN20">
            <v>8.4919658367110351E-2</v>
          </cell>
          <cell r="FO20">
            <v>0.38543479935299985</v>
          </cell>
          <cell r="FP20">
            <v>187987.5</v>
          </cell>
          <cell r="FQ20">
            <v>0.19601205253132425</v>
          </cell>
          <cell r="FR20">
            <v>43790.18661995705</v>
          </cell>
          <cell r="FS20">
            <v>44927.899999999994</v>
          </cell>
          <cell r="FT20">
            <v>2.5981012365095424E-2</v>
          </cell>
          <cell r="FU20">
            <v>44376.2</v>
          </cell>
          <cell r="FV20">
            <v>44927.899999999994</v>
          </cell>
          <cell r="FW20">
            <v>1.2432339857851415E-2</v>
          </cell>
          <cell r="FX20">
            <v>-0.16740515888238416</v>
          </cell>
          <cell r="FZ20">
            <v>50701.000000000007</v>
          </cell>
          <cell r="GA20">
            <v>50323.499999999993</v>
          </cell>
          <cell r="GB20">
            <v>-7.4456125125740291E-3</v>
          </cell>
          <cell r="GC20">
            <v>0.12009464052403951</v>
          </cell>
          <cell r="GE20">
            <v>95077.200000000012</v>
          </cell>
          <cell r="GF20">
            <v>95251.4</v>
          </cell>
          <cell r="GG20">
            <v>1.8321953107578448E-3</v>
          </cell>
          <cell r="GI20">
            <v>44161.281027016841</v>
          </cell>
          <cell r="GJ20">
            <v>0.13382323107183347</v>
          </cell>
          <cell r="GL20">
            <v>38949.100000000006</v>
          </cell>
          <cell r="GM20">
            <v>57516.1</v>
          </cell>
          <cell r="GN20">
            <v>0.47669907648700449</v>
          </cell>
          <cell r="GO20">
            <v>0.14292726062376437</v>
          </cell>
          <cell r="GQ20">
            <v>53961.299999999988</v>
          </cell>
          <cell r="GR20">
            <v>56413.003744130023</v>
          </cell>
          <cell r="GS20">
            <v>4.5434482566766077E-2</v>
          </cell>
          <cell r="GT20">
            <v>-1.9178912615249954E-2</v>
          </cell>
          <cell r="GV20">
            <v>44927.899999999994</v>
          </cell>
          <cell r="GW20">
            <v>56413.003744130023</v>
          </cell>
          <cell r="GX20">
            <v>51178.999999999993</v>
          </cell>
          <cell r="GY20">
            <v>0.13913626054189043</v>
          </cell>
          <cell r="GZ20">
            <v>-9.2780093183296386E-2</v>
          </cell>
          <cell r="HB20">
            <v>59166.999999999993</v>
          </cell>
          <cell r="HC20">
            <v>50323.999999999993</v>
          </cell>
          <cell r="HD20">
            <v>49025.8</v>
          </cell>
          <cell r="HE20">
            <v>-2.5796836499483167E-2</v>
          </cell>
          <cell r="HF20">
            <v>-0.17139959774874491</v>
          </cell>
          <cell r="HI20">
            <v>49025.8</v>
          </cell>
          <cell r="HJ20">
            <v>57516.1</v>
          </cell>
          <cell r="HK20">
            <v>60603.600000000006</v>
          </cell>
          <cell r="HL20">
            <v>5.3680621599865308E-2</v>
          </cell>
          <cell r="HM20">
            <v>0.23615728861130258</v>
          </cell>
          <cell r="HO20">
            <v>56413.003744130023</v>
          </cell>
          <cell r="HP20">
            <v>0</v>
          </cell>
          <cell r="HQ20">
            <v>-1</v>
          </cell>
          <cell r="HR20">
            <v>-1</v>
          </cell>
          <cell r="ID20">
            <v>61587.720000000059</v>
          </cell>
          <cell r="IE20">
            <v>0.14133128742265422</v>
          </cell>
          <cell r="IF20">
            <v>134026.30000000002</v>
          </cell>
          <cell r="IG20">
            <v>152767.5</v>
          </cell>
          <cell r="IH20">
            <v>0.13983225680332878</v>
          </cell>
          <cell r="IJ20" t="e">
            <v>#REF!</v>
          </cell>
          <cell r="IK20">
            <v>115393.82000000004</v>
          </cell>
          <cell r="IL20" t="e">
            <v>#REF!</v>
          </cell>
          <cell r="IP20" t="e">
            <v>#REF!</v>
          </cell>
          <cell r="IQ20">
            <v>210645.22000000003</v>
          </cell>
          <cell r="IR20" t="e">
            <v>#REF!</v>
          </cell>
          <cell r="IS20" t="e">
            <v>#REF!</v>
          </cell>
          <cell r="IT20" t="e">
            <v>#REF!</v>
          </cell>
          <cell r="IV20" t="e">
            <v>#REF!</v>
          </cell>
        </row>
        <row r="21">
          <cell r="A21" t="str">
            <v>Net Profit</v>
          </cell>
          <cell r="B21">
            <v>3203.9999999999973</v>
          </cell>
          <cell r="C21">
            <v>3843.0000000000045</v>
          </cell>
          <cell r="D21">
            <v>7047.0000000000055</v>
          </cell>
          <cell r="E21">
            <v>2078.9999999999973</v>
          </cell>
          <cell r="F21">
            <v>9126.0000000000036</v>
          </cell>
          <cell r="G21">
            <v>9485.9999999999891</v>
          </cell>
          <cell r="H21">
            <v>11564.999999999987</v>
          </cell>
          <cell r="I21">
            <v>18611.999999999985</v>
          </cell>
          <cell r="K21">
            <v>4266.0000000000018</v>
          </cell>
          <cell r="L21">
            <v>4310.9999999999955</v>
          </cell>
          <cell r="M21">
            <v>8576.9999999999964</v>
          </cell>
          <cell r="N21">
            <v>2853.0000000000014</v>
          </cell>
          <cell r="O21">
            <v>11429.999999999998</v>
          </cell>
          <cell r="P21">
            <v>-1151.9999999999982</v>
          </cell>
          <cell r="Q21">
            <v>1701.0000000000036</v>
          </cell>
          <cell r="R21">
            <v>10277.999999999993</v>
          </cell>
          <cell r="T21">
            <v>3478.5000000000036</v>
          </cell>
          <cell r="U21">
            <v>3546.0000000000027</v>
          </cell>
          <cell r="V21">
            <v>7024.5000000000073</v>
          </cell>
          <cell r="W21">
            <v>4005.0000000000036</v>
          </cell>
          <cell r="X21">
            <v>11029.500000000011</v>
          </cell>
          <cell r="Y21">
            <v>8856.4999999999927</v>
          </cell>
          <cell r="Z21">
            <v>12861.499999999996</v>
          </cell>
          <cell r="AA21">
            <v>20515</v>
          </cell>
          <cell r="AC21">
            <v>4616.9999999999982</v>
          </cell>
          <cell r="AD21">
            <v>5809.5000000000018</v>
          </cell>
          <cell r="AE21">
            <v>10426.500000000005</v>
          </cell>
          <cell r="AF21">
            <v>4391.6313600000049</v>
          </cell>
          <cell r="AG21">
            <v>14818.131360000007</v>
          </cell>
          <cell r="AH21">
            <v>7634.171359999993</v>
          </cell>
          <cell r="AI21">
            <v>12025.802719999998</v>
          </cell>
          <cell r="AJ21">
            <v>22452.302720000003</v>
          </cell>
          <cell r="AK21">
            <v>1.8916643971533587E-2</v>
          </cell>
          <cell r="AL21">
            <v>6560.3967038751216</v>
          </cell>
          <cell r="AM21">
            <v>5797.7999999999993</v>
          </cell>
          <cell r="AN21">
            <v>6438.6000000000058</v>
          </cell>
          <cell r="AO21">
            <v>12236.400000000005</v>
          </cell>
          <cell r="AP21">
            <v>6138.9000000000015</v>
          </cell>
          <cell r="AQ21">
            <v>18375.300000000007</v>
          </cell>
          <cell r="AR21" t="e">
            <v>#REF!</v>
          </cell>
          <cell r="AT21" t="e">
            <v>#REF!</v>
          </cell>
          <cell r="AU21">
            <v>0.39786323048754135</v>
          </cell>
          <cell r="AV21">
            <v>-4.6547386077719355E-2</v>
          </cell>
          <cell r="AW21">
            <v>0.24005514282335239</v>
          </cell>
          <cell r="AX21" t="e">
            <v>#REF!</v>
          </cell>
          <cell r="AZ21">
            <v>0.33146067415730518</v>
          </cell>
          <cell r="BA21">
            <v>0.12177985948477499</v>
          </cell>
          <cell r="BB21">
            <v>0.21711366538952603</v>
          </cell>
          <cell r="BC21">
            <v>0.37229437229437479</v>
          </cell>
          <cell r="BD21">
            <v>0.25246548323471329</v>
          </cell>
          <cell r="BE21">
            <v>-1.1214421252371916</v>
          </cell>
          <cell r="BF21">
            <v>-0.85291828793774271</v>
          </cell>
          <cell r="BG21">
            <v>-0.4477756286266924</v>
          </cell>
          <cell r="BI21">
            <v>-0.18459915611814293</v>
          </cell>
          <cell r="BJ21">
            <v>-0.17745302713987321</v>
          </cell>
          <cell r="BK21">
            <v>-0.18100734522560213</v>
          </cell>
          <cell r="BL21">
            <v>0.40378548895899113</v>
          </cell>
          <cell r="BM21">
            <v>-3.5039370078739029E-2</v>
          </cell>
          <cell r="BN21">
            <v>-8.6879340277777839</v>
          </cell>
          <cell r="BO21">
            <v>6.5611405055849321</v>
          </cell>
          <cell r="BP21">
            <v>0.99601089706168655</v>
          </cell>
          <cell r="BR21">
            <v>0.32729624838292182</v>
          </cell>
          <cell r="BS21">
            <v>0.63832487309644592</v>
          </cell>
          <cell r="BT21">
            <v>0.48430493273542519</v>
          </cell>
          <cell r="BU21">
            <v>9.6537168539326146E-2</v>
          </cell>
          <cell r="BV21">
            <v>0.34349982864137019</v>
          </cell>
          <cell r="BW21">
            <v>-0.13801486365945925</v>
          </cell>
          <cell r="BX21">
            <v>-6.4976657466080834E-2</v>
          </cell>
          <cell r="BY21">
            <v>9.4433474043382981E-2</v>
          </cell>
          <cell r="CA21">
            <v>0.73834521484061555</v>
          </cell>
          <cell r="CV21" t="str">
            <v>Employee costs (adjusted)</v>
          </cell>
          <cell r="CW21">
            <v>45989</v>
          </cell>
          <cell r="CX21">
            <v>51584.1</v>
          </cell>
          <cell r="CY21">
            <v>0.12166170171127866</v>
          </cell>
          <cell r="DA21">
            <v>8965</v>
          </cell>
          <cell r="DB21">
            <v>9717</v>
          </cell>
          <cell r="DC21">
            <v>8.3881762409369731E-2</v>
          </cell>
          <cell r="DE21">
            <v>12510</v>
          </cell>
          <cell r="DF21">
            <v>11703.7</v>
          </cell>
          <cell r="DG21">
            <v>-6.4452438049560246E-2</v>
          </cell>
          <cell r="DJ21" t="e">
            <v>#REF!</v>
          </cell>
          <cell r="DK21" t="e">
            <v>#REF!</v>
          </cell>
          <cell r="DL21" t="e">
            <v>#REF!</v>
          </cell>
          <cell r="DN21" t="str">
            <v>Staff Expenses</v>
          </cell>
          <cell r="DO21">
            <v>12510</v>
          </cell>
          <cell r="DP21">
            <v>13070</v>
          </cell>
          <cell r="DQ21">
            <v>25580</v>
          </cell>
          <cell r="DR21">
            <v>12743.1</v>
          </cell>
          <cell r="DS21">
            <v>38323.1</v>
          </cell>
          <cell r="DT21" t="e">
            <v>#REF!</v>
          </cell>
          <cell r="DU21" t="e">
            <v>#REF!</v>
          </cell>
          <cell r="DV21" t="e">
            <v>#REF!</v>
          </cell>
          <cell r="DW21">
            <v>11705.800000000001</v>
          </cell>
          <cell r="DX21">
            <v>11703.7</v>
          </cell>
          <cell r="DY21">
            <v>11757.800000000001</v>
          </cell>
          <cell r="DZ21">
            <v>11737.7</v>
          </cell>
          <cell r="EA21">
            <v>23463.600000000002</v>
          </cell>
          <cell r="EB21">
            <v>23441.4</v>
          </cell>
          <cell r="EC21">
            <v>11946.400000000001</v>
          </cell>
          <cell r="ED21">
            <v>35410</v>
          </cell>
          <cell r="EE21">
            <v>12572.700000000004</v>
          </cell>
          <cell r="EF21">
            <v>24519.100000000006</v>
          </cell>
          <cell r="EG21">
            <v>47982.700000000004</v>
          </cell>
          <cell r="EI21">
            <v>11921.7</v>
          </cell>
          <cell r="EK21">
            <v>12142.400000000001</v>
          </cell>
          <cell r="EL21">
            <v>24064.1</v>
          </cell>
          <cell r="EM21">
            <v>24064.100000000002</v>
          </cell>
          <cell r="EN21">
            <v>12969.1</v>
          </cell>
          <cell r="EO21">
            <v>8.560737962900955E-2</v>
          </cell>
          <cell r="EP21">
            <v>6.8083739623138628E-2</v>
          </cell>
          <cell r="EQ21">
            <v>37033.200000000004</v>
          </cell>
          <cell r="ER21">
            <v>4.5840158147416155E-2</v>
          </cell>
          <cell r="ET21">
            <v>16411.600000000002</v>
          </cell>
          <cell r="EU21">
            <v>0.26543861948785974</v>
          </cell>
          <cell r="EV21">
            <v>0.30533616486514403</v>
          </cell>
          <cell r="EW21">
            <v>53341.9</v>
          </cell>
          <cell r="EX21">
            <v>0.11169025502941676</v>
          </cell>
          <cell r="EY21">
            <v>12584.2</v>
          </cell>
          <cell r="EZ21">
            <v>5.5570933675566314E-2</v>
          </cell>
          <cell r="FA21">
            <v>-0.2332130931779961</v>
          </cell>
          <cell r="FB21">
            <v>14369.400000000001</v>
          </cell>
          <cell r="FC21">
            <v>0.18340690473053112</v>
          </cell>
          <cell r="FD21">
            <v>0.14186042815594169</v>
          </cell>
          <cell r="FE21">
            <v>26953.600000000002</v>
          </cell>
          <cell r="FF21">
            <v>0.12007513266650327</v>
          </cell>
          <cell r="FG21">
            <v>13633.7</v>
          </cell>
          <cell r="FI21">
            <v>-5.1199075813882278E-2</v>
          </cell>
          <cell r="FJ21">
            <v>40587.300000000003</v>
          </cell>
          <cell r="FK21">
            <v>9.5970642558568908E-2</v>
          </cell>
          <cell r="FM21">
            <v>20344.900000000001</v>
          </cell>
          <cell r="FN21">
            <v>0.23966584610884967</v>
          </cell>
          <cell r="FO21">
            <v>0.49225081966010698</v>
          </cell>
          <cell r="FP21">
            <v>60932.200000000004</v>
          </cell>
          <cell r="FQ21">
            <v>0.14229526882244548</v>
          </cell>
          <cell r="FR21">
            <v>16428.72</v>
          </cell>
          <cell r="FS21">
            <v>17104.400000000001</v>
          </cell>
          <cell r="FT21">
            <v>4.1127975886131152E-2</v>
          </cell>
          <cell r="FU21">
            <v>13470.5</v>
          </cell>
          <cell r="FV21">
            <v>18104.400000000001</v>
          </cell>
          <cell r="FW21">
            <v>0.43866117830295126</v>
          </cell>
          <cell r="FX21">
            <v>-0.11012587921297223</v>
          </cell>
          <cell r="FZ21">
            <v>13483.100000000002</v>
          </cell>
          <cell r="GA21">
            <v>17574.099999999999</v>
          </cell>
          <cell r="GB21">
            <v>0.30341687000763895</v>
          </cell>
          <cell r="GC21">
            <v>-2.929122202337564E-2</v>
          </cell>
          <cell r="GE21">
            <v>26067.300000000003</v>
          </cell>
          <cell r="GF21">
            <v>35678.5</v>
          </cell>
          <cell r="GG21">
            <v>0.36870715417400324</v>
          </cell>
          <cell r="GI21">
            <v>17133.471743183407</v>
          </cell>
          <cell r="GJ21">
            <v>0.25670006991377292</v>
          </cell>
          <cell r="GL21">
            <v>14520</v>
          </cell>
          <cell r="GM21">
            <v>19900.7</v>
          </cell>
          <cell r="GN21">
            <v>0.37057162534435273</v>
          </cell>
          <cell r="GO21">
            <v>0.13238800279957452</v>
          </cell>
          <cell r="GQ21">
            <v>25231.200000000001</v>
          </cell>
          <cell r="GR21">
            <v>20994.278999999999</v>
          </cell>
          <cell r="GS21">
            <v>-0.16792387995814717</v>
          </cell>
          <cell r="GT21">
            <v>5.4951785615581228E-2</v>
          </cell>
          <cell r="GV21">
            <v>18104.400000000001</v>
          </cell>
          <cell r="GW21">
            <v>20994.278999999999</v>
          </cell>
          <cell r="GX21">
            <v>18335.7</v>
          </cell>
          <cell r="GY21">
            <v>1.2775899781268585E-2</v>
          </cell>
          <cell r="GZ21">
            <v>-0.1266334985831139</v>
          </cell>
          <cell r="HB21">
            <v>18335.7</v>
          </cell>
          <cell r="HC21">
            <v>17574.2</v>
          </cell>
          <cell r="HD21">
            <v>20411.8</v>
          </cell>
          <cell r="HE21">
            <v>0.16146396422027731</v>
          </cell>
          <cell r="HF21">
            <v>0.11322720157943245</v>
          </cell>
          <cell r="HI21">
            <v>20411.8</v>
          </cell>
          <cell r="HJ21">
            <v>19900.7</v>
          </cell>
          <cell r="HK21">
            <v>25241.200000000001</v>
          </cell>
          <cell r="HL21">
            <v>0.26835739446351137</v>
          </cell>
          <cell r="HM21">
            <v>0.23659843815832016</v>
          </cell>
          <cell r="HO21">
            <v>20994.278999999999</v>
          </cell>
          <cell r="HQ21">
            <v>-1</v>
          </cell>
          <cell r="HR21">
            <v>-1</v>
          </cell>
          <cell r="ID21">
            <v>20994.300000000003</v>
          </cell>
          <cell r="IE21">
            <v>-0.13763046880455443</v>
          </cell>
          <cell r="IF21">
            <v>40587.300000000003</v>
          </cell>
          <cell r="IG21">
            <v>55579.199999999997</v>
          </cell>
          <cell r="IH21">
            <v>0.36937416383942745</v>
          </cell>
          <cell r="IJ21" t="e">
            <v>#REF!</v>
          </cell>
          <cell r="IK21">
            <v>40895</v>
          </cell>
          <cell r="IL21" t="e">
            <v>#REF!</v>
          </cell>
          <cell r="IP21" t="e">
            <v>#REF!</v>
          </cell>
          <cell r="IQ21">
            <v>76573.5</v>
          </cell>
          <cell r="IR21" t="e">
            <v>#REF!</v>
          </cell>
          <cell r="IS21" t="e">
            <v>#REF!</v>
          </cell>
          <cell r="IT21" t="e">
            <v>#REF!</v>
          </cell>
          <cell r="IV21" t="e">
            <v>#REF!</v>
          </cell>
        </row>
        <row r="22">
          <cell r="DN22" t="str">
            <v>---Wage Arrears</v>
          </cell>
          <cell r="FU22">
            <v>0</v>
          </cell>
          <cell r="FV22">
            <v>1000</v>
          </cell>
          <cell r="FZ22">
            <v>0</v>
          </cell>
          <cell r="GA22">
            <v>1000</v>
          </cell>
          <cell r="GL22">
            <v>0</v>
          </cell>
          <cell r="GM22">
            <v>3000</v>
          </cell>
          <cell r="GQ22">
            <v>4000</v>
          </cell>
          <cell r="GR22">
            <v>2500</v>
          </cell>
          <cell r="GS22">
            <v>-0.375</v>
          </cell>
          <cell r="GV22">
            <v>1000</v>
          </cell>
          <cell r="GW22">
            <v>2500</v>
          </cell>
          <cell r="GX22">
            <v>2000</v>
          </cell>
          <cell r="GY22">
            <v>1</v>
          </cell>
          <cell r="GZ22">
            <v>-0.19999999999999996</v>
          </cell>
          <cell r="HB22">
            <v>2000</v>
          </cell>
          <cell r="HC22">
            <v>1000</v>
          </cell>
          <cell r="HD22">
            <v>0</v>
          </cell>
          <cell r="HE22">
            <v>-1</v>
          </cell>
          <cell r="HF22">
            <v>-1</v>
          </cell>
          <cell r="HI22">
            <v>0</v>
          </cell>
          <cell r="HJ22">
            <v>3000</v>
          </cell>
          <cell r="HO22">
            <v>2500</v>
          </cell>
          <cell r="HQ22">
            <v>-1</v>
          </cell>
          <cell r="HR22" t="e">
            <v>#DIV/0!</v>
          </cell>
        </row>
        <row r="23">
          <cell r="DN23" t="str">
            <v>---VRS</v>
          </cell>
          <cell r="FU23">
            <v>886.3</v>
          </cell>
          <cell r="FV23">
            <v>886.3</v>
          </cell>
          <cell r="FW23">
            <v>0</v>
          </cell>
          <cell r="FZ23">
            <v>886.3</v>
          </cell>
          <cell r="GA23">
            <v>886.3</v>
          </cell>
          <cell r="GB23">
            <v>0</v>
          </cell>
          <cell r="GL23">
            <v>886.3</v>
          </cell>
          <cell r="GM23">
            <v>886.3</v>
          </cell>
          <cell r="GN23">
            <v>0</v>
          </cell>
          <cell r="GQ23">
            <v>886.3</v>
          </cell>
          <cell r="GR23">
            <v>886.3</v>
          </cell>
          <cell r="GS23">
            <v>0</v>
          </cell>
          <cell r="GT23">
            <v>0</v>
          </cell>
          <cell r="GV23">
            <v>886.3</v>
          </cell>
          <cell r="GW23">
            <v>886.3</v>
          </cell>
          <cell r="GX23">
            <v>0</v>
          </cell>
          <cell r="GY23">
            <v>-1</v>
          </cell>
          <cell r="GZ23">
            <v>-1</v>
          </cell>
          <cell r="HB23">
            <v>0</v>
          </cell>
          <cell r="HC23">
            <v>886</v>
          </cell>
          <cell r="HD23">
            <v>0</v>
          </cell>
          <cell r="HE23">
            <v>-1</v>
          </cell>
          <cell r="HF23" t="e">
            <v>#DIV/0!</v>
          </cell>
          <cell r="HI23">
            <v>0</v>
          </cell>
          <cell r="HJ23">
            <v>886.3</v>
          </cell>
          <cell r="HO23">
            <v>886.3</v>
          </cell>
          <cell r="HQ23">
            <v>-1</v>
          </cell>
          <cell r="HR23" t="e">
            <v>#DIV/0!</v>
          </cell>
        </row>
        <row r="24">
          <cell r="DN24" t="str">
            <v>---Pension</v>
          </cell>
          <cell r="FU24">
            <v>1438.2</v>
          </cell>
          <cell r="FV24">
            <v>4000</v>
          </cell>
          <cell r="FW24">
            <v>1.781254345709915</v>
          </cell>
          <cell r="FZ24">
            <v>1440</v>
          </cell>
          <cell r="GA24">
            <v>4000</v>
          </cell>
          <cell r="GB24">
            <v>1.7777777777777777</v>
          </cell>
          <cell r="GL24">
            <v>1440</v>
          </cell>
          <cell r="GM24">
            <v>4000</v>
          </cell>
          <cell r="GN24">
            <v>1.7777777777777777</v>
          </cell>
          <cell r="GQ24">
            <v>6490</v>
          </cell>
          <cell r="GR24">
            <v>2803</v>
          </cell>
          <cell r="GS24">
            <v>-0.56810477657935288</v>
          </cell>
          <cell r="GT24">
            <v>-0.29925000000000002</v>
          </cell>
          <cell r="GV24">
            <v>4000</v>
          </cell>
          <cell r="GW24">
            <v>2803</v>
          </cell>
          <cell r="GX24">
            <v>3700</v>
          </cell>
          <cell r="GY24">
            <v>-7.4999999999999956E-2</v>
          </cell>
          <cell r="GZ24">
            <v>0.32001427042454522</v>
          </cell>
          <cell r="HB24">
            <v>3700</v>
          </cell>
          <cell r="HC24">
            <v>4000</v>
          </cell>
          <cell r="HD24">
            <v>3700</v>
          </cell>
          <cell r="HE24">
            <v>-7.4999999999999956E-2</v>
          </cell>
          <cell r="HF24">
            <v>0</v>
          </cell>
          <cell r="HI24">
            <v>3700</v>
          </cell>
          <cell r="HJ24">
            <v>4000</v>
          </cell>
          <cell r="HK24">
            <v>5075</v>
          </cell>
          <cell r="HL24">
            <v>0.26875000000000004</v>
          </cell>
          <cell r="HM24">
            <v>0.37162162162162171</v>
          </cell>
          <cell r="HO24">
            <v>2803</v>
          </cell>
          <cell r="HQ24">
            <v>-1</v>
          </cell>
          <cell r="HR24">
            <v>-1</v>
          </cell>
        </row>
        <row r="25">
          <cell r="DN25" t="str">
            <v>---Others</v>
          </cell>
          <cell r="FU25">
            <v>11146</v>
          </cell>
          <cell r="FV25">
            <v>12218.100000000002</v>
          </cell>
          <cell r="FW25">
            <v>9.6186972905078161E-2</v>
          </cell>
          <cell r="FZ25">
            <v>11156.800000000003</v>
          </cell>
          <cell r="GA25">
            <v>11687.8</v>
          </cell>
          <cell r="GB25">
            <v>4.7594292270184635E-2</v>
          </cell>
          <cell r="GL25">
            <v>12193.7</v>
          </cell>
          <cell r="GM25">
            <v>12014.400000000001</v>
          </cell>
          <cell r="GN25">
            <v>-1.4704314523073303E-2</v>
          </cell>
          <cell r="GQ25">
            <v>13854.900000000001</v>
          </cell>
          <cell r="GR25">
            <v>14804.978999999999</v>
          </cell>
          <cell r="GS25">
            <v>6.8573501071822918E-2</v>
          </cell>
          <cell r="GT25">
            <v>0.23226952656811806</v>
          </cell>
          <cell r="GV25">
            <v>12218.100000000002</v>
          </cell>
          <cell r="GW25">
            <v>14804.978999999999</v>
          </cell>
          <cell r="GX25">
            <v>12635.7</v>
          </cell>
          <cell r="GY25">
            <v>3.4178800304466295E-2</v>
          </cell>
          <cell r="GZ25">
            <v>-0.14652361209022979</v>
          </cell>
          <cell r="HB25">
            <v>12635.7</v>
          </cell>
          <cell r="HC25">
            <v>11688.2</v>
          </cell>
          <cell r="HD25">
            <v>16711.8</v>
          </cell>
          <cell r="HE25">
            <v>0.42980099587618259</v>
          </cell>
          <cell r="HF25">
            <v>0.32258600631543954</v>
          </cell>
          <cell r="HI25">
            <v>16711.8</v>
          </cell>
          <cell r="HJ25">
            <v>12014.400000000001</v>
          </cell>
          <cell r="HK25">
            <v>20166.2</v>
          </cell>
          <cell r="HL25">
            <v>0.67850246371021417</v>
          </cell>
          <cell r="HM25">
            <v>0.206704244904798</v>
          </cell>
          <cell r="HO25">
            <v>14804.978999999999</v>
          </cell>
          <cell r="HP25">
            <v>0</v>
          </cell>
          <cell r="HQ25">
            <v>-1</v>
          </cell>
          <cell r="HR25">
            <v>-1</v>
          </cell>
        </row>
        <row r="26">
          <cell r="A26" t="str">
            <v>IMD (pre-tax)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F26">
            <v>4431.8999999999996</v>
          </cell>
          <cell r="AG26">
            <v>4431.8999999999996</v>
          </cell>
          <cell r="AH26">
            <v>0</v>
          </cell>
          <cell r="AI26">
            <v>4431.8999999999996</v>
          </cell>
          <cell r="AJ26">
            <v>4431.8999999999996</v>
          </cell>
          <cell r="AM26">
            <v>0</v>
          </cell>
          <cell r="AR26">
            <v>0</v>
          </cell>
          <cell r="AT26">
            <v>0</v>
          </cell>
          <cell r="AX26">
            <v>-1</v>
          </cell>
          <cell r="BW26" t="str">
            <v>nm</v>
          </cell>
          <cell r="BX26" t="str">
            <v>nm</v>
          </cell>
          <cell r="BY26" t="str">
            <v>nm</v>
          </cell>
          <cell r="CA26" t="str">
            <v>nm</v>
          </cell>
          <cell r="CN26" t="str">
            <v>IMD (pre-tax)</v>
          </cell>
          <cell r="CO26">
            <v>0</v>
          </cell>
          <cell r="CP26">
            <v>0</v>
          </cell>
          <cell r="CR26">
            <v>0</v>
          </cell>
          <cell r="CS26">
            <v>4431.8999999999996</v>
          </cell>
          <cell r="CV26" t="str">
            <v>Other Expenses</v>
          </cell>
          <cell r="CW26">
            <v>15463</v>
          </cell>
          <cell r="CX26">
            <v>18440.099999999999</v>
          </cell>
          <cell r="CY26">
            <v>0.19253055681303755</v>
          </cell>
          <cell r="DA26">
            <v>4068</v>
          </cell>
          <cell r="DB26">
            <v>4618</v>
          </cell>
          <cell r="DC26">
            <v>0.13520157325467053</v>
          </cell>
          <cell r="DE26">
            <v>3390</v>
          </cell>
          <cell r="DF26">
            <v>4140</v>
          </cell>
          <cell r="DG26">
            <v>0.22123893805309724</v>
          </cell>
          <cell r="DJ26" t="e">
            <v>#REF!</v>
          </cell>
          <cell r="DK26" t="e">
            <v>#REF!</v>
          </cell>
          <cell r="DL26" t="e">
            <v>#REF!</v>
          </cell>
          <cell r="DN26" t="str">
            <v>Other Expenses</v>
          </cell>
          <cell r="DO26">
            <v>3390</v>
          </cell>
          <cell r="DP26">
            <v>4650</v>
          </cell>
          <cell r="DQ26">
            <v>8040</v>
          </cell>
          <cell r="DR26">
            <v>3732</v>
          </cell>
          <cell r="DS26">
            <v>11772</v>
          </cell>
          <cell r="DT26" t="e">
            <v>#REF!</v>
          </cell>
          <cell r="DU26" t="e">
            <v>#REF!</v>
          </cell>
          <cell r="DV26" t="e">
            <v>#REF!</v>
          </cell>
          <cell r="DW26">
            <v>4140.5999999999995</v>
          </cell>
          <cell r="DX26">
            <v>4140</v>
          </cell>
          <cell r="DY26">
            <v>4958.3</v>
          </cell>
          <cell r="DZ26">
            <v>4885</v>
          </cell>
          <cell r="EA26">
            <v>9098.9</v>
          </cell>
          <cell r="EB26">
            <v>9025</v>
          </cell>
          <cell r="EC26">
            <v>5161.8</v>
          </cell>
          <cell r="ED26">
            <v>14260.7</v>
          </cell>
          <cell r="EE26">
            <v>6320.5</v>
          </cell>
          <cell r="EF26">
            <v>11482.3</v>
          </cell>
          <cell r="EG26">
            <v>20581.2</v>
          </cell>
          <cell r="EI26">
            <v>4534.1000000000004</v>
          </cell>
          <cell r="EK26">
            <v>5551.9</v>
          </cell>
          <cell r="EL26">
            <v>9648</v>
          </cell>
          <cell r="EM26">
            <v>10086</v>
          </cell>
          <cell r="EN26">
            <v>4987.8</v>
          </cell>
          <cell r="EO26">
            <v>-3.3709171219342138E-2</v>
          </cell>
          <cell r="EP26">
            <v>-0.10160485599524482</v>
          </cell>
          <cell r="EQ26">
            <v>15073.8</v>
          </cell>
          <cell r="ER26">
            <v>5.7016836480677568E-2</v>
          </cell>
          <cell r="ET26">
            <v>7359.7</v>
          </cell>
          <cell r="EU26">
            <v>0.47554031837683941</v>
          </cell>
          <cell r="EV26">
            <v>0.16441737204335105</v>
          </cell>
          <cell r="EW26">
            <v>22537.1</v>
          </cell>
          <cell r="EX26">
            <v>9.5033331389811959E-2</v>
          </cell>
          <cell r="EY26">
            <v>5636.4</v>
          </cell>
          <cell r="EZ26">
            <v>0.24311329701594575</v>
          </cell>
          <cell r="FA26">
            <v>-0.23415356604209414</v>
          </cell>
          <cell r="FB26">
            <v>6836.2</v>
          </cell>
          <cell r="FC26">
            <v>0.2313262126479223</v>
          </cell>
          <cell r="FD26">
            <v>0.21286636860407349</v>
          </cell>
          <cell r="FE26">
            <v>12472.599999999999</v>
          </cell>
          <cell r="FF26">
            <v>0.23662502478683312</v>
          </cell>
          <cell r="FG26">
            <v>6426.1</v>
          </cell>
          <cell r="FI26">
            <v>-5.9989467833006516E-2</v>
          </cell>
          <cell r="FJ26">
            <v>18898.699999999997</v>
          </cell>
          <cell r="FK26">
            <v>0.25374490838408348</v>
          </cell>
          <cell r="FM26">
            <v>9076.9</v>
          </cell>
          <cell r="FN26">
            <v>0.23332472791010495</v>
          </cell>
          <cell r="FO26">
            <v>0.41250525201910948</v>
          </cell>
          <cell r="FP26">
            <v>27975.599999999999</v>
          </cell>
          <cell r="FQ26">
            <v>0.2413132124363826</v>
          </cell>
          <cell r="FR26">
            <v>5644.2175230252979</v>
          </cell>
          <cell r="FS26">
            <v>7109.5</v>
          </cell>
          <cell r="FT26">
            <v>0.2596077261369103</v>
          </cell>
          <cell r="FU26">
            <v>5636.4</v>
          </cell>
          <cell r="FV26">
            <v>7109.5</v>
          </cell>
          <cell r="FW26">
            <v>0.26135476545312608</v>
          </cell>
          <cell r="FX26">
            <v>-0.216748008681378</v>
          </cell>
          <cell r="FZ26">
            <v>6836.2</v>
          </cell>
          <cell r="GA26">
            <v>7700.4</v>
          </cell>
          <cell r="GB26">
            <v>0.12641525993973257</v>
          </cell>
          <cell r="GC26">
            <v>8.3114143048034217E-2</v>
          </cell>
          <cell r="GE26">
            <v>12472.599999999999</v>
          </cell>
          <cell r="GF26">
            <v>14809.9</v>
          </cell>
          <cell r="GG26">
            <v>0.18739476933438115</v>
          </cell>
          <cell r="GI26">
            <v>7274.3090905717827</v>
          </cell>
          <cell r="GJ26">
            <v>0.13199438081756942</v>
          </cell>
          <cell r="GL26">
            <v>5540</v>
          </cell>
          <cell r="GM26">
            <v>7294.0999999999985</v>
          </cell>
          <cell r="GN26">
            <v>0.31662454873646184</v>
          </cell>
          <cell r="GO26">
            <v>-5.276349280556869E-2</v>
          </cell>
          <cell r="GQ26">
            <v>9076.9</v>
          </cell>
          <cell r="GR26">
            <v>8677.9436006699907</v>
          </cell>
          <cell r="GS26">
            <v>-4.395293539975198E-2</v>
          </cell>
          <cell r="GT26">
            <v>0.18972095264254563</v>
          </cell>
          <cell r="GV26">
            <v>7109.5</v>
          </cell>
          <cell r="GW26">
            <v>8677.9436006699907</v>
          </cell>
          <cell r="GX26">
            <v>7567.5</v>
          </cell>
          <cell r="GY26">
            <v>6.4420845347774147E-2</v>
          </cell>
          <cell r="GZ26">
            <v>-0.12796160608652229</v>
          </cell>
          <cell r="HB26">
            <v>7567.5</v>
          </cell>
          <cell r="HC26">
            <v>7700.4</v>
          </cell>
          <cell r="HD26">
            <v>8784.7999999999993</v>
          </cell>
          <cell r="HE26">
            <v>0.14082385330632174</v>
          </cell>
          <cell r="HF26">
            <v>0.16085893624050196</v>
          </cell>
          <cell r="HI26">
            <v>8784.7999999999993</v>
          </cell>
          <cell r="HJ26">
            <v>7294.0999999999985</v>
          </cell>
          <cell r="HK26">
            <v>9365.9</v>
          </cell>
          <cell r="HL26">
            <v>0.28403778396238066</v>
          </cell>
          <cell r="HM26">
            <v>6.6148347145068787E-2</v>
          </cell>
          <cell r="HO26">
            <v>8677.9436006699907</v>
          </cell>
          <cell r="HQ26">
            <v>-1</v>
          </cell>
          <cell r="HR26">
            <v>-1</v>
          </cell>
          <cell r="ID26">
            <v>9564.2219999999943</v>
          </cell>
          <cell r="IE26">
            <v>5.3688153444457321E-2</v>
          </cell>
          <cell r="IF26">
            <v>18012.599999999999</v>
          </cell>
          <cell r="IG26">
            <v>22104</v>
          </cell>
          <cell r="IH26">
            <v>0.22714100129909065</v>
          </cell>
          <cell r="IJ26" t="e">
            <v>#REF!</v>
          </cell>
          <cell r="IK26">
            <v>16858.321999999993</v>
          </cell>
          <cell r="IL26" t="e">
            <v>#REF!</v>
          </cell>
          <cell r="IP26" t="e">
            <v>#REF!</v>
          </cell>
          <cell r="IQ26">
            <v>31668.221999999994</v>
          </cell>
          <cell r="IR26" t="e">
            <v>#REF!</v>
          </cell>
          <cell r="IS26" t="e">
            <v>#REF!</v>
          </cell>
          <cell r="IT26" t="e">
            <v>#REF!</v>
          </cell>
          <cell r="IV26" t="e">
            <v>#REF!</v>
          </cell>
        </row>
        <row r="27">
          <cell r="A27" t="str">
            <v>VRS (pre-tax)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F27">
            <v>0</v>
          </cell>
          <cell r="AG27">
            <v>0</v>
          </cell>
          <cell r="AH27">
            <v>8531.9</v>
          </cell>
          <cell r="AI27">
            <v>8531.9</v>
          </cell>
          <cell r="AJ27">
            <v>8531.9</v>
          </cell>
          <cell r="AM27">
            <v>0</v>
          </cell>
          <cell r="AR27" t="e">
            <v>#REF!</v>
          </cell>
          <cell r="AT27" t="e">
            <v>#REF!</v>
          </cell>
          <cell r="AX27" t="e">
            <v>#REF!</v>
          </cell>
          <cell r="BW27" t="str">
            <v>nm</v>
          </cell>
          <cell r="BX27" t="str">
            <v>nm</v>
          </cell>
          <cell r="BY27" t="str">
            <v>nm</v>
          </cell>
          <cell r="CA27" t="str">
            <v>nm</v>
          </cell>
          <cell r="CN27" t="str">
            <v>VRS (pre-tax)</v>
          </cell>
          <cell r="CO27">
            <v>0</v>
          </cell>
          <cell r="CP27">
            <v>8531.9</v>
          </cell>
          <cell r="CR27">
            <v>0</v>
          </cell>
          <cell r="CS27">
            <v>8531.9</v>
          </cell>
          <cell r="CV27" t="str">
            <v>Total Expenditure</v>
          </cell>
          <cell r="CW27">
            <v>61452</v>
          </cell>
          <cell r="CX27">
            <v>70024.2</v>
          </cell>
          <cell r="CY27">
            <v>0.13949423940636585</v>
          </cell>
          <cell r="DA27">
            <v>13033</v>
          </cell>
          <cell r="DB27">
            <v>14335</v>
          </cell>
          <cell r="DC27">
            <v>9.9900253203406786E-2</v>
          </cell>
          <cell r="DE27">
            <v>15900</v>
          </cell>
          <cell r="DF27">
            <v>15843.7</v>
          </cell>
          <cell r="DG27">
            <v>-3.5408805031446056E-3</v>
          </cell>
          <cell r="DH27">
            <v>-0.20504856902019053</v>
          </cell>
          <cell r="DJ27" t="e">
            <v>#REF!</v>
          </cell>
          <cell r="DK27" t="e">
            <v>#REF!</v>
          </cell>
          <cell r="DL27" t="e">
            <v>#REF!</v>
          </cell>
          <cell r="DN27" t="str">
            <v>Total Expenditure</v>
          </cell>
          <cell r="DO27">
            <v>15900</v>
          </cell>
          <cell r="DP27">
            <v>17720</v>
          </cell>
          <cell r="DQ27">
            <v>33620</v>
          </cell>
          <cell r="DR27">
            <v>16475.099999999999</v>
          </cell>
          <cell r="DS27">
            <v>50095.1</v>
          </cell>
          <cell r="DT27" t="e">
            <v>#REF!</v>
          </cell>
          <cell r="DU27" t="e">
            <v>#REF!</v>
          </cell>
          <cell r="DV27" t="e">
            <v>#REF!</v>
          </cell>
          <cell r="DW27">
            <v>15846.399999999998</v>
          </cell>
          <cell r="DX27">
            <v>15843.7</v>
          </cell>
          <cell r="DY27">
            <v>16716.100000000002</v>
          </cell>
          <cell r="DZ27">
            <v>16622.7</v>
          </cell>
          <cell r="EA27">
            <v>32562.5</v>
          </cell>
          <cell r="EB27">
            <v>32466.400000000001</v>
          </cell>
          <cell r="EC27">
            <v>17108.2</v>
          </cell>
          <cell r="ED27">
            <v>49670.7</v>
          </cell>
          <cell r="EE27">
            <v>18893.200000000012</v>
          </cell>
          <cell r="EF27">
            <v>36001.400000000009</v>
          </cell>
          <cell r="EG27">
            <v>68563.900000000009</v>
          </cell>
          <cell r="EI27">
            <v>16455.800000000003</v>
          </cell>
          <cell r="EK27">
            <v>17694.300000000003</v>
          </cell>
          <cell r="EL27">
            <v>33712.1</v>
          </cell>
          <cell r="EM27">
            <v>34150.100000000006</v>
          </cell>
          <cell r="EN27">
            <v>17956.900000000001</v>
          </cell>
          <cell r="EO27">
            <v>4.9607790416291708E-2</v>
          </cell>
          <cell r="EP27">
            <v>1.4840937477040628E-2</v>
          </cell>
          <cell r="EQ27">
            <v>52107.000000000007</v>
          </cell>
          <cell r="ER27">
            <v>4.9049036957401704E-2</v>
          </cell>
          <cell r="ET27">
            <v>23771.300000000003</v>
          </cell>
          <cell r="EU27">
            <v>0.32379753743686268</v>
          </cell>
          <cell r="EV27">
            <v>0.25819342408908974</v>
          </cell>
          <cell r="EW27">
            <v>75879</v>
          </cell>
          <cell r="EX27">
            <v>0.10669025536762033</v>
          </cell>
          <cell r="EY27">
            <v>18220.599999999999</v>
          </cell>
          <cell r="EZ27">
            <v>0.10724486199394723</v>
          </cell>
          <cell r="FA27">
            <v>-0.23350426775144828</v>
          </cell>
          <cell r="FB27">
            <v>21205.600000000002</v>
          </cell>
          <cell r="FC27">
            <v>0.19844243626478586</v>
          </cell>
          <cell r="FD27">
            <v>0.16382556008034888</v>
          </cell>
          <cell r="FE27">
            <v>39426.199999999997</v>
          </cell>
          <cell r="FF27">
            <v>0.15449735139867782</v>
          </cell>
          <cell r="FG27">
            <v>20059.800000000003</v>
          </cell>
          <cell r="FI27">
            <v>-5.4032896970611533E-2</v>
          </cell>
          <cell r="FJ27">
            <v>59486</v>
          </cell>
          <cell r="FK27">
            <v>0.14161245130212818</v>
          </cell>
          <cell r="FM27">
            <v>29421.800000000003</v>
          </cell>
          <cell r="FN27">
            <v>0.23770260776650831</v>
          </cell>
          <cell r="FO27">
            <v>0.46670455338537775</v>
          </cell>
          <cell r="FP27">
            <v>88907.8</v>
          </cell>
          <cell r="FQ27">
            <v>0.17170495130404984</v>
          </cell>
          <cell r="FR27">
            <v>22072.937523025299</v>
          </cell>
          <cell r="FS27">
            <v>24213.9</v>
          </cell>
          <cell r="FT27">
            <v>9.6994904948259242E-2</v>
          </cell>
          <cell r="FU27">
            <v>18220.599999999999</v>
          </cell>
          <cell r="FV27">
            <v>25213.9</v>
          </cell>
          <cell r="FW27">
            <v>0.38381282723949828</v>
          </cell>
          <cell r="FX27">
            <v>-0.14301980164367922</v>
          </cell>
          <cell r="FZ27">
            <v>20319.300000000003</v>
          </cell>
          <cell r="GA27">
            <v>25274.5</v>
          </cell>
          <cell r="GB27">
            <v>0.2438666686352382</v>
          </cell>
          <cell r="GC27">
            <v>2.4034361998739318E-3</v>
          </cell>
          <cell r="GE27">
            <v>38539.9</v>
          </cell>
          <cell r="GF27">
            <v>50488.4</v>
          </cell>
          <cell r="GG27">
            <v>0.31002934621003164</v>
          </cell>
          <cell r="GI27">
            <v>24407.780833755191</v>
          </cell>
          <cell r="GJ27">
            <v>0.21675095632833763</v>
          </cell>
          <cell r="GL27">
            <v>20060</v>
          </cell>
          <cell r="GM27">
            <v>27194.799999999999</v>
          </cell>
          <cell r="GN27">
            <v>0.35567298105682954</v>
          </cell>
          <cell r="GO27">
            <v>7.5977764149636862E-2</v>
          </cell>
          <cell r="GQ27">
            <v>34308.1</v>
          </cell>
          <cell r="GR27">
            <v>29672.222600669989</v>
          </cell>
          <cell r="GS27">
            <v>-0.13512486553700176</v>
          </cell>
          <cell r="GT27">
            <v>9.1099129269933687E-2</v>
          </cell>
          <cell r="GV27">
            <v>25213.9</v>
          </cell>
          <cell r="GW27">
            <v>29672.222600669989</v>
          </cell>
          <cell r="GX27">
            <v>25903.200000000001</v>
          </cell>
          <cell r="GY27">
            <v>2.7338095256981276E-2</v>
          </cell>
          <cell r="GZ27">
            <v>-0.12702191714431543</v>
          </cell>
          <cell r="HB27">
            <v>25903.200000000001</v>
          </cell>
          <cell r="HC27">
            <v>25274.6</v>
          </cell>
          <cell r="HD27">
            <v>29196.6</v>
          </cell>
          <cell r="HE27">
            <v>0.15517555173969133</v>
          </cell>
          <cell r="HF27">
            <v>0.12714259242101345</v>
          </cell>
          <cell r="HI27">
            <v>29196.6</v>
          </cell>
          <cell r="HJ27">
            <v>27194.799999999999</v>
          </cell>
          <cell r="HK27">
            <v>34607.1</v>
          </cell>
          <cell r="HL27">
            <v>0.27256313707032231</v>
          </cell>
          <cell r="HM27">
            <v>0.18531267339347735</v>
          </cell>
          <cell r="HO27">
            <v>29672.222600669989</v>
          </cell>
          <cell r="HP27">
            <v>0</v>
          </cell>
          <cell r="HQ27">
            <v>-1</v>
          </cell>
          <cell r="HR27">
            <v>-1</v>
          </cell>
          <cell r="ID27">
            <v>30558.521999999997</v>
          </cell>
          <cell r="IE27">
            <v>-8.5670969247616968E-2</v>
          </cell>
          <cell r="IF27">
            <v>58599.9</v>
          </cell>
          <cell r="IG27">
            <v>77683.199999999997</v>
          </cell>
          <cell r="IH27">
            <v>0.32565413934153464</v>
          </cell>
          <cell r="IJ27" t="e">
            <v>#REF!</v>
          </cell>
          <cell r="IK27">
            <v>57753.321999999993</v>
          </cell>
          <cell r="IL27" t="e">
            <v>#REF!</v>
          </cell>
          <cell r="IP27" t="e">
            <v>#REF!</v>
          </cell>
          <cell r="IQ27">
            <v>108241.72199999999</v>
          </cell>
          <cell r="IR27" t="e">
            <v>#REF!</v>
          </cell>
          <cell r="IS27" t="e">
            <v>#REF!</v>
          </cell>
          <cell r="IT27" t="e">
            <v>#REF!</v>
          </cell>
          <cell r="IV27" t="e">
            <v>#REF!</v>
          </cell>
        </row>
        <row r="28">
          <cell r="A28" t="str">
            <v>Total Extraord.(net of tax)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F28">
            <v>2191.1313599999994</v>
          </cell>
          <cell r="AG28">
            <v>2191.1313599999994</v>
          </cell>
          <cell r="AH28">
            <v>4218.1713599999994</v>
          </cell>
          <cell r="AI28">
            <v>6409.3027199999988</v>
          </cell>
          <cell r="AJ28">
            <v>6409.3027199999988</v>
          </cell>
          <cell r="AM28">
            <v>0</v>
          </cell>
          <cell r="AR28" t="e">
            <v>#REF!</v>
          </cell>
          <cell r="AT28" t="e">
            <v>#REF!</v>
          </cell>
          <cell r="AX28" t="e">
            <v>#REF!</v>
          </cell>
          <cell r="BW28" t="str">
            <v>nm</v>
          </cell>
          <cell r="BX28" t="str">
            <v>nm</v>
          </cell>
          <cell r="BY28" t="str">
            <v>nm</v>
          </cell>
          <cell r="CA28">
            <v>0.92511112615356872</v>
          </cell>
          <cell r="CN28" t="str">
            <v>Total Extraord.(net of tax)</v>
          </cell>
          <cell r="CO28">
            <v>0</v>
          </cell>
          <cell r="CP28">
            <v>4218.1713599999994</v>
          </cell>
          <cell r="CR28">
            <v>0</v>
          </cell>
          <cell r="CS28">
            <v>6409.3027199999988</v>
          </cell>
          <cell r="CV28" t="str">
            <v>Operating Profit</v>
          </cell>
          <cell r="CW28">
            <v>41261</v>
          </cell>
          <cell r="CX28">
            <v>51860.700000000026</v>
          </cell>
          <cell r="CY28">
            <v>0.25689391919730564</v>
          </cell>
          <cell r="DA28">
            <v>10472</v>
          </cell>
          <cell r="DB28">
            <v>12089</v>
          </cell>
          <cell r="DC28">
            <v>0.15441176470588225</v>
          </cell>
          <cell r="DE28">
            <v>10866.5</v>
          </cell>
          <cell r="DF28">
            <v>15514.3</v>
          </cell>
          <cell r="DG28">
            <v>0.42771821653706343</v>
          </cell>
          <cell r="DH28">
            <v>-0.18465944923271038</v>
          </cell>
          <cell r="DJ28" t="e">
            <v>#REF!</v>
          </cell>
          <cell r="DK28" t="e">
            <v>#REF!</v>
          </cell>
          <cell r="DL28" t="e">
            <v>#REF!</v>
          </cell>
          <cell r="DN28" t="str">
            <v>Operating Profit</v>
          </cell>
          <cell r="DO28">
            <v>10866.5</v>
          </cell>
          <cell r="DP28">
            <v>11491.900000000001</v>
          </cell>
          <cell r="DQ28">
            <v>22358.400000000001</v>
          </cell>
          <cell r="DR28">
            <v>11245.900000000005</v>
          </cell>
          <cell r="DS28">
            <v>33604.300000000003</v>
          </cell>
          <cell r="DT28" t="e">
            <v>#REF!</v>
          </cell>
          <cell r="DU28" t="e">
            <v>#REF!</v>
          </cell>
          <cell r="DV28" t="e">
            <v>#REF!</v>
          </cell>
          <cell r="DW28">
            <v>15516.299999999992</v>
          </cell>
          <cell r="DX28">
            <v>15514.3</v>
          </cell>
          <cell r="DY28">
            <v>15097.3</v>
          </cell>
          <cell r="DZ28">
            <v>14556.9</v>
          </cell>
          <cell r="EA28">
            <v>30613.599999999991</v>
          </cell>
          <cell r="EB28">
            <v>30796.3</v>
          </cell>
          <cell r="EC28">
            <v>14612.2</v>
          </cell>
          <cell r="ED28">
            <v>45225.800000000017</v>
          </cell>
          <cell r="EE28">
            <v>18767.60000000002</v>
          </cell>
          <cell r="EF28">
            <v>33379.800000000017</v>
          </cell>
          <cell r="EG28">
            <v>63993.400000000038</v>
          </cell>
          <cell r="EI28">
            <v>18045.900000000001</v>
          </cell>
          <cell r="EK28">
            <v>17674.599999999991</v>
          </cell>
          <cell r="EL28">
            <v>36217.800000000003</v>
          </cell>
          <cell r="EM28">
            <v>35720.5</v>
          </cell>
          <cell r="EN28">
            <v>19612.400000000001</v>
          </cell>
          <cell r="EO28">
            <v>0.34219350953312988</v>
          </cell>
          <cell r="EP28">
            <v>0.10963755898294791</v>
          </cell>
          <cell r="EQ28">
            <v>55332.9</v>
          </cell>
          <cell r="ER28">
            <v>0.22348084500439969</v>
          </cell>
          <cell r="ET28">
            <v>25966.299999999996</v>
          </cell>
          <cell r="EU28">
            <v>0.32397360853337642</v>
          </cell>
          <cell r="EV28">
            <v>0.38357062170975342</v>
          </cell>
          <cell r="EW28">
            <v>81299.600000000006</v>
          </cell>
          <cell r="EX28">
            <v>0.27043726384283318</v>
          </cell>
          <cell r="EY28">
            <v>26155.600000000013</v>
          </cell>
          <cell r="EZ28">
            <v>0.44939293689979509</v>
          </cell>
          <cell r="FA28">
            <v>7.2902184754861654E-3</v>
          </cell>
          <cell r="FB28">
            <v>29495.400000000005</v>
          </cell>
          <cell r="FC28">
            <v>0.66880155703665256</v>
          </cell>
          <cell r="FD28">
            <v>0.12768967257489749</v>
          </cell>
          <cell r="FE28">
            <v>55651.000000000015</v>
          </cell>
          <cell r="FF28">
            <v>0.5579569154967039</v>
          </cell>
          <cell r="FG28">
            <v>18889.199999999997</v>
          </cell>
          <cell r="FI28">
            <v>-0.35958827478183064</v>
          </cell>
          <cell r="FJ28">
            <v>74540.200000000012</v>
          </cell>
          <cell r="FK28">
            <v>0.34712259794805633</v>
          </cell>
          <cell r="FM28">
            <v>24539.499999999985</v>
          </cell>
          <cell r="FN28">
            <v>-5.4948144325530079E-2</v>
          </cell>
          <cell r="FO28">
            <v>0.29912860258772156</v>
          </cell>
          <cell r="FP28">
            <v>99079.7</v>
          </cell>
          <cell r="FQ28">
            <v>0.21869849298151522</v>
          </cell>
          <cell r="FR28">
            <v>21717.249096931751</v>
          </cell>
          <cell r="FS28">
            <v>20713.999999999993</v>
          </cell>
          <cell r="FT28">
            <v>-4.6195956608219735E-2</v>
          </cell>
          <cell r="FU28">
            <v>26155.599999999999</v>
          </cell>
          <cell r="FV28">
            <v>19713.999999999993</v>
          </cell>
          <cell r="FW28">
            <v>-0.24627995534417169</v>
          </cell>
          <cell r="FX28">
            <v>-0.19664214837303107</v>
          </cell>
          <cell r="FZ28">
            <v>30381.700000000004</v>
          </cell>
          <cell r="GA28">
            <v>25048.999999999993</v>
          </cell>
          <cell r="GB28">
            <v>-0.17552342363988882</v>
          </cell>
          <cell r="GC28">
            <v>0.27061986405600091</v>
          </cell>
          <cell r="GE28">
            <v>56537.300000000017</v>
          </cell>
          <cell r="GF28">
            <v>44762.999999999985</v>
          </cell>
          <cell r="GG28">
            <v>-0.20825720365139522</v>
          </cell>
          <cell r="GI28">
            <v>19753.500193261651</v>
          </cell>
          <cell r="GJ28">
            <v>4.5756315421598304E-2</v>
          </cell>
          <cell r="GL28">
            <v>18889.100000000006</v>
          </cell>
          <cell r="GM28">
            <v>30321.3</v>
          </cell>
          <cell r="GN28">
            <v>0.60522735334134437</v>
          </cell>
          <cell r="GO28">
            <v>0.21047946025789477</v>
          </cell>
          <cell r="GQ28">
            <v>19653.19999999999</v>
          </cell>
          <cell r="GR28">
            <v>26740.781143460033</v>
          </cell>
          <cell r="GS28">
            <v>0.36063242339466584</v>
          </cell>
          <cell r="GT28">
            <v>-0.11808592825967112</v>
          </cell>
          <cell r="GV28">
            <v>19713.999999999993</v>
          </cell>
          <cell r="GW28">
            <v>26740.781143460033</v>
          </cell>
          <cell r="GX28">
            <v>25275.799999999992</v>
          </cell>
          <cell r="GY28">
            <v>0.28212437861418294</v>
          </cell>
          <cell r="GZ28">
            <v>-5.4784530623868122E-2</v>
          </cell>
          <cell r="HB28">
            <v>33263.799999999988</v>
          </cell>
          <cell r="HC28">
            <v>25049.399999999994</v>
          </cell>
          <cell r="HD28">
            <v>19829.200000000004</v>
          </cell>
          <cell r="HE28">
            <v>-0.20839620909083612</v>
          </cell>
          <cell r="HF28">
            <v>-0.40388049471196885</v>
          </cell>
          <cell r="HI28">
            <v>19829.200000000004</v>
          </cell>
          <cell r="HJ28">
            <v>30321.3</v>
          </cell>
          <cell r="HK28">
            <v>25996.500000000007</v>
          </cell>
          <cell r="HL28">
            <v>-0.14263240692186652</v>
          </cell>
          <cell r="HM28">
            <v>0.31102112036794227</v>
          </cell>
          <cell r="HO28">
            <v>26740.781143460033</v>
          </cell>
          <cell r="HP28">
            <v>0</v>
          </cell>
          <cell r="HQ28">
            <v>-1</v>
          </cell>
          <cell r="HR28">
            <v>-1</v>
          </cell>
          <cell r="ID28">
            <v>31029.198000000062</v>
          </cell>
          <cell r="IE28">
            <v>0.26445925956111904</v>
          </cell>
          <cell r="IF28">
            <v>75426.400000000023</v>
          </cell>
          <cell r="IG28">
            <v>75084.299999999988</v>
          </cell>
          <cell r="IH28">
            <v>-4.5355472354511317E-3</v>
          </cell>
          <cell r="IJ28" t="e">
            <v>#REF!</v>
          </cell>
          <cell r="IK28">
            <v>57640.498000000051</v>
          </cell>
          <cell r="IL28" t="e">
            <v>#REF!</v>
          </cell>
          <cell r="IP28" t="e">
            <v>#REF!</v>
          </cell>
          <cell r="IQ28">
            <v>102403.49800000004</v>
          </cell>
          <cell r="IR28" t="e">
            <v>#REF!</v>
          </cell>
          <cell r="IS28" t="e">
            <v>#REF!</v>
          </cell>
          <cell r="IT28" t="e">
            <v>#REF!</v>
          </cell>
          <cell r="IV28" t="e">
            <v>#REF!</v>
          </cell>
        </row>
        <row r="29">
          <cell r="A29" t="str">
            <v>Reported Net Profit</v>
          </cell>
          <cell r="V29">
            <v>7024.5000000000073</v>
          </cell>
          <cell r="W29">
            <v>4005.0000000000036</v>
          </cell>
          <cell r="X29">
            <v>11029.500000000011</v>
          </cell>
          <cell r="Y29">
            <v>9485.4999999999891</v>
          </cell>
          <cell r="Z29">
            <v>13490.499999999993</v>
          </cell>
          <cell r="AA29">
            <v>20515</v>
          </cell>
          <cell r="AE29">
            <v>10426.500000000005</v>
          </cell>
          <cell r="AF29">
            <v>2200.5000000000055</v>
          </cell>
          <cell r="AG29">
            <v>12627.000000000007</v>
          </cell>
          <cell r="AH29">
            <v>3415.9999999999927</v>
          </cell>
          <cell r="AI29">
            <v>5616.4999999999982</v>
          </cell>
          <cell r="AJ29">
            <v>16043.000000000004</v>
          </cell>
          <cell r="AM29">
            <v>5797.7999999999993</v>
          </cell>
          <cell r="AR29" t="e">
            <v>#REF!</v>
          </cell>
          <cell r="AT29" t="e">
            <v>#REF!</v>
          </cell>
          <cell r="AX29" t="e">
            <v>#REF!</v>
          </cell>
          <cell r="BW29">
            <v>-0.63987138263665633</v>
          </cell>
          <cell r="BX29">
            <v>-0.58366998999295794</v>
          </cell>
          <cell r="BY29">
            <v>-0.2179868388983669</v>
          </cell>
          <cell r="CA29">
            <v>0.55237446034991322</v>
          </cell>
          <cell r="CN29" t="str">
            <v>Reported Net Profit</v>
          </cell>
          <cell r="CO29">
            <v>8856.4999999999927</v>
          </cell>
          <cell r="CP29">
            <v>3416.0000000000136</v>
          </cell>
          <cell r="CQ29">
            <v>-0.61429458589736163</v>
          </cell>
          <cell r="CR29">
            <v>20515</v>
          </cell>
          <cell r="CS29">
            <v>16043.000000000004</v>
          </cell>
          <cell r="CT29">
            <v>-0.2179868388983669</v>
          </cell>
          <cell r="CV29" t="str">
            <v>Loan Loss Provisions</v>
          </cell>
          <cell r="CW29">
            <v>12870</v>
          </cell>
          <cell r="CX29">
            <v>14325</v>
          </cell>
          <cell r="CY29">
            <v>0.11305361305361306</v>
          </cell>
          <cell r="DA29">
            <v>3328</v>
          </cell>
          <cell r="DB29">
            <v>4821</v>
          </cell>
          <cell r="DC29">
            <v>0.44861778846153855</v>
          </cell>
          <cell r="DE29">
            <v>3500</v>
          </cell>
          <cell r="DF29">
            <v>4500</v>
          </cell>
          <cell r="DG29">
            <v>0.28571428571428581</v>
          </cell>
          <cell r="DJ29" t="e">
            <v>#REF!</v>
          </cell>
          <cell r="DK29" t="e">
            <v>#REF!</v>
          </cell>
          <cell r="DL29" t="e">
            <v>#REF!</v>
          </cell>
          <cell r="DN29" t="str">
            <v>Loan Loss Provisions</v>
          </cell>
          <cell r="DO29">
            <v>3500</v>
          </cell>
          <cell r="DP29">
            <v>3500</v>
          </cell>
          <cell r="DQ29">
            <v>7000</v>
          </cell>
          <cell r="DR29">
            <v>3500</v>
          </cell>
          <cell r="DS29">
            <v>10500</v>
          </cell>
          <cell r="DT29" t="e">
            <v>#REF!</v>
          </cell>
          <cell r="DU29" t="e">
            <v>#REF!</v>
          </cell>
          <cell r="DV29" t="e">
            <v>#REF!</v>
          </cell>
          <cell r="DW29">
            <v>4500</v>
          </cell>
          <cell r="DX29">
            <v>4500</v>
          </cell>
          <cell r="DY29">
            <v>3500</v>
          </cell>
          <cell r="DZ29">
            <v>3500</v>
          </cell>
          <cell r="EA29">
            <v>8000</v>
          </cell>
          <cell r="EB29">
            <v>8000</v>
          </cell>
          <cell r="EC29">
            <v>3500</v>
          </cell>
          <cell r="ED29">
            <v>11500</v>
          </cell>
          <cell r="EE29">
            <v>10035</v>
          </cell>
          <cell r="EF29">
            <v>13535</v>
          </cell>
          <cell r="EG29">
            <v>21535</v>
          </cell>
          <cell r="EI29">
            <v>4100</v>
          </cell>
          <cell r="EK29">
            <v>3900</v>
          </cell>
          <cell r="EL29">
            <v>8000</v>
          </cell>
          <cell r="EM29">
            <v>8000</v>
          </cell>
          <cell r="EN29">
            <v>5400</v>
          </cell>
          <cell r="EO29">
            <v>0.54285714285714293</v>
          </cell>
          <cell r="EP29">
            <v>0.38461538461538458</v>
          </cell>
          <cell r="EQ29">
            <v>13400</v>
          </cell>
          <cell r="ER29">
            <v>0.16521739130434776</v>
          </cell>
          <cell r="ET29">
            <v>14571</v>
          </cell>
          <cell r="EU29">
            <v>1.6983333333333333</v>
          </cell>
          <cell r="EV29">
            <v>0.45201793721973105</v>
          </cell>
          <cell r="EW29">
            <v>27971</v>
          </cell>
          <cell r="EX29">
            <v>0.29886231715811462</v>
          </cell>
          <cell r="EY29">
            <v>8500</v>
          </cell>
          <cell r="EZ29">
            <v>1.0731707317073171</v>
          </cell>
          <cell r="FA29">
            <v>-0.41664950929929312</v>
          </cell>
          <cell r="FB29">
            <v>14103.1</v>
          </cell>
          <cell r="FC29">
            <v>2.6161794871794872</v>
          </cell>
          <cell r="FD29">
            <v>0.65918823529411763</v>
          </cell>
          <cell r="FE29">
            <v>22603.1</v>
          </cell>
          <cell r="FF29">
            <v>1.8253874999999997</v>
          </cell>
          <cell r="FG29">
            <v>4000</v>
          </cell>
          <cell r="FI29">
            <v>-0.7163744141358992</v>
          </cell>
          <cell r="FJ29">
            <v>26603.1</v>
          </cell>
          <cell r="FK29">
            <v>0.9853059701492537</v>
          </cell>
          <cell r="FM29">
            <v>10424.4</v>
          </cell>
          <cell r="FN29">
            <v>-0.28457895820465307</v>
          </cell>
          <cell r="FO29">
            <v>1.6061000000000001</v>
          </cell>
          <cell r="FP29">
            <v>37027.5</v>
          </cell>
          <cell r="FQ29">
            <v>0.32378177398019381</v>
          </cell>
          <cell r="FR29">
            <v>3250</v>
          </cell>
          <cell r="FS29">
            <v>2100</v>
          </cell>
          <cell r="FT29">
            <v>-0.35384615384615381</v>
          </cell>
          <cell r="FU29">
            <v>8500</v>
          </cell>
          <cell r="FV29">
            <v>2100</v>
          </cell>
          <cell r="FW29">
            <v>-0.75294117647058822</v>
          </cell>
          <cell r="FX29">
            <v>-0.79854955680902495</v>
          </cell>
          <cell r="FZ29">
            <v>14103.1</v>
          </cell>
          <cell r="GA29">
            <v>2984.4</v>
          </cell>
          <cell r="GB29">
            <v>-0.2544777797207165</v>
          </cell>
          <cell r="GC29">
            <v>0.42114285714285726</v>
          </cell>
          <cell r="GE29">
            <v>22603.1</v>
          </cell>
          <cell r="GF29">
            <v>5084.3999999999996</v>
          </cell>
          <cell r="GG29">
            <v>-0.77505740363047548</v>
          </cell>
          <cell r="GI29">
            <v>4052.8</v>
          </cell>
          <cell r="GJ29">
            <v>1.3200000000000101E-2</v>
          </cell>
          <cell r="GL29">
            <v>4000</v>
          </cell>
          <cell r="GM29">
            <v>7915.6</v>
          </cell>
          <cell r="GN29">
            <v>0.9789000000000001</v>
          </cell>
          <cell r="GO29">
            <v>1.6523254255461737</v>
          </cell>
          <cell r="GQ29">
            <v>10424.299999999999</v>
          </cell>
          <cell r="GR29">
            <v>-960</v>
          </cell>
          <cell r="GS29">
            <v>-1.0920925146052973</v>
          </cell>
          <cell r="GT29">
            <v>-1.1212794987114054</v>
          </cell>
          <cell r="GV29">
            <v>2100</v>
          </cell>
          <cell r="GW29">
            <v>-960</v>
          </cell>
          <cell r="GX29">
            <v>2360</v>
          </cell>
          <cell r="GY29">
            <v>0.12380952380952381</v>
          </cell>
          <cell r="GZ29">
            <v>-3.4583333333333335</v>
          </cell>
          <cell r="HB29">
            <v>2360</v>
          </cell>
          <cell r="HC29">
            <v>2984.4</v>
          </cell>
          <cell r="HD29">
            <v>-1172.5999999999999</v>
          </cell>
          <cell r="HE29">
            <v>-1.3929097976142608</v>
          </cell>
          <cell r="HF29">
            <v>-1.496864406779661</v>
          </cell>
          <cell r="HI29">
            <v>-1172.5999999999999</v>
          </cell>
          <cell r="HJ29">
            <v>7915.6</v>
          </cell>
          <cell r="HK29">
            <v>-1025.5999999999999</v>
          </cell>
          <cell r="HL29">
            <v>-1.1295669311233514</v>
          </cell>
          <cell r="HM29">
            <v>-0.12536244243561323</v>
          </cell>
          <cell r="HO29">
            <v>-960</v>
          </cell>
          <cell r="HQ29">
            <v>-1</v>
          </cell>
          <cell r="HR29">
            <v>-1</v>
          </cell>
          <cell r="ID29">
            <v>190</v>
          </cell>
          <cell r="IE29">
            <v>-0.9817735313303404</v>
          </cell>
          <cell r="IF29">
            <v>26603.1</v>
          </cell>
          <cell r="IG29">
            <v>13000</v>
          </cell>
          <cell r="IH29">
            <v>-0.51133514515225664</v>
          </cell>
          <cell r="IJ29" t="e">
            <v>#REF!</v>
          </cell>
          <cell r="IK29">
            <v>8105.6</v>
          </cell>
          <cell r="IL29" t="e">
            <v>#REF!</v>
          </cell>
          <cell r="IP29" t="e">
            <v>#REF!</v>
          </cell>
          <cell r="IQ29">
            <v>13190</v>
          </cell>
          <cell r="IR29" t="e">
            <v>#REF!</v>
          </cell>
          <cell r="IS29" t="e">
            <v>#REF!</v>
          </cell>
          <cell r="IT29" t="e">
            <v>#REF!</v>
          </cell>
          <cell r="IV29" t="e">
            <v>#REF!</v>
          </cell>
        </row>
        <row r="30">
          <cell r="T30">
            <v>0.169558859371192</v>
          </cell>
          <cell r="U30">
            <v>0.17284913477942981</v>
          </cell>
          <cell r="AC30">
            <v>0.205635923298294</v>
          </cell>
          <cell r="AD30">
            <v>0.25874851557319467</v>
          </cell>
          <cell r="AM30" t="e">
            <v>#REF!</v>
          </cell>
          <cell r="AN30" t="e">
            <v>#REF!</v>
          </cell>
          <cell r="CV30" t="str">
            <v>Investment Depreciation</v>
          </cell>
          <cell r="CW30">
            <v>-5040</v>
          </cell>
          <cell r="CX30">
            <v>-1162</v>
          </cell>
          <cell r="CY30" t="str">
            <v>NM</v>
          </cell>
          <cell r="DA30">
            <v>54</v>
          </cell>
          <cell r="DB30">
            <v>584</v>
          </cell>
          <cell r="DC30" t="str">
            <v>NM</v>
          </cell>
          <cell r="DE30">
            <v>730</v>
          </cell>
          <cell r="DF30">
            <v>0</v>
          </cell>
          <cell r="DG30">
            <v>-1</v>
          </cell>
          <cell r="DJ30" t="e">
            <v>#REF!</v>
          </cell>
          <cell r="DK30" t="e">
            <v>#REF!</v>
          </cell>
          <cell r="DL30" t="e">
            <v>#REF!</v>
          </cell>
          <cell r="DN30" t="str">
            <v>Investment Depreciation</v>
          </cell>
          <cell r="DO30">
            <v>730</v>
          </cell>
          <cell r="DP30">
            <v>-690</v>
          </cell>
          <cell r="DQ30">
            <v>40</v>
          </cell>
          <cell r="DR30">
            <v>10.700000000000003</v>
          </cell>
          <cell r="DS30">
            <v>50.7</v>
          </cell>
          <cell r="DT30" t="e">
            <v>#REF!</v>
          </cell>
          <cell r="DU30" t="e">
            <v>#REF!</v>
          </cell>
          <cell r="DV30" t="e">
            <v>#REF!</v>
          </cell>
          <cell r="DW30">
            <v>16.299999999999955</v>
          </cell>
          <cell r="DX30">
            <v>16.3</v>
          </cell>
          <cell r="DY30">
            <v>1145.5</v>
          </cell>
          <cell r="DZ30">
            <v>1143.7</v>
          </cell>
          <cell r="EA30">
            <v>1161.8</v>
          </cell>
          <cell r="EB30">
            <v>1160</v>
          </cell>
          <cell r="EC30">
            <v>472.5</v>
          </cell>
          <cell r="ED30">
            <v>1634.3</v>
          </cell>
          <cell r="EE30">
            <v>350.70000000000005</v>
          </cell>
          <cell r="EF30">
            <v>823.2</v>
          </cell>
          <cell r="EG30">
            <v>1985</v>
          </cell>
          <cell r="EI30">
            <v>674.9</v>
          </cell>
          <cell r="EK30">
            <v>360.9</v>
          </cell>
          <cell r="EL30">
            <v>1035.8</v>
          </cell>
          <cell r="EM30">
            <v>1035.8</v>
          </cell>
          <cell r="EN30">
            <v>-275.79999999999995</v>
          </cell>
          <cell r="EO30">
            <v>-1.5837037037037036</v>
          </cell>
          <cell r="EP30">
            <v>-1.7642006095871432</v>
          </cell>
          <cell r="EQ30">
            <v>760</v>
          </cell>
          <cell r="ER30">
            <v>-0.53496909992045527</v>
          </cell>
          <cell r="ET30">
            <v>3436.5</v>
          </cell>
          <cell r="EU30">
            <v>-13.460116026105876</v>
          </cell>
          <cell r="EV30">
            <v>8.7989734816082112</v>
          </cell>
          <cell r="EW30">
            <v>4195.6000000000004</v>
          </cell>
          <cell r="EX30">
            <v>1.1136523929471034</v>
          </cell>
          <cell r="EY30">
            <v>-867.4</v>
          </cell>
          <cell r="EZ30">
            <v>-2.2852274411023856</v>
          </cell>
          <cell r="FA30">
            <v>-1.2524079732285756</v>
          </cell>
          <cell r="FB30">
            <v>352.2</v>
          </cell>
          <cell r="FC30">
            <v>-2.4106400665004135E-2</v>
          </cell>
          <cell r="FD30">
            <v>-1.4060410421950658</v>
          </cell>
          <cell r="FE30">
            <v>-515.20000000000005</v>
          </cell>
          <cell r="FF30">
            <v>-1.4973933191735858</v>
          </cell>
          <cell r="FG30">
            <v>2740.9</v>
          </cell>
          <cell r="FI30">
            <v>6.7822260079500287</v>
          </cell>
          <cell r="FJ30">
            <v>2225.6999999999998</v>
          </cell>
          <cell r="FK30">
            <v>1.9285526315789472</v>
          </cell>
          <cell r="FM30">
            <v>2649.3</v>
          </cell>
          <cell r="FN30">
            <v>-0.22907027498908772</v>
          </cell>
          <cell r="FO30">
            <v>-3.3419679667262558E-2</v>
          </cell>
          <cell r="FP30">
            <v>4875</v>
          </cell>
          <cell r="FQ30">
            <v>0.16193154733530357</v>
          </cell>
          <cell r="FR30">
            <v>2000</v>
          </cell>
          <cell r="FS30">
            <v>49.9</v>
          </cell>
          <cell r="FT30">
            <v>-0.97504999999999997</v>
          </cell>
          <cell r="FU30">
            <v>-867.4</v>
          </cell>
          <cell r="FV30">
            <v>49.9</v>
          </cell>
          <cell r="FW30">
            <v>-1.0575282453308739</v>
          </cell>
          <cell r="FX30">
            <v>-0.98116483599441362</v>
          </cell>
          <cell r="FZ30">
            <v>352.2</v>
          </cell>
          <cell r="GA30">
            <v>3390.4</v>
          </cell>
          <cell r="GB30">
            <v>8.6263486655309496</v>
          </cell>
          <cell r="GC30">
            <v>66.943887775551104</v>
          </cell>
          <cell r="GE30">
            <v>-515.20000000000005</v>
          </cell>
          <cell r="GF30">
            <v>3440.3</v>
          </cell>
          <cell r="GG30">
            <v>-7.6776009316770182</v>
          </cell>
          <cell r="GI30">
            <v>5000</v>
          </cell>
          <cell r="GJ30">
            <v>0.82421832244883064</v>
          </cell>
          <cell r="GL30">
            <v>2740.9</v>
          </cell>
          <cell r="GM30">
            <v>5637.2</v>
          </cell>
          <cell r="GN30">
            <v>1.0566967054617096</v>
          </cell>
          <cell r="GO30">
            <v>0.66269466729589421</v>
          </cell>
          <cell r="GQ30">
            <v>2649.3</v>
          </cell>
          <cell r="GR30">
            <v>13791.4</v>
          </cell>
          <cell r="GS30">
            <v>4.2056769712754312</v>
          </cell>
          <cell r="GT30">
            <v>1.4464982615482862</v>
          </cell>
          <cell r="GV30">
            <v>49.9</v>
          </cell>
          <cell r="GW30">
            <v>13791.4</v>
          </cell>
          <cell r="GX30">
            <v>13951.9</v>
          </cell>
          <cell r="GY30">
            <v>278.59719438877755</v>
          </cell>
          <cell r="GZ30">
            <v>1.1637687254375972E-2</v>
          </cell>
          <cell r="HB30">
            <v>13951.9</v>
          </cell>
          <cell r="HC30">
            <v>3390.4</v>
          </cell>
          <cell r="HD30">
            <v>10887.4</v>
          </cell>
          <cell r="HE30">
            <v>2.2112435110901365</v>
          </cell>
          <cell r="HF30">
            <v>-0.21964750320744841</v>
          </cell>
          <cell r="HI30">
            <v>10887.4</v>
          </cell>
          <cell r="HJ30">
            <v>5637.2</v>
          </cell>
          <cell r="HK30">
            <v>4275.8</v>
          </cell>
          <cell r="HL30">
            <v>-0.24150287376711832</v>
          </cell>
          <cell r="HM30">
            <v>-0.60727079008762419</v>
          </cell>
          <cell r="HO30">
            <v>13791.4</v>
          </cell>
          <cell r="HQ30">
            <v>-1</v>
          </cell>
          <cell r="HR30">
            <v>-1</v>
          </cell>
          <cell r="ID30">
            <v>14190.099999999999</v>
          </cell>
          <cell r="IE30">
            <v>4.3561695542218688</v>
          </cell>
          <cell r="IF30">
            <v>2225.6999999999998</v>
          </cell>
          <cell r="IG30">
            <v>9077.5</v>
          </cell>
          <cell r="IH30">
            <v>3.0784921597699606</v>
          </cell>
          <cell r="IJ30" t="e">
            <v>#REF!</v>
          </cell>
          <cell r="IK30">
            <v>19827.3</v>
          </cell>
          <cell r="IL30" t="e">
            <v>#REF!</v>
          </cell>
          <cell r="IP30" t="e">
            <v>#REF!</v>
          </cell>
          <cell r="IQ30">
            <v>23267.599999999999</v>
          </cell>
          <cell r="IR30" t="e">
            <v>#REF!</v>
          </cell>
          <cell r="IS30" t="e">
            <v>#REF!</v>
          </cell>
          <cell r="IT30" t="e">
            <v>#REF!</v>
          </cell>
          <cell r="IV30" t="e">
            <v>#REF!</v>
          </cell>
        </row>
        <row r="31">
          <cell r="A31" t="str">
            <v>Shares o/s (mil nos.)</v>
          </cell>
          <cell r="B31">
            <v>526.29999999999995</v>
          </cell>
          <cell r="C31">
            <v>526.29999999999995</v>
          </cell>
          <cell r="D31">
            <v>526.29999999999995</v>
          </cell>
          <cell r="E31">
            <v>526.29999999999995</v>
          </cell>
          <cell r="F31">
            <v>526.29999999999995</v>
          </cell>
          <cell r="G31">
            <v>526.29999999999995</v>
          </cell>
          <cell r="H31">
            <v>526.29999999999995</v>
          </cell>
          <cell r="I31">
            <v>526.29999999999995</v>
          </cell>
          <cell r="K31">
            <v>526.29999999999995</v>
          </cell>
          <cell r="L31">
            <v>526.29999999999995</v>
          </cell>
          <cell r="M31">
            <v>526.29999999999995</v>
          </cell>
          <cell r="N31">
            <v>526.29999999999995</v>
          </cell>
          <cell r="O31">
            <v>526.29999999999995</v>
          </cell>
          <cell r="P31">
            <v>526.29999999999995</v>
          </cell>
          <cell r="Q31">
            <v>526.29999999999995</v>
          </cell>
          <cell r="R31">
            <v>526.29999999999995</v>
          </cell>
          <cell r="T31">
            <v>526.29999999999995</v>
          </cell>
          <cell r="U31">
            <v>526.29999999999995</v>
          </cell>
          <cell r="V31">
            <v>526.29999999999995</v>
          </cell>
          <cell r="AC31">
            <v>526.29999999999995</v>
          </cell>
          <cell r="AD31">
            <v>526.29999999999995</v>
          </cell>
          <cell r="AE31">
            <v>526.29999999999995</v>
          </cell>
          <cell r="AM31">
            <v>0.25575048732943495</v>
          </cell>
          <cell r="AN31">
            <v>0.10828814872192161</v>
          </cell>
          <cell r="AO31">
            <v>0.17358653431160964</v>
          </cell>
          <cell r="CN31" t="str">
            <v>Int Exp/Int Income</v>
          </cell>
          <cell r="CO31">
            <v>0.62846378700795968</v>
          </cell>
          <cell r="CP31">
            <v>0.67579068491827921</v>
          </cell>
          <cell r="CR31">
            <v>0.69296804813198176</v>
          </cell>
          <cell r="CS31">
            <v>0.6828184193048823</v>
          </cell>
          <cell r="CV31" t="str">
            <v>Other Provisions</v>
          </cell>
          <cell r="CW31">
            <v>3825</v>
          </cell>
          <cell r="CX31">
            <v>752</v>
          </cell>
          <cell r="CY31">
            <v>-0.8033986928104575</v>
          </cell>
          <cell r="DA31">
            <v>90</v>
          </cell>
          <cell r="DB31">
            <v>362</v>
          </cell>
          <cell r="DC31">
            <v>3.0222222222222221</v>
          </cell>
          <cell r="DE31">
            <v>10</v>
          </cell>
          <cell r="DF31">
            <v>130</v>
          </cell>
          <cell r="DG31">
            <v>12</v>
          </cell>
          <cell r="DJ31">
            <v>0</v>
          </cell>
          <cell r="DK31">
            <v>0</v>
          </cell>
          <cell r="DL31" t="e">
            <v>#DIV/0!</v>
          </cell>
          <cell r="DN31" t="str">
            <v>Other Provisions</v>
          </cell>
          <cell r="DO31">
            <v>10</v>
          </cell>
          <cell r="DP31">
            <v>240</v>
          </cell>
          <cell r="DQ31">
            <v>250</v>
          </cell>
          <cell r="DR31">
            <v>266.00000000000068</v>
          </cell>
          <cell r="DS31">
            <v>516.00000000000068</v>
          </cell>
          <cell r="DT31">
            <v>-516.00000000000068</v>
          </cell>
          <cell r="DU31">
            <v>-250</v>
          </cell>
          <cell r="DV31">
            <v>0</v>
          </cell>
          <cell r="DW31">
            <v>113.7</v>
          </cell>
          <cell r="DX31">
            <v>113.7</v>
          </cell>
          <cell r="DY31">
            <v>4.2999999999999972</v>
          </cell>
          <cell r="DZ31">
            <v>-133.69999999999999</v>
          </cell>
          <cell r="EA31">
            <v>118</v>
          </cell>
          <cell r="EB31">
            <v>-20</v>
          </cell>
          <cell r="EC31">
            <v>-139.80000000000359</v>
          </cell>
          <cell r="ED31">
            <v>-21.800000000003593</v>
          </cell>
          <cell r="EE31">
            <v>-3392.1999999999962</v>
          </cell>
          <cell r="EF31">
            <v>-3532</v>
          </cell>
          <cell r="EG31">
            <v>-3414</v>
          </cell>
          <cell r="EI31">
            <v>4.5999999999999996</v>
          </cell>
          <cell r="EK31">
            <v>-77.599999999999994</v>
          </cell>
          <cell r="EL31">
            <v>146.6</v>
          </cell>
          <cell r="EM31">
            <v>-73</v>
          </cell>
          <cell r="EN31">
            <v>368.90000000000032</v>
          </cell>
          <cell r="EO31">
            <v>-3.6387696709584465</v>
          </cell>
          <cell r="EP31">
            <v>-5.7538659793814482</v>
          </cell>
          <cell r="EQ31">
            <v>295.90000000000032</v>
          </cell>
          <cell r="ER31">
            <v>-14.573394495410621</v>
          </cell>
          <cell r="ET31">
            <v>-7383.4</v>
          </cell>
          <cell r="EU31">
            <v>-21.014638113309822</v>
          </cell>
          <cell r="EV31">
            <v>1.1765815694829338</v>
          </cell>
          <cell r="EW31">
            <v>-7087.6</v>
          </cell>
          <cell r="EX31">
            <v>1.0760398359695373</v>
          </cell>
          <cell r="EY31">
            <v>283.2</v>
          </cell>
          <cell r="EZ31">
            <v>60.565217391304351</v>
          </cell>
          <cell r="FA31">
            <v>-1.0383563128098166</v>
          </cell>
          <cell r="FB31">
            <v>660.5</v>
          </cell>
          <cell r="FC31">
            <v>-9.5115979381443303</v>
          </cell>
          <cell r="FD31">
            <v>1.3322740112994351</v>
          </cell>
          <cell r="FE31">
            <v>943.7</v>
          </cell>
          <cell r="FF31">
            <v>-13.927397260273974</v>
          </cell>
          <cell r="FG31">
            <v>338.8</v>
          </cell>
          <cell r="FI31">
            <v>-0.48705526116578346</v>
          </cell>
          <cell r="FJ31">
            <v>1282.5</v>
          </cell>
          <cell r="FK31">
            <v>3.334234538695501</v>
          </cell>
          <cell r="FM31">
            <v>3101.0000000000009</v>
          </cell>
          <cell r="FO31">
            <v>8.1528925619834727</v>
          </cell>
          <cell r="FP31">
            <v>4383.5000000000009</v>
          </cell>
          <cell r="FQ31">
            <v>-1.6184745188780405</v>
          </cell>
          <cell r="FS31">
            <v>1138</v>
          </cell>
          <cell r="FU31">
            <v>283.2</v>
          </cell>
          <cell r="FV31">
            <v>138.20000000000005</v>
          </cell>
          <cell r="FW31">
            <v>-0.51200564971751394</v>
          </cell>
          <cell r="FX31">
            <v>-0.95543373105449858</v>
          </cell>
          <cell r="FZ31">
            <v>660.5</v>
          </cell>
          <cell r="GA31">
            <v>197.59999999999991</v>
          </cell>
          <cell r="GB31">
            <v>-0.70083270249810758</v>
          </cell>
          <cell r="GC31">
            <v>0.42981186685962269</v>
          </cell>
          <cell r="GE31">
            <v>943.7</v>
          </cell>
          <cell r="GF31">
            <v>335.79999999999995</v>
          </cell>
          <cell r="GG31">
            <v>-0.64416657836176761</v>
          </cell>
          <cell r="GI31">
            <v>0</v>
          </cell>
          <cell r="GJ31">
            <v>-1</v>
          </cell>
          <cell r="GN31" t="e">
            <v>#DIV/0!</v>
          </cell>
          <cell r="GO31">
            <v>-1</v>
          </cell>
          <cell r="GQ31">
            <v>0</v>
          </cell>
          <cell r="GR31">
            <v>0</v>
          </cell>
          <cell r="GS31" t="e">
            <v>#DIV/0!</v>
          </cell>
          <cell r="GT31" t="e">
            <v>#DIV/0!</v>
          </cell>
          <cell r="GV31">
            <v>138.20000000000005</v>
          </cell>
          <cell r="GW31">
            <v>0</v>
          </cell>
          <cell r="GY31">
            <v>-1</v>
          </cell>
          <cell r="GZ31" t="e">
            <v>#DIV/0!</v>
          </cell>
          <cell r="HF31" t="e">
            <v>#DIV/0!</v>
          </cell>
          <cell r="HI31">
            <v>0</v>
          </cell>
          <cell r="HL31" t="e">
            <v>#DIV/0!</v>
          </cell>
          <cell r="HM31" t="e">
            <v>#DIV/0!</v>
          </cell>
          <cell r="HO31">
            <v>0</v>
          </cell>
          <cell r="HQ31" t="e">
            <v>#DIV/0!</v>
          </cell>
          <cell r="HR31" t="e">
            <v>#DIV/0!</v>
          </cell>
          <cell r="ID31">
            <v>-335.79999999999995</v>
          </cell>
          <cell r="IE31">
            <v>-1.108287649145437</v>
          </cell>
          <cell r="IF31">
            <v>943.7</v>
          </cell>
          <cell r="IG31">
            <v>335.79999999999995</v>
          </cell>
          <cell r="IH31">
            <v>-0.64416657836176761</v>
          </cell>
          <cell r="IJ31">
            <v>-943.7</v>
          </cell>
          <cell r="IK31">
            <v>-335.79999999999995</v>
          </cell>
          <cell r="IL31">
            <v>-0.64416657836176761</v>
          </cell>
          <cell r="IP31">
            <v>0</v>
          </cell>
          <cell r="IQ31">
            <v>0</v>
          </cell>
          <cell r="IR31" t="e">
            <v>#DIV/0!</v>
          </cell>
          <cell r="IS31">
            <v>0</v>
          </cell>
          <cell r="IT31" t="e">
            <v>#DIV/0!</v>
          </cell>
          <cell r="IV31" t="e">
            <v>#DIV/0!</v>
          </cell>
        </row>
        <row r="32">
          <cell r="DN32" t="str">
            <v>Others</v>
          </cell>
          <cell r="GL32">
            <v>338.3</v>
          </cell>
          <cell r="GM32">
            <v>-917.5</v>
          </cell>
          <cell r="GN32">
            <v>-3.7120898610700559</v>
          </cell>
          <cell r="GQ32">
            <v>3100.8</v>
          </cell>
          <cell r="GR32">
            <v>1390.4</v>
          </cell>
          <cell r="GS32">
            <v>-0.55159958720330238</v>
          </cell>
          <cell r="GT32">
            <v>-2.5154223433242509</v>
          </cell>
          <cell r="GV32">
            <v>138.20000000000027</v>
          </cell>
          <cell r="GW32">
            <v>1390.4</v>
          </cell>
          <cell r="GX32">
            <v>-1777.5000000000018</v>
          </cell>
          <cell r="GY32">
            <v>-13.861794500723576</v>
          </cell>
          <cell r="GZ32">
            <v>-2.2784090909090922</v>
          </cell>
          <cell r="HB32">
            <v>-1777.5</v>
          </cell>
          <cell r="HC32">
            <v>198.90000000000055</v>
          </cell>
          <cell r="HD32">
            <v>-1539.3999999999992</v>
          </cell>
          <cell r="HE32">
            <v>-8.7395676219205374</v>
          </cell>
          <cell r="HF32">
            <v>-0.13395218002812981</v>
          </cell>
          <cell r="HI32">
            <v>-1539.3999999999992</v>
          </cell>
          <cell r="HJ32">
            <v>-917.50000000000091</v>
          </cell>
          <cell r="HK32">
            <v>1447.9</v>
          </cell>
          <cell r="HL32">
            <v>-2.5780926430517699</v>
          </cell>
          <cell r="HM32">
            <v>-1.9405612576328446</v>
          </cell>
          <cell r="HO32">
            <v>1390.3999999999996</v>
          </cell>
          <cell r="HP32">
            <v>0</v>
          </cell>
          <cell r="HQ32">
            <v>-1</v>
          </cell>
          <cell r="HR32">
            <v>-1</v>
          </cell>
          <cell r="ID32">
            <v>917.5</v>
          </cell>
          <cell r="IF32">
            <v>338.3</v>
          </cell>
          <cell r="IG32">
            <v>-917.5</v>
          </cell>
          <cell r="IH32">
            <v>-3.7120898610700559</v>
          </cell>
        </row>
        <row r="33">
          <cell r="DN33" t="str">
            <v>Total Non-Tax Provisions</v>
          </cell>
          <cell r="DO33">
            <v>4240</v>
          </cell>
          <cell r="DP33">
            <v>3050</v>
          </cell>
          <cell r="DQ33">
            <v>7290</v>
          </cell>
          <cell r="DR33">
            <v>3776.7</v>
          </cell>
          <cell r="DS33">
            <v>11066.7</v>
          </cell>
          <cell r="DT33" t="e">
            <v>#REF!</v>
          </cell>
          <cell r="DU33" t="e">
            <v>#REF!</v>
          </cell>
          <cell r="DV33" t="e">
            <v>#REF!</v>
          </cell>
          <cell r="DW33">
            <v>4629.9999999999991</v>
          </cell>
          <cell r="DX33">
            <v>4630</v>
          </cell>
          <cell r="DY33">
            <v>4649.8</v>
          </cell>
          <cell r="DZ33">
            <v>4510</v>
          </cell>
          <cell r="EA33">
            <v>9279.7999999999993</v>
          </cell>
          <cell r="EB33">
            <v>9140</v>
          </cell>
          <cell r="EC33">
            <v>3832.7</v>
          </cell>
          <cell r="ED33">
            <v>13112.499999999996</v>
          </cell>
          <cell r="EE33">
            <v>6993.5000000000036</v>
          </cell>
          <cell r="EF33">
            <v>10826.200000000004</v>
          </cell>
          <cell r="EG33">
            <v>20106</v>
          </cell>
          <cell r="EI33">
            <v>4779.5</v>
          </cell>
          <cell r="EK33">
            <v>4183.2999999999993</v>
          </cell>
          <cell r="EL33">
            <v>9182.4</v>
          </cell>
          <cell r="EM33">
            <v>8962.7999999999993</v>
          </cell>
          <cell r="EN33">
            <v>5493.1</v>
          </cell>
          <cell r="EO33">
            <v>0.43321940146632931</v>
          </cell>
          <cell r="EP33">
            <v>0.31310209643104758</v>
          </cell>
          <cell r="EQ33">
            <v>14455.9</v>
          </cell>
          <cell r="ER33">
            <v>0.10245185891325104</v>
          </cell>
          <cell r="ET33">
            <v>10624.1</v>
          </cell>
          <cell r="EU33">
            <v>0.93408093790391566</v>
          </cell>
          <cell r="EV33">
            <v>0.51913920068635089</v>
          </cell>
          <cell r="EW33">
            <v>25079</v>
          </cell>
          <cell r="EX33">
            <v>0.24733910275539639</v>
          </cell>
          <cell r="EY33">
            <v>7915.8</v>
          </cell>
          <cell r="EZ33">
            <v>0.65619834710743796</v>
          </cell>
          <cell r="FA33">
            <v>-0.25492041678824562</v>
          </cell>
          <cell r="FB33">
            <v>15115.800000000001</v>
          </cell>
          <cell r="FC33">
            <v>2.6133674371907354</v>
          </cell>
          <cell r="FD33">
            <v>0.90957325854619886</v>
          </cell>
          <cell r="FE33">
            <v>23031.600000000002</v>
          </cell>
          <cell r="FF33">
            <v>1.5696880439148484</v>
          </cell>
          <cell r="FG33">
            <v>7079.7</v>
          </cell>
          <cell r="FI33">
            <v>-0.53163577184138455</v>
          </cell>
          <cell r="FJ33">
            <v>30111.300000000003</v>
          </cell>
          <cell r="FK33">
            <v>1.0829765009442514</v>
          </cell>
          <cell r="FM33">
            <v>16174.7</v>
          </cell>
          <cell r="FN33">
            <v>0.5224536666635291</v>
          </cell>
          <cell r="FO33">
            <v>1.2846589544754723</v>
          </cell>
          <cell r="FP33">
            <v>46286</v>
          </cell>
          <cell r="FQ33">
            <v>0.84560787910203761</v>
          </cell>
          <cell r="FR33">
            <v>5250</v>
          </cell>
          <cell r="FS33">
            <v>3287.9</v>
          </cell>
          <cell r="FT33">
            <v>-0.37373333333333336</v>
          </cell>
          <cell r="FU33">
            <v>7915.8</v>
          </cell>
          <cell r="FV33">
            <v>2288.1000000000004</v>
          </cell>
          <cell r="FW33">
            <v>-0.71094519821117252</v>
          </cell>
          <cell r="FX33">
            <v>-0.8585383345595281</v>
          </cell>
          <cell r="FZ33">
            <v>14455.300000000001</v>
          </cell>
          <cell r="GA33">
            <v>6572.4</v>
          </cell>
          <cell r="GB33">
            <v>0.50905792941932781</v>
          </cell>
          <cell r="GC33">
            <v>1.8724269044185124</v>
          </cell>
          <cell r="GE33">
            <v>22371.100000000002</v>
          </cell>
          <cell r="GF33">
            <v>8860.5</v>
          </cell>
          <cell r="GG33">
            <v>-0.60393096450331019</v>
          </cell>
          <cell r="GI33">
            <v>9052.7999999999993</v>
          </cell>
          <cell r="GJ33">
            <v>0.27869824992584435</v>
          </cell>
          <cell r="GL33">
            <v>7079.2</v>
          </cell>
          <cell r="GM33">
            <v>12635.3</v>
          </cell>
          <cell r="GN33">
            <v>0.78484857045993883</v>
          </cell>
          <cell r="GO33">
            <v>0.92247885095246795</v>
          </cell>
          <cell r="GQ33">
            <v>16174.399999999998</v>
          </cell>
          <cell r="GR33">
            <v>14221.8</v>
          </cell>
          <cell r="GS33">
            <v>-0.12072163418735771</v>
          </cell>
          <cell r="GT33">
            <v>0.12556092850980982</v>
          </cell>
          <cell r="GV33">
            <v>2288.1000000000004</v>
          </cell>
          <cell r="GW33">
            <v>14221.8</v>
          </cell>
          <cell r="GX33">
            <v>16534.399999999998</v>
          </cell>
          <cell r="GY33">
            <v>6.2262575936366398</v>
          </cell>
          <cell r="GZ33">
            <v>0.16260951496997555</v>
          </cell>
          <cell r="HB33">
            <v>16534.399999999998</v>
          </cell>
          <cell r="HC33">
            <v>6573.7000000000007</v>
          </cell>
          <cell r="HD33">
            <v>8175.4000000000005</v>
          </cell>
          <cell r="HE33">
            <v>0.24365273742336879</v>
          </cell>
          <cell r="HF33">
            <v>-0.50555206115734452</v>
          </cell>
          <cell r="HI33">
            <v>8175.4000000000005</v>
          </cell>
          <cell r="HJ33">
            <v>12635.3</v>
          </cell>
          <cell r="HK33">
            <v>4698.1000000000004</v>
          </cell>
          <cell r="HL33">
            <v>-0.62817661630511346</v>
          </cell>
          <cell r="HM33">
            <v>-0.4253369865694645</v>
          </cell>
          <cell r="HO33">
            <v>14221.8</v>
          </cell>
          <cell r="HQ33">
            <v>-1</v>
          </cell>
          <cell r="HR33">
            <v>-1</v>
          </cell>
          <cell r="ID33">
            <v>14961.8</v>
          </cell>
          <cell r="IE33">
            <v>-7.4987480447859967E-2</v>
          </cell>
          <cell r="IF33">
            <v>29450.300000000003</v>
          </cell>
          <cell r="IG33">
            <v>21495.8</v>
          </cell>
          <cell r="IH33">
            <v>-0.27009911613803606</v>
          </cell>
          <cell r="IJ33" t="e">
            <v>#REF!</v>
          </cell>
          <cell r="IK33">
            <v>27597.1</v>
          </cell>
          <cell r="IL33" t="e">
            <v>#REF!</v>
          </cell>
          <cell r="IP33" t="e">
            <v>#REF!</v>
          </cell>
          <cell r="IQ33">
            <v>36457.599999999999</v>
          </cell>
          <cell r="IR33" t="e">
            <v>#REF!</v>
          </cell>
          <cell r="IS33" t="e">
            <v>#REF!</v>
          </cell>
          <cell r="IT33" t="e">
            <v>#REF!</v>
          </cell>
          <cell r="IV33" t="e">
            <v>#REF!</v>
          </cell>
        </row>
        <row r="34">
          <cell r="DN34" t="str">
            <v>Pre Tax Profit</v>
          </cell>
          <cell r="DO34">
            <v>6626.5</v>
          </cell>
          <cell r="DP34">
            <v>8441.9000000000015</v>
          </cell>
          <cell r="DQ34">
            <v>15068.400000000001</v>
          </cell>
          <cell r="DR34">
            <v>7469.2000000000053</v>
          </cell>
          <cell r="DS34">
            <v>22537.600000000002</v>
          </cell>
          <cell r="DT34" t="e">
            <v>#REF!</v>
          </cell>
          <cell r="DU34" t="e">
            <v>#REF!</v>
          </cell>
          <cell r="DV34" t="e">
            <v>#REF!</v>
          </cell>
          <cell r="DW34">
            <v>10886.299999999992</v>
          </cell>
          <cell r="DX34">
            <v>10884.3</v>
          </cell>
          <cell r="DY34">
            <v>10447.5</v>
          </cell>
          <cell r="DZ34">
            <v>10046.9</v>
          </cell>
          <cell r="EA34">
            <v>21333.799999999992</v>
          </cell>
          <cell r="EB34">
            <v>21656.3</v>
          </cell>
          <cell r="EC34">
            <v>10779.5</v>
          </cell>
          <cell r="ED34">
            <v>32113.300000000021</v>
          </cell>
          <cell r="EE34">
            <v>11774.100000000017</v>
          </cell>
          <cell r="EF34">
            <v>22553.600000000017</v>
          </cell>
          <cell r="EG34">
            <v>43887.400000000038</v>
          </cell>
          <cell r="EI34">
            <v>13266.400000000001</v>
          </cell>
          <cell r="EK34">
            <v>13491.299999999992</v>
          </cell>
          <cell r="EL34">
            <v>27035.4</v>
          </cell>
          <cell r="EM34">
            <v>26757.7</v>
          </cell>
          <cell r="EN34">
            <v>14119.300000000001</v>
          </cell>
          <cell r="EO34">
            <v>0.30982884178301417</v>
          </cell>
          <cell r="EP34">
            <v>4.6548516451343502E-2</v>
          </cell>
          <cell r="EQ34">
            <v>40877</v>
          </cell>
          <cell r="ER34">
            <v>0.2728993905951731</v>
          </cell>
          <cell r="ET34">
            <v>15343.600000000006</v>
          </cell>
          <cell r="EU34">
            <v>8.6711097575659091E-2</v>
          </cell>
          <cell r="EV34">
            <v>0.30316542241020406</v>
          </cell>
          <cell r="EW34">
            <v>56220.600000000006</v>
          </cell>
          <cell r="EX34">
            <v>0.28101915356115792</v>
          </cell>
          <cell r="EY34">
            <v>18239.800000000014</v>
          </cell>
          <cell r="EZ34">
            <v>0.37488693240065207</v>
          </cell>
          <cell r="FA34">
            <v>0.18875622409343351</v>
          </cell>
          <cell r="FB34">
            <v>14379.600000000004</v>
          </cell>
          <cell r="FC34">
            <v>6.584243178937621E-2</v>
          </cell>
          <cell r="FD34">
            <v>-0.21163609250101467</v>
          </cell>
          <cell r="FE34">
            <v>32619.400000000016</v>
          </cell>
          <cell r="FF34">
            <v>0.21906591373698103</v>
          </cell>
          <cell r="FG34">
            <v>11809.499999999996</v>
          </cell>
          <cell r="FI34">
            <v>-0.17873237085871696</v>
          </cell>
          <cell r="FJ34">
            <v>44428.900000000009</v>
          </cell>
          <cell r="FK34">
            <v>8.6892384470484751E-2</v>
          </cell>
          <cell r="FM34">
            <v>8364.7999999999847</v>
          </cell>
          <cell r="FN34">
            <v>-0.4548345890143134</v>
          </cell>
          <cell r="FO34">
            <v>-0.29168889453406266</v>
          </cell>
          <cell r="FP34">
            <v>52793.7</v>
          </cell>
          <cell r="FQ34">
            <v>-6.0954525565362294E-2</v>
          </cell>
          <cell r="FR34">
            <v>16467.249096931751</v>
          </cell>
          <cell r="FS34">
            <v>17426.099999999991</v>
          </cell>
          <cell r="FT34">
            <v>5.8227752396537102E-2</v>
          </cell>
          <cell r="FU34">
            <v>18239.8</v>
          </cell>
          <cell r="FV34">
            <v>17425.899999999994</v>
          </cell>
          <cell r="FW34">
            <v>-4.4622199804823515E-2</v>
          </cell>
          <cell r="FX34">
            <v>1.0832416794185189</v>
          </cell>
          <cell r="FZ34">
            <v>15926.400000000003</v>
          </cell>
          <cell r="GA34">
            <v>18476.599999999991</v>
          </cell>
          <cell r="GB34">
            <v>0.16012407072533574</v>
          </cell>
          <cell r="GC34">
            <v>6.0295307559437239E-2</v>
          </cell>
          <cell r="GE34">
            <v>34166.200000000019</v>
          </cell>
          <cell r="GF34">
            <v>35902.499999999985</v>
          </cell>
          <cell r="GG34">
            <v>5.0819230701686591E-2</v>
          </cell>
          <cell r="GI34">
            <v>10700.700193261651</v>
          </cell>
          <cell r="GJ34">
            <v>-9.3890495511100847E-2</v>
          </cell>
          <cell r="GL34">
            <v>11809.900000000005</v>
          </cell>
          <cell r="GM34">
            <v>17686</v>
          </cell>
          <cell r="GN34">
            <v>0.49755713426870618</v>
          </cell>
          <cell r="GO34">
            <v>-4.2789257763873878E-2</v>
          </cell>
          <cell r="GQ34">
            <v>3478.799999999992</v>
          </cell>
          <cell r="GR34">
            <v>12518.981143460034</v>
          </cell>
          <cell r="GS34">
            <v>2.5986492881051118</v>
          </cell>
          <cell r="GT34">
            <v>-0.29215305080515463</v>
          </cell>
          <cell r="GV34">
            <v>17425.899999999994</v>
          </cell>
          <cell r="GW34">
            <v>12518.981143460034</v>
          </cell>
          <cell r="GX34">
            <v>8741.3999999999942</v>
          </cell>
          <cell r="GY34">
            <v>-0.49836737270384901</v>
          </cell>
          <cell r="GZ34">
            <v>-0.30174828927140473</v>
          </cell>
          <cell r="HB34">
            <v>16729.399999999991</v>
          </cell>
          <cell r="HC34">
            <v>18475.699999999993</v>
          </cell>
          <cell r="HD34">
            <v>11653.800000000003</v>
          </cell>
          <cell r="HE34">
            <v>-0.36923634828450302</v>
          </cell>
          <cell r="HF34">
            <v>-0.30339402489031231</v>
          </cell>
          <cell r="HI34">
            <v>11653.800000000003</v>
          </cell>
          <cell r="HJ34">
            <v>17686</v>
          </cell>
          <cell r="HK34">
            <v>21298.400000000009</v>
          </cell>
          <cell r="HL34">
            <v>0.20425195069546587</v>
          </cell>
          <cell r="HM34">
            <v>0.82759271653881172</v>
          </cell>
          <cell r="HO34">
            <v>12518.981143460034</v>
          </cell>
          <cell r="HP34">
            <v>0</v>
          </cell>
          <cell r="HQ34">
            <v>-1</v>
          </cell>
          <cell r="HR34">
            <v>-1</v>
          </cell>
          <cell r="ID34">
            <v>16067.398000000063</v>
          </cell>
          <cell r="IE34">
            <v>0.92083468821730263</v>
          </cell>
          <cell r="IF34">
            <v>45976.10000000002</v>
          </cell>
          <cell r="IG34">
            <v>53588.499999999985</v>
          </cell>
          <cell r="IH34">
            <v>0.16557298248437702</v>
          </cell>
          <cell r="IJ34" t="e">
            <v>#REF!</v>
          </cell>
          <cell r="IK34">
            <v>30043.398000000059</v>
          </cell>
          <cell r="IL34" t="e">
            <v>#REF!</v>
          </cell>
          <cell r="IP34" t="e">
            <v>#REF!</v>
          </cell>
          <cell r="IQ34">
            <v>65945.898000000045</v>
          </cell>
          <cell r="IR34" t="e">
            <v>#REF!</v>
          </cell>
          <cell r="IS34" t="e">
            <v>#REF!</v>
          </cell>
          <cell r="IT34" t="e">
            <v>#REF!</v>
          </cell>
          <cell r="IV34" t="e">
            <v>#REF!</v>
          </cell>
        </row>
        <row r="35">
          <cell r="A35" t="str">
            <v>EPS</v>
          </cell>
          <cell r="B35">
            <v>6.0877826334789997</v>
          </cell>
          <cell r="C35">
            <v>7.3019190575717365</v>
          </cell>
          <cell r="D35">
            <v>13.389701691050742</v>
          </cell>
          <cell r="E35">
            <v>3.950218506555192</v>
          </cell>
          <cell r="F35">
            <v>17.339920197605938</v>
          </cell>
          <cell r="G35">
            <v>18.023940718221528</v>
          </cell>
          <cell r="H35">
            <v>21.97415922477672</v>
          </cell>
          <cell r="I35">
            <v>35.363860915827452</v>
          </cell>
          <cell r="K35">
            <v>8.1056431692950834</v>
          </cell>
          <cell r="L35">
            <v>8.1911457343720233</v>
          </cell>
          <cell r="M35">
            <v>16.296788903667103</v>
          </cell>
          <cell r="N35">
            <v>5.4208626258787795</v>
          </cell>
          <cell r="O35">
            <v>21.717651529545886</v>
          </cell>
          <cell r="P35">
            <v>-2.1888656659699759</v>
          </cell>
          <cell r="Q35">
            <v>3.2319969599088045</v>
          </cell>
          <cell r="R35">
            <v>19.528785863575894</v>
          </cell>
          <cell r="T35">
            <v>6.6093482804484207</v>
          </cell>
          <cell r="U35">
            <v>6.7376021280638474</v>
          </cell>
          <cell r="V35">
            <v>13.346950408512271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C35">
            <v>8.7725631768953036</v>
          </cell>
          <cell r="AD35">
            <v>11.038381151434548</v>
          </cell>
          <cell r="AE35">
            <v>19.81094432832986</v>
          </cell>
          <cell r="AF35" t="e">
            <v>#DIV/0!</v>
          </cell>
          <cell r="AG35">
            <v>0.65998269953844646</v>
          </cell>
          <cell r="AH35" t="e">
            <v>#DIV/0!</v>
          </cell>
          <cell r="AI35" t="e">
            <v>#DIV/0!</v>
          </cell>
          <cell r="AJ35" t="e">
            <v>#DIV/0!</v>
          </cell>
          <cell r="AO35" t="e">
            <v>#REF!</v>
          </cell>
          <cell r="AQ35" t="e">
            <v>#REF!</v>
          </cell>
          <cell r="AZ35">
            <v>0.33146067415730518</v>
          </cell>
          <cell r="BA35">
            <v>0.12177985948477499</v>
          </cell>
          <cell r="BB35">
            <v>0.21711366538952603</v>
          </cell>
          <cell r="BC35">
            <v>0.37229437229437479</v>
          </cell>
          <cell r="BD35">
            <v>0.25246548323471329</v>
          </cell>
          <cell r="BE35">
            <v>-1.1214421252371916</v>
          </cell>
          <cell r="BF35">
            <v>-0.85291828793774271</v>
          </cell>
          <cell r="BG35">
            <v>-0.44777562862669251</v>
          </cell>
          <cell r="BI35">
            <v>-0.18459915611814304</v>
          </cell>
          <cell r="BJ35">
            <v>-0.17745302713987332</v>
          </cell>
          <cell r="BK35">
            <v>-0.18100734522560202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R35">
            <v>0.32729624838292182</v>
          </cell>
          <cell r="BS35">
            <v>0.63832487309644614</v>
          </cell>
          <cell r="BT35">
            <v>0.48430493273542519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CA35" t="e">
            <v>#DIV/0!</v>
          </cell>
          <cell r="CN35" t="str">
            <v>Non-Interest Inc./Operating Inc.</v>
          </cell>
          <cell r="CO35">
            <v>0.33402860548271762</v>
          </cell>
          <cell r="CP35">
            <v>0.37947400303913886</v>
          </cell>
          <cell r="CR35">
            <v>0.34532367140410791</v>
          </cell>
          <cell r="CS35">
            <v>0.32756789103843992</v>
          </cell>
          <cell r="CV35" t="str">
            <v>Provision for Tax</v>
          </cell>
          <cell r="CW35">
            <v>9740</v>
          </cell>
          <cell r="CX35">
            <v>16264.49728</v>
          </cell>
          <cell r="CY35">
            <v>0.66986625051334703</v>
          </cell>
          <cell r="DA35">
            <v>2401</v>
          </cell>
          <cell r="DB35">
            <v>1851</v>
          </cell>
          <cell r="DC35">
            <v>-0.2290712203248646</v>
          </cell>
          <cell r="DE35">
            <v>2010</v>
          </cell>
          <cell r="DF35">
            <v>4510.2049999999999</v>
          </cell>
          <cell r="DG35">
            <v>1.2438830845771145</v>
          </cell>
          <cell r="DJ35" t="e">
            <v>#REF!</v>
          </cell>
          <cell r="DK35" t="e">
            <v>#REF!</v>
          </cell>
          <cell r="DL35" t="e">
            <v>#REF!</v>
          </cell>
          <cell r="DN35" t="str">
            <v>Provision for Tax</v>
          </cell>
          <cell r="DO35">
            <v>2010</v>
          </cell>
          <cell r="DP35">
            <v>2630</v>
          </cell>
          <cell r="DQ35">
            <v>4640</v>
          </cell>
          <cell r="DR35">
            <v>3077.5686400000004</v>
          </cell>
          <cell r="DS35">
            <v>7717.5686400000004</v>
          </cell>
          <cell r="DT35">
            <v>6529.7963599999994</v>
          </cell>
          <cell r="DU35">
            <v>9607.3649999999998</v>
          </cell>
          <cell r="DV35">
            <v>14247.365</v>
          </cell>
          <cell r="DW35">
            <v>4515.5050000000001</v>
          </cell>
          <cell r="DX35">
            <v>4510.2049999999999</v>
          </cell>
          <cell r="DY35">
            <v>3645.7049999999999</v>
          </cell>
          <cell r="DZ35">
            <v>3751.2049999999999</v>
          </cell>
          <cell r="EA35">
            <v>8161.21</v>
          </cell>
          <cell r="EB35">
            <v>8261.41</v>
          </cell>
          <cell r="EC35">
            <v>4064.5050000000001</v>
          </cell>
          <cell r="ED35">
            <v>12225.715</v>
          </cell>
          <cell r="EE35">
            <v>5041.07</v>
          </cell>
          <cell r="EF35">
            <v>9105.5750000000007</v>
          </cell>
          <cell r="EG35">
            <v>17266.785</v>
          </cell>
          <cell r="EI35">
            <v>5058.3050000000003</v>
          </cell>
          <cell r="EK35">
            <v>4744.1049999999996</v>
          </cell>
          <cell r="EL35">
            <v>9899.2099999999991</v>
          </cell>
          <cell r="EM35">
            <v>9802.41</v>
          </cell>
          <cell r="EN35">
            <v>5672.7049999999999</v>
          </cell>
          <cell r="EO35">
            <v>0.39566933734858245</v>
          </cell>
          <cell r="EP35">
            <v>0.19573765757714057</v>
          </cell>
          <cell r="EQ35">
            <v>15475.115</v>
          </cell>
          <cell r="ER35">
            <v>0.26578404616826079</v>
          </cell>
          <cell r="ET35">
            <v>7390.57</v>
          </cell>
          <cell r="EU35">
            <v>0.30282995502145793</v>
          </cell>
          <cell r="EV35">
            <v>0.46607168716165415</v>
          </cell>
          <cell r="EW35">
            <v>22865.785</v>
          </cell>
          <cell r="EX35">
            <v>0.32426418699254089</v>
          </cell>
          <cell r="EY35">
            <v>8660.2049999999999</v>
          </cell>
          <cell r="EZ35">
            <v>0.71207647621090442</v>
          </cell>
          <cell r="FA35">
            <v>0.17179121502130412</v>
          </cell>
          <cell r="FB35">
            <v>3916.105</v>
          </cell>
          <cell r="FC35">
            <v>-0.17453239335975901</v>
          </cell>
          <cell r="FD35">
            <v>-0.54780458430256562</v>
          </cell>
          <cell r="FE35">
            <v>12576.31</v>
          </cell>
          <cell r="FF35">
            <v>0.28298143007688914</v>
          </cell>
          <cell r="FG35">
            <v>2039.0049999999999</v>
          </cell>
          <cell r="FI35">
            <v>-0.47932831218774785</v>
          </cell>
          <cell r="FJ35">
            <v>14615.314999999999</v>
          </cell>
          <cell r="FK35">
            <v>-5.5560168696646262E-2</v>
          </cell>
          <cell r="FM35">
            <v>-935.89499999999998</v>
          </cell>
          <cell r="FN35">
            <v>-1.1266336696628272</v>
          </cell>
          <cell r="FO35">
            <v>-1.458995931839304</v>
          </cell>
          <cell r="FP35">
            <v>13679.419999999998</v>
          </cell>
          <cell r="FQ35">
            <v>-0.40175156899271125</v>
          </cell>
          <cell r="FR35">
            <v>6586.899638772702</v>
          </cell>
          <cell r="FS35">
            <v>6843.4</v>
          </cell>
          <cell r="FT35">
            <v>3.8940985181776577E-2</v>
          </cell>
          <cell r="FU35">
            <v>8660.2049999999999</v>
          </cell>
          <cell r="FV35">
            <v>6843.4</v>
          </cell>
          <cell r="FW35">
            <v>-0.20978775906574965</v>
          </cell>
          <cell r="FX35">
            <v>-8.3121450590076869</v>
          </cell>
          <cell r="FZ35">
            <v>3605.9</v>
          </cell>
          <cell r="GA35">
            <v>7657.8</v>
          </cell>
          <cell r="GB35">
            <v>1.1236861809811698</v>
          </cell>
          <cell r="GC35">
            <v>0.11900517286728829</v>
          </cell>
          <cell r="GE35">
            <v>12266.105</v>
          </cell>
          <cell r="GF35">
            <v>14501.2</v>
          </cell>
          <cell r="GG35">
            <v>0.18221717488966549</v>
          </cell>
          <cell r="GI35">
            <v>3597.5411820878571</v>
          </cell>
          <cell r="GJ35">
            <v>0.76436113795103844</v>
          </cell>
          <cell r="GL35">
            <v>2039.605</v>
          </cell>
          <cell r="GM35">
            <v>7581.0050000000001</v>
          </cell>
          <cell r="GN35">
            <v>2.7168986151730361</v>
          </cell>
          <cell r="GO35">
            <v>-1.0028337120321806E-2</v>
          </cell>
          <cell r="GQ35">
            <v>-1240.8</v>
          </cell>
          <cell r="GR35">
            <v>1870.3</v>
          </cell>
          <cell r="GS35">
            <v>-2.507333978078659</v>
          </cell>
          <cell r="GT35">
            <v>-0.75329128525835298</v>
          </cell>
          <cell r="GV35">
            <v>6843.4</v>
          </cell>
          <cell r="GW35">
            <v>1870.3</v>
          </cell>
          <cell r="GX35">
            <v>4500.7</v>
          </cell>
          <cell r="GY35">
            <v>-0.34232983604640965</v>
          </cell>
          <cell r="GZ35">
            <v>1.4064053895097044</v>
          </cell>
          <cell r="HB35">
            <v>4500.7</v>
          </cell>
          <cell r="HC35">
            <v>7656.5</v>
          </cell>
          <cell r="HD35">
            <v>-499.8</v>
          </cell>
          <cell r="HF35">
            <v>-1.1110493923167508</v>
          </cell>
          <cell r="HI35">
            <v>-499.8</v>
          </cell>
          <cell r="HJ35">
            <v>7581.0050000000001</v>
          </cell>
          <cell r="HK35">
            <v>10146.5</v>
          </cell>
          <cell r="HL35">
            <v>0.3384109362808756</v>
          </cell>
          <cell r="HM35">
            <v>-21.301120448179272</v>
          </cell>
          <cell r="HO35">
            <v>1870.3</v>
          </cell>
          <cell r="HQ35">
            <v>-1</v>
          </cell>
          <cell r="HR35">
            <v>-1</v>
          </cell>
          <cell r="ID35">
            <v>3798.5949999999975</v>
          </cell>
          <cell r="IE35">
            <v>-5.0587833036825689</v>
          </cell>
          <cell r="IF35">
            <v>14305.71</v>
          </cell>
          <cell r="IG35">
            <v>22082.205000000002</v>
          </cell>
          <cell r="IH35">
            <v>0.5435937817836376</v>
          </cell>
          <cell r="IJ35" t="e">
            <v>#REF!</v>
          </cell>
          <cell r="IK35">
            <v>7669.5999999999985</v>
          </cell>
          <cell r="IL35" t="e">
            <v>#REF!</v>
          </cell>
          <cell r="IP35" t="e">
            <v>#REF!</v>
          </cell>
          <cell r="IQ35">
            <v>22170.799999999999</v>
          </cell>
          <cell r="IR35" t="e">
            <v>#REF!</v>
          </cell>
          <cell r="IS35" t="e">
            <v>#REF!</v>
          </cell>
          <cell r="IT35" t="e">
            <v>#REF!</v>
          </cell>
          <cell r="IV35" t="e">
            <v>#REF!</v>
          </cell>
        </row>
        <row r="36">
          <cell r="CN36" t="str">
            <v>Operating Cost/Income</v>
          </cell>
          <cell r="CO36">
            <v>0.57934953209266105</v>
          </cell>
          <cell r="CP36">
            <v>0.51158158445932067</v>
          </cell>
          <cell r="CR36">
            <v>0.5945375915480694</v>
          </cell>
          <cell r="CS36">
            <v>0.57090108033762699</v>
          </cell>
          <cell r="CV36" t="str">
            <v>Total Provisions</v>
          </cell>
          <cell r="CW36">
            <v>21395</v>
          </cell>
          <cell r="CX36">
            <v>30179.49728</v>
          </cell>
          <cell r="CY36">
            <v>0.41058645851834541</v>
          </cell>
          <cell r="DA36">
            <v>5873</v>
          </cell>
          <cell r="DB36">
            <v>7618</v>
          </cell>
          <cell r="DC36">
            <v>0.29712242465520178</v>
          </cell>
          <cell r="DE36">
            <v>6250</v>
          </cell>
          <cell r="DF36">
            <v>9140.2049999999999</v>
          </cell>
          <cell r="DG36">
            <v>0.46243279999999998</v>
          </cell>
          <cell r="DH36">
            <v>-0.19779335912497986</v>
          </cell>
          <cell r="DJ36" t="e">
            <v>#REF!</v>
          </cell>
          <cell r="DK36" t="e">
            <v>#REF!</v>
          </cell>
          <cell r="DL36" t="e">
            <v>#REF!</v>
          </cell>
          <cell r="DN36" t="str">
            <v>Total Provisions</v>
          </cell>
          <cell r="DO36">
            <v>6250</v>
          </cell>
          <cell r="DP36">
            <v>5680</v>
          </cell>
          <cell r="DQ36">
            <v>11930</v>
          </cell>
          <cell r="DR36">
            <v>6854.2686400000002</v>
          </cell>
          <cell r="DS36">
            <v>18784.268640000002</v>
          </cell>
          <cell r="DT36" t="e">
            <v>#REF!</v>
          </cell>
          <cell r="DU36" t="e">
            <v>#REF!</v>
          </cell>
          <cell r="DV36" t="e">
            <v>#REF!</v>
          </cell>
          <cell r="DW36">
            <v>9145.5049999999974</v>
          </cell>
          <cell r="DX36">
            <v>9140.2049999999999</v>
          </cell>
          <cell r="DY36">
            <v>8295.505000000001</v>
          </cell>
          <cell r="DZ36">
            <v>8261.2049999999999</v>
          </cell>
          <cell r="EA36">
            <v>17441.009999999998</v>
          </cell>
          <cell r="EB36">
            <v>17401.41</v>
          </cell>
          <cell r="EC36">
            <v>7897.2049999999999</v>
          </cell>
          <cell r="ED36">
            <v>25338.214999999997</v>
          </cell>
          <cell r="EE36">
            <v>12034.570000000007</v>
          </cell>
          <cell r="EF36">
            <v>19931.775000000009</v>
          </cell>
          <cell r="EG36">
            <v>37372.785000000003</v>
          </cell>
          <cell r="EI36">
            <v>9837.8050000000003</v>
          </cell>
          <cell r="EK36">
            <v>8927.4049999999988</v>
          </cell>
          <cell r="EL36">
            <v>19081.61</v>
          </cell>
          <cell r="EM36">
            <v>18765.21</v>
          </cell>
          <cell r="EN36">
            <v>11165.805</v>
          </cell>
          <cell r="EO36">
            <v>0.41389326983407426</v>
          </cell>
          <cell r="EP36">
            <v>0.25073355583173407</v>
          </cell>
          <cell r="EQ36">
            <v>29931.014999999999</v>
          </cell>
          <cell r="ER36">
            <v>0.18125980855399648</v>
          </cell>
          <cell r="ET36">
            <v>18014.669999999998</v>
          </cell>
          <cell r="EU36">
            <v>0.61337852488020328</v>
          </cell>
          <cell r="EV36">
            <v>0.49691015133901639</v>
          </cell>
          <cell r="EW36">
            <v>47944.785000000003</v>
          </cell>
          <cell r="EX36">
            <v>0.28287964089376794</v>
          </cell>
          <cell r="EY36">
            <v>16576.005000000001</v>
          </cell>
          <cell r="EZ36">
            <v>0.68492920931041024</v>
          </cell>
          <cell r="FA36">
            <v>-7.9860746824671036E-2</v>
          </cell>
          <cell r="FB36">
            <v>19031.905000000002</v>
          </cell>
          <cell r="FC36">
            <v>1.1318518651276608</v>
          </cell>
          <cell r="FD36">
            <v>0.14815994565638713</v>
          </cell>
          <cell r="FE36">
            <v>35607.910000000003</v>
          </cell>
          <cell r="FF36">
            <v>0.89754924138871917</v>
          </cell>
          <cell r="FG36">
            <v>9118.7049999999999</v>
          </cell>
          <cell r="FI36">
            <v>-0.52087271347771025</v>
          </cell>
          <cell r="FJ36">
            <v>44726.615000000005</v>
          </cell>
          <cell r="FK36">
            <v>0.49432336324043824</v>
          </cell>
          <cell r="FM36">
            <v>15238.805</v>
          </cell>
          <cell r="FN36">
            <v>-0.1540891395734697</v>
          </cell>
          <cell r="FO36">
            <v>0.67115889811108054</v>
          </cell>
          <cell r="FP36">
            <v>59965.420000000006</v>
          </cell>
          <cell r="FQ36">
            <v>0.25071830022806441</v>
          </cell>
          <cell r="FR36">
            <v>11836.899638772702</v>
          </cell>
          <cell r="FS36">
            <v>10131.299999999999</v>
          </cell>
          <cell r="FT36">
            <v>-0.14409175466740265</v>
          </cell>
          <cell r="FU36">
            <v>16576.005000000001</v>
          </cell>
          <cell r="FV36">
            <v>9131.5</v>
          </cell>
          <cell r="FW36">
            <v>-0.44911334184563778</v>
          </cell>
          <cell r="FX36">
            <v>-0.40077322335970567</v>
          </cell>
          <cell r="FZ36">
            <v>19031.905000000002</v>
          </cell>
          <cell r="GA36">
            <v>14230.2</v>
          </cell>
          <cell r="GB36">
            <v>-0.2522976549115814</v>
          </cell>
          <cell r="GC36">
            <v>0.55836390516344525</v>
          </cell>
          <cell r="GE36">
            <v>35607.910000000003</v>
          </cell>
          <cell r="GF36">
            <v>23361.7</v>
          </cell>
          <cell r="GG36">
            <v>-0.34391824737818089</v>
          </cell>
          <cell r="GI36">
            <v>12650.341182087857</v>
          </cell>
          <cell r="GJ36">
            <v>0.38729580374492412</v>
          </cell>
          <cell r="GL36">
            <v>9118.8050000000003</v>
          </cell>
          <cell r="GM36">
            <v>20216.305</v>
          </cell>
          <cell r="GN36">
            <v>1.2169906034836799</v>
          </cell>
          <cell r="GO36">
            <v>0.42066204269792418</v>
          </cell>
          <cell r="GQ36">
            <v>14933.599999999999</v>
          </cell>
          <cell r="GR36">
            <v>16092.099999999999</v>
          </cell>
          <cell r="GS36">
            <v>7.7576739701076702E-2</v>
          </cell>
          <cell r="GT36">
            <v>-0.20400389685454401</v>
          </cell>
          <cell r="GV36">
            <v>9131.5</v>
          </cell>
          <cell r="GW36">
            <v>16092.099999999999</v>
          </cell>
          <cell r="GY36">
            <v>-1</v>
          </cell>
          <cell r="GZ36">
            <v>-1</v>
          </cell>
          <cell r="HF36" t="e">
            <v>#DIV/0!</v>
          </cell>
          <cell r="HI36">
            <v>0</v>
          </cell>
          <cell r="HL36" t="e">
            <v>#DIV/0!</v>
          </cell>
          <cell r="HM36" t="e">
            <v>#DIV/0!</v>
          </cell>
          <cell r="HO36">
            <v>16092.099999999999</v>
          </cell>
          <cell r="HQ36">
            <v>-1</v>
          </cell>
          <cell r="HR36" t="e">
            <v>#DIV/0!</v>
          </cell>
          <cell r="ID36">
            <v>15050.39499999999</v>
          </cell>
          <cell r="IE36">
            <v>-1.2363830365964446E-2</v>
          </cell>
          <cell r="IF36">
            <v>44726.715000000004</v>
          </cell>
          <cell r="IG36">
            <v>43578.005000000005</v>
          </cell>
          <cell r="IH36">
            <v>-2.5682860903153748E-2</v>
          </cell>
          <cell r="IJ36" t="e">
            <v>#REF!</v>
          </cell>
          <cell r="IK36">
            <v>35266.699999999997</v>
          </cell>
          <cell r="IL36" t="e">
            <v>#REF!</v>
          </cell>
          <cell r="IP36" t="e">
            <v>#REF!</v>
          </cell>
          <cell r="IQ36">
            <v>58628.399999999994</v>
          </cell>
          <cell r="IR36" t="e">
            <v>#REF!</v>
          </cell>
          <cell r="IS36" t="e">
            <v>#REF!</v>
          </cell>
          <cell r="IT36" t="e">
            <v>#REF!</v>
          </cell>
          <cell r="IV36" t="e">
            <v>#REF!</v>
          </cell>
        </row>
        <row r="37">
          <cell r="A37" t="str">
            <v>Int Exp/Int Income</v>
          </cell>
          <cell r="B37">
            <v>0.68688722699028137</v>
          </cell>
          <cell r="C37">
            <v>0.64416222224597319</v>
          </cell>
          <cell r="D37">
            <v>0.66549468662243638</v>
          </cell>
          <cell r="E37">
            <v>0.70084335103904583</v>
          </cell>
          <cell r="F37">
            <v>0.67753925182290231</v>
          </cell>
          <cell r="G37">
            <v>0.6147009600986526</v>
          </cell>
          <cell r="H37">
            <v>0.65429729330966324</v>
          </cell>
          <cell r="I37">
            <v>0.65956814361709171</v>
          </cell>
          <cell r="K37">
            <v>0.67007964673050402</v>
          </cell>
          <cell r="L37">
            <v>0.69145152287874989</v>
          </cell>
          <cell r="M37">
            <v>0.68118806023807177</v>
          </cell>
          <cell r="N37">
            <v>0.71959976044897289</v>
          </cell>
          <cell r="O37">
            <v>0.69486287519562051</v>
          </cell>
          <cell r="P37">
            <v>0.65223699589276485</v>
          </cell>
          <cell r="Q37">
            <v>0.68396113493736521</v>
          </cell>
          <cell r="R37">
            <v>0.68268547390192558</v>
          </cell>
          <cell r="T37">
            <v>0.71601639437805842</v>
          </cell>
          <cell r="U37">
            <v>0.71052650981722199</v>
          </cell>
          <cell r="V37">
            <v>0.71318186533477856</v>
          </cell>
          <cell r="W37">
            <v>0.7050014329478318</v>
          </cell>
          <cell r="X37">
            <v>0.71033191567473974</v>
          </cell>
          <cell r="Y37">
            <v>0.62846378700795968</v>
          </cell>
          <cell r="Z37">
            <v>0.66523396311287208</v>
          </cell>
          <cell r="AA37">
            <v>0.68792706601984599</v>
          </cell>
          <cell r="AC37">
            <v>0.6838368745831962</v>
          </cell>
          <cell r="AD37">
            <v>0.67437898004305674</v>
          </cell>
          <cell r="AE37">
            <v>0.67900301117303674</v>
          </cell>
          <cell r="AF37">
            <v>0.69815204649268181</v>
          </cell>
          <cell r="AG37">
            <v>0.68564382326711903</v>
          </cell>
          <cell r="AH37">
            <v>0.67579068491827921</v>
          </cell>
          <cell r="AI37">
            <v>0.6861465861299535</v>
          </cell>
          <cell r="AJ37">
            <v>0.6828184193048823</v>
          </cell>
          <cell r="AM37">
            <v>0.69952754494204228</v>
          </cell>
          <cell r="AN37">
            <v>0.7071767901613274</v>
          </cell>
          <cell r="AO37">
            <v>0.70342860946073638</v>
          </cell>
          <cell r="AP37">
            <v>0.69604170016615741</v>
          </cell>
          <cell r="AT37" t="e">
            <v>#REF!</v>
          </cell>
          <cell r="CN37" t="str">
            <v>Provisions/Op.Profit</v>
          </cell>
          <cell r="CO37">
            <v>0.3788486625240215</v>
          </cell>
          <cell r="CP37">
            <v>0.59879276014294691</v>
          </cell>
          <cell r="CR37">
            <v>0.51048700756400778</v>
          </cell>
          <cell r="CS37">
            <v>0.57340641895743238</v>
          </cell>
          <cell r="CV37" t="str">
            <v>Net Profit</v>
          </cell>
          <cell r="CW37">
            <v>19866</v>
          </cell>
          <cell r="CX37">
            <v>21681.202720000027</v>
          </cell>
          <cell r="CY37">
            <v>9.1372330615122621E-2</v>
          </cell>
          <cell r="DA37">
            <v>4599</v>
          </cell>
          <cell r="DB37">
            <v>4471</v>
          </cell>
          <cell r="DC37">
            <v>-2.7832137421178516E-2</v>
          </cell>
          <cell r="DE37">
            <v>4616.5</v>
          </cell>
          <cell r="DF37">
            <v>6374.0949999999993</v>
          </cell>
          <cell r="DG37">
            <v>0.38072024260803627</v>
          </cell>
          <cell r="DH37">
            <v>-0.16505738482663712</v>
          </cell>
          <cell r="DJ37" t="e">
            <v>#REF!</v>
          </cell>
          <cell r="DK37" t="e">
            <v>#REF!</v>
          </cell>
          <cell r="DL37" t="e">
            <v>#REF!</v>
          </cell>
          <cell r="DN37" t="str">
            <v>Net Profit</v>
          </cell>
          <cell r="DO37">
            <v>4616.5</v>
          </cell>
          <cell r="DP37">
            <v>5811.9000000000015</v>
          </cell>
          <cell r="DQ37">
            <v>10428.400000000001</v>
          </cell>
          <cell r="DR37">
            <v>4391.6313600000049</v>
          </cell>
          <cell r="DS37">
            <v>14820.031360000006</v>
          </cell>
          <cell r="DT37" t="e">
            <v>#REF!</v>
          </cell>
          <cell r="DU37" t="e">
            <v>#REF!</v>
          </cell>
          <cell r="DV37" t="e">
            <v>#REF!</v>
          </cell>
          <cell r="DW37">
            <v>6370.7949999999946</v>
          </cell>
          <cell r="DX37">
            <v>6374.0949999999993</v>
          </cell>
          <cell r="DY37">
            <v>6801.7949999999983</v>
          </cell>
          <cell r="DZ37">
            <v>6295.6949999999833</v>
          </cell>
          <cell r="EA37">
            <v>13172.589999999993</v>
          </cell>
          <cell r="EB37">
            <v>13394.89</v>
          </cell>
          <cell r="EC37">
            <v>6714.9950000000008</v>
          </cell>
          <cell r="ED37">
            <v>19887.584999999992</v>
          </cell>
          <cell r="EE37">
            <v>6733.0300000000425</v>
          </cell>
          <cell r="EF37">
            <v>13448.025000000043</v>
          </cell>
          <cell r="EG37">
            <v>26620.615000000034</v>
          </cell>
          <cell r="EI37">
            <v>8208.0950000000012</v>
          </cell>
          <cell r="EK37">
            <v>8747.1949999999924</v>
          </cell>
          <cell r="EL37">
            <v>17136.189999999999</v>
          </cell>
          <cell r="EM37">
            <v>16955.29</v>
          </cell>
          <cell r="EN37">
            <v>8446.5950000000012</v>
          </cell>
          <cell r="EO37">
            <v>0.25787063132586097</v>
          </cell>
          <cell r="EP37">
            <v>-3.4365302248319796E-2</v>
          </cell>
          <cell r="EQ37">
            <v>25401.885000000002</v>
          </cell>
          <cell r="ER37">
            <v>0.27727348494047988</v>
          </cell>
          <cell r="ET37">
            <v>7951.6299999999974</v>
          </cell>
          <cell r="EU37">
            <v>-5.8599352756939727E-2</v>
          </cell>
          <cell r="EV37">
            <v>0.18098835145542891</v>
          </cell>
          <cell r="EW37">
            <v>33354.815000000002</v>
          </cell>
          <cell r="EX37">
            <v>0.25296936227806754</v>
          </cell>
          <cell r="EY37">
            <v>9579.5950000000139</v>
          </cell>
          <cell r="EZ37">
            <v>0.16709114599672792</v>
          </cell>
          <cell r="FA37">
            <v>0.20473349489350201</v>
          </cell>
          <cell r="FB37">
            <v>10463.495000000004</v>
          </cell>
          <cell r="FC37">
            <v>0.1962114712202041</v>
          </cell>
          <cell r="FD37">
            <v>9.2269036425860262E-2</v>
          </cell>
          <cell r="FE37">
            <v>20043.090000000018</v>
          </cell>
          <cell r="FF37">
            <v>0.18211425460726516</v>
          </cell>
          <cell r="FG37">
            <v>9770.4949999999972</v>
          </cell>
          <cell r="FI37">
            <v>-6.6230260539141717E-2</v>
          </cell>
          <cell r="FJ37">
            <v>29813.585000000014</v>
          </cell>
          <cell r="FK37">
            <v>0.17367608742422114</v>
          </cell>
          <cell r="FM37">
            <v>9300.6949999999852</v>
          </cell>
          <cell r="FN37">
            <v>0.16965892527695425</v>
          </cell>
          <cell r="FO37">
            <v>-4.8083541314949962E-2</v>
          </cell>
          <cell r="FP37">
            <v>39114.28</v>
          </cell>
          <cell r="FQ37">
            <v>0.17267267109711137</v>
          </cell>
          <cell r="FR37">
            <v>9880.3494581590494</v>
          </cell>
          <cell r="FS37">
            <v>10582.699999999992</v>
          </cell>
          <cell r="FT37">
            <v>7.1085597206377305E-2</v>
          </cell>
          <cell r="FU37">
            <v>9579.5950000000139</v>
          </cell>
          <cell r="FV37">
            <v>10582.499999999995</v>
          </cell>
          <cell r="FW37">
            <v>0.10469179542558726</v>
          </cell>
          <cell r="FX37">
            <v>0.13781819530691108</v>
          </cell>
          <cell r="FZ37">
            <v>12320.500000000004</v>
          </cell>
          <cell r="GA37">
            <v>10818.799999999992</v>
          </cell>
          <cell r="GB37">
            <v>-0.12188628708250571</v>
          </cell>
          <cell r="GC37">
            <v>2.2329317269076165E-2</v>
          </cell>
          <cell r="GE37">
            <v>21900.095000000016</v>
          </cell>
          <cell r="GF37">
            <v>21401.299999999988</v>
          </cell>
          <cell r="GG37">
            <v>-2.2775928597571271E-2</v>
          </cell>
          <cell r="GI37">
            <v>7103.1590111737942</v>
          </cell>
          <cell r="GJ37">
            <v>-0.27299906389862583</v>
          </cell>
          <cell r="GL37">
            <v>9770.2950000000055</v>
          </cell>
          <cell r="GM37">
            <v>10104.994999999999</v>
          </cell>
          <cell r="GN37">
            <v>3.4256898077283493E-2</v>
          </cell>
          <cell r="GO37">
            <v>-6.5978204606794932E-2</v>
          </cell>
          <cell r="GQ37">
            <v>4719.5999999999922</v>
          </cell>
          <cell r="GR37">
            <v>10648.681143460035</v>
          </cell>
          <cell r="GS37">
            <v>1.2562677225739582</v>
          </cell>
          <cell r="GT37">
            <v>5.3803702372938966E-2</v>
          </cell>
          <cell r="GV37">
            <v>10582.499999999995</v>
          </cell>
          <cell r="GW37">
            <v>10648.681143460035</v>
          </cell>
          <cell r="GX37">
            <v>4240.6999999999944</v>
          </cell>
          <cell r="GY37">
            <v>-0.59927238365225644</v>
          </cell>
          <cell r="GZ37">
            <v>-0.60176289036464847</v>
          </cell>
          <cell r="HB37">
            <v>12228.69999999999</v>
          </cell>
          <cell r="HC37">
            <v>10819.199999999993</v>
          </cell>
          <cell r="HD37">
            <v>12153.600000000002</v>
          </cell>
          <cell r="HE37">
            <v>0.12333629103815524</v>
          </cell>
          <cell r="HF37">
            <v>-6.141290570542024E-3</v>
          </cell>
          <cell r="HI37">
            <v>12153.600000000002</v>
          </cell>
          <cell r="HJ37">
            <v>10104.994999999999</v>
          </cell>
          <cell r="HK37">
            <v>11151.900000000009</v>
          </cell>
          <cell r="HL37">
            <v>0.10360272320768193</v>
          </cell>
          <cell r="HM37">
            <v>-8.2420023696681888E-2</v>
          </cell>
          <cell r="HO37">
            <v>10648.681143460035</v>
          </cell>
          <cell r="HP37">
            <v>0</v>
          </cell>
          <cell r="HQ37">
            <v>-1</v>
          </cell>
          <cell r="HR37">
            <v>-1</v>
          </cell>
          <cell r="ID37">
            <v>12268.803000000065</v>
          </cell>
          <cell r="IE37">
            <v>0.31912754907026675</v>
          </cell>
          <cell r="IF37">
            <v>31670.390000000021</v>
          </cell>
          <cell r="IG37">
            <v>31506.294999999987</v>
          </cell>
          <cell r="IH37">
            <v>-5.1813381521362833E-3</v>
          </cell>
          <cell r="IJ37" t="e">
            <v>#REF!</v>
          </cell>
          <cell r="IK37">
            <v>22373.798000000053</v>
          </cell>
          <cell r="IL37" t="e">
            <v>#REF!</v>
          </cell>
          <cell r="IP37" t="e">
            <v>#REF!</v>
          </cell>
          <cell r="IQ37">
            <v>43775.098000000042</v>
          </cell>
          <cell r="IR37" t="e">
            <v>#REF!</v>
          </cell>
          <cell r="IS37" t="e">
            <v>#REF!</v>
          </cell>
          <cell r="IT37" t="e">
            <v>#REF!</v>
          </cell>
          <cell r="IV37" t="e">
            <v>#REF!</v>
          </cell>
        </row>
        <row r="38">
          <cell r="A38" t="str">
            <v>Fees/Operating Income</v>
          </cell>
          <cell r="B38">
            <v>0.3251830634542977</v>
          </cell>
          <cell r="C38">
            <v>0.28817608919914256</v>
          </cell>
          <cell r="D38">
            <v>0.30596445256224125</v>
          </cell>
          <cell r="E38">
            <v>0.3652217376498117</v>
          </cell>
          <cell r="F38">
            <v>0.32585794550379577</v>
          </cell>
          <cell r="G38">
            <v>0.37570645658503193</v>
          </cell>
          <cell r="H38">
            <v>0.37157769058732448</v>
          </cell>
          <cell r="I38">
            <v>0.34284238103053188</v>
          </cell>
          <cell r="K38">
            <v>0.35266392109104089</v>
          </cell>
          <cell r="L38">
            <v>0.33256472415295174</v>
          </cell>
          <cell r="M38">
            <v>0.34270696020528318</v>
          </cell>
          <cell r="N38">
            <v>0.33726518342688699</v>
          </cell>
          <cell r="O38">
            <v>0.34093656832150704</v>
          </cell>
          <cell r="P38">
            <v>0.37319179145135456</v>
          </cell>
          <cell r="Q38">
            <v>0.35866501717996774</v>
          </cell>
          <cell r="R38">
            <v>0.35138679837694259</v>
          </cell>
          <cell r="T38">
            <v>0.36492563583560672</v>
          </cell>
          <cell r="U38">
            <v>0.33217098436782388</v>
          </cell>
          <cell r="V38">
            <v>0.34826865852392647</v>
          </cell>
          <cell r="W38">
            <v>0.33280190669436521</v>
          </cell>
          <cell r="X38">
            <v>0.34286385557762755</v>
          </cell>
          <cell r="Y38">
            <v>0.33402860548271762</v>
          </cell>
          <cell r="Z38">
            <v>0.33350983410062929</v>
          </cell>
          <cell r="AA38">
            <v>0.34001105014479499</v>
          </cell>
          <cell r="AC38">
            <v>0.30039637916412937</v>
          </cell>
          <cell r="AD38">
            <v>0.30974617760036149</v>
          </cell>
          <cell r="AE38">
            <v>0.305275230587012</v>
          </cell>
          <cell r="AF38">
            <v>0.29963565527939107</v>
          </cell>
          <cell r="AG38">
            <v>0.30340738156484581</v>
          </cell>
          <cell r="AH38">
            <v>0.37947400303913903</v>
          </cell>
          <cell r="AI38">
            <v>0.34628236006922669</v>
          </cell>
          <cell r="AJ38">
            <v>0.32756789103843992</v>
          </cell>
          <cell r="AM38">
            <v>0.31581145755945761</v>
          </cell>
          <cell r="AN38">
            <v>0.31771244780498809</v>
          </cell>
          <cell r="AO38">
            <v>0.31677001942705207</v>
          </cell>
          <cell r="AP38">
            <v>0.28488291446513914</v>
          </cell>
          <cell r="AT38" t="e">
            <v>#REF!</v>
          </cell>
          <cell r="CV38" t="str">
            <v>IMD expenses</v>
          </cell>
          <cell r="CW38">
            <v>0</v>
          </cell>
          <cell r="CX38">
            <v>4431.8999999999996</v>
          </cell>
          <cell r="CY38" t="str">
            <v>NM</v>
          </cell>
          <cell r="DA38">
            <v>0</v>
          </cell>
          <cell r="DB38">
            <v>0</v>
          </cell>
          <cell r="DC38" t="str">
            <v>NM</v>
          </cell>
          <cell r="DE38">
            <v>0</v>
          </cell>
          <cell r="DF38">
            <v>0</v>
          </cell>
          <cell r="DJ38" t="e">
            <v>#REF!</v>
          </cell>
          <cell r="DK38" t="e">
            <v>#REF!</v>
          </cell>
          <cell r="DN38" t="str">
            <v>Extraordinary (sale of SBIMF stake)</v>
          </cell>
          <cell r="DO38">
            <v>0</v>
          </cell>
          <cell r="DP38">
            <v>0</v>
          </cell>
          <cell r="DQ38">
            <v>0</v>
          </cell>
          <cell r="DR38">
            <v>2191.1313599999994</v>
          </cell>
          <cell r="DS38">
            <v>2191.1313599999994</v>
          </cell>
          <cell r="DT38">
            <v>689.60364000000027</v>
          </cell>
          <cell r="DU38">
            <v>2880.7349999999997</v>
          </cell>
          <cell r="DV38">
            <v>2880.7349999999997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I38">
            <v>0</v>
          </cell>
          <cell r="EK38">
            <v>0</v>
          </cell>
          <cell r="EL38">
            <v>0</v>
          </cell>
          <cell r="EM38">
            <v>0</v>
          </cell>
          <cell r="EQ38">
            <v>0</v>
          </cell>
          <cell r="GM38">
            <v>1464</v>
          </cell>
          <cell r="GV38">
            <v>0</v>
          </cell>
          <cell r="GW38">
            <v>0</v>
          </cell>
          <cell r="GY38" t="e">
            <v>#DIV/0!</v>
          </cell>
          <cell r="GZ38" t="e">
            <v>#DIV/0!</v>
          </cell>
          <cell r="HI38">
            <v>0</v>
          </cell>
          <cell r="HJ38">
            <v>1464</v>
          </cell>
          <cell r="HO38">
            <v>0</v>
          </cell>
          <cell r="IV38" t="e">
            <v>#DIV/0!</v>
          </cell>
        </row>
        <row r="39">
          <cell r="A39" t="str">
            <v>Operating Cost/Income</v>
          </cell>
          <cell r="B39">
            <v>0.61737428102838943</v>
          </cell>
          <cell r="C39">
            <v>0.62569820457861836</v>
          </cell>
          <cell r="D39">
            <v>0.62169709452576116</v>
          </cell>
          <cell r="E39">
            <v>0.71562984038404509</v>
          </cell>
          <cell r="F39">
            <v>0.65323162085363984</v>
          </cell>
          <cell r="G39">
            <v>0.42042373123251719</v>
          </cell>
          <cell r="H39">
            <v>0.53667262195728649</v>
          </cell>
          <cell r="I39">
            <v>0.57390907930487434</v>
          </cell>
          <cell r="K39">
            <v>0.57970381250755343</v>
          </cell>
          <cell r="L39">
            <v>0.6355087971818717</v>
          </cell>
          <cell r="M39">
            <v>0.60734909860251729</v>
          </cell>
          <cell r="N39">
            <v>0.68957516562411836</v>
          </cell>
          <cell r="O39">
            <v>0.63409998670726242</v>
          </cell>
          <cell r="P39">
            <v>0.6239289428934639</v>
          </cell>
          <cell r="Q39">
            <v>0.65047271954858088</v>
          </cell>
          <cell r="R39">
            <v>0.63080471426936213</v>
          </cell>
          <cell r="T39">
            <v>0.60518349027545526</v>
          </cell>
          <cell r="U39">
            <v>0.61254656483355718</v>
          </cell>
          <cell r="V39">
            <v>0.60892789176845086</v>
          </cell>
          <cell r="W39">
            <v>0.61020661223569561</v>
          </cell>
          <cell r="X39">
            <v>0.60937473621420246</v>
          </cell>
          <cell r="Y39">
            <v>0.57934953209266105</v>
          </cell>
          <cell r="Z39">
            <v>0.59239900296929904</v>
          </cell>
          <cell r="AA39">
            <v>0.59967992684042071</v>
          </cell>
          <cell r="AC39">
            <v>0.59399715324294944</v>
          </cell>
          <cell r="AD39">
            <v>0.60663005744726006</v>
          </cell>
          <cell r="AE39">
            <v>0.60058917370977571</v>
          </cell>
          <cell r="AF39">
            <v>0.59431838678258342</v>
          </cell>
          <cell r="AG39">
            <v>0.59851226497263366</v>
          </cell>
          <cell r="AH39">
            <v>0.51158158445932078</v>
          </cell>
          <cell r="AI39">
            <v>0.54597821816033143</v>
          </cell>
          <cell r="AJ39">
            <v>0.57090108033762699</v>
          </cell>
          <cell r="AM39">
            <v>0.53352230515867571</v>
          </cell>
          <cell r="AN39">
            <v>0.54878431077505663</v>
          </cell>
          <cell r="AO39">
            <v>0.54121807142642608</v>
          </cell>
          <cell r="AP39">
            <v>0.56728477572792269</v>
          </cell>
          <cell r="AT39" t="e">
            <v>#REF!</v>
          </cell>
          <cell r="CD39" t="str">
            <v>F4Q99</v>
          </cell>
          <cell r="CE39">
            <v>8.5000000000000006E-2</v>
          </cell>
          <cell r="CV39" t="str">
            <v>VRS expenses</v>
          </cell>
          <cell r="CW39">
            <v>0</v>
          </cell>
          <cell r="CX39">
            <v>8531.9</v>
          </cell>
          <cell r="CY39" t="str">
            <v>NM</v>
          </cell>
          <cell r="DA39">
            <v>0</v>
          </cell>
          <cell r="DB39">
            <v>1750</v>
          </cell>
          <cell r="DC39" t="str">
            <v>NM</v>
          </cell>
          <cell r="DF39">
            <v>569.89089999999999</v>
          </cell>
          <cell r="DJ39" t="e">
            <v>#REF!</v>
          </cell>
          <cell r="DK39" t="e">
            <v>#REF!</v>
          </cell>
          <cell r="DN39" t="str">
            <v>VRS expenses (net of tax)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5545.8</v>
          </cell>
          <cell r="DU39">
            <v>5545.8</v>
          </cell>
          <cell r="DV39">
            <v>5545.8</v>
          </cell>
          <cell r="DW39">
            <v>576.09500000000003</v>
          </cell>
          <cell r="DX39">
            <v>576.09500000000003</v>
          </cell>
          <cell r="DY39">
            <v>576.09500000000003</v>
          </cell>
          <cell r="DZ39">
            <v>576.09500000000003</v>
          </cell>
          <cell r="EA39">
            <v>1152.19</v>
          </cell>
          <cell r="EB39">
            <v>1152.19</v>
          </cell>
          <cell r="EC39">
            <v>576.09500000000003</v>
          </cell>
          <cell r="ED39">
            <v>1728.2850000000001</v>
          </cell>
          <cell r="EE39">
            <v>576.13000000003353</v>
          </cell>
          <cell r="EF39">
            <v>1152.2250000000336</v>
          </cell>
          <cell r="EG39">
            <v>2304.4150000000336</v>
          </cell>
          <cell r="EI39">
            <v>576.09500000000003</v>
          </cell>
          <cell r="EK39">
            <v>576.09500000000003</v>
          </cell>
          <cell r="EL39">
            <v>1152.19</v>
          </cell>
          <cell r="EM39">
            <v>1152.19</v>
          </cell>
          <cell r="EN39">
            <v>576.09500000000003</v>
          </cell>
          <cell r="EO39">
            <v>0</v>
          </cell>
          <cell r="EP39">
            <v>0</v>
          </cell>
          <cell r="EQ39">
            <v>1728.2850000000001</v>
          </cell>
          <cell r="ER39">
            <v>0</v>
          </cell>
          <cell r="ET39">
            <v>576.03000000000009</v>
          </cell>
          <cell r="EU39">
            <v>-1.1282861333627991E-4</v>
          </cell>
          <cell r="EV39">
            <v>-1.7357193694733652E-4</v>
          </cell>
          <cell r="EW39">
            <v>2304.3150000000001</v>
          </cell>
          <cell r="EX39">
            <v>-4.3394961425580192E-5</v>
          </cell>
          <cell r="EY39">
            <v>576.09500000000003</v>
          </cell>
          <cell r="EZ39">
            <v>0</v>
          </cell>
          <cell r="FA39">
            <v>1.1284134506883703E-4</v>
          </cell>
          <cell r="FB39">
            <v>576.09500000000003</v>
          </cell>
          <cell r="FC39">
            <v>0</v>
          </cell>
          <cell r="FD39">
            <v>0</v>
          </cell>
          <cell r="FE39">
            <v>1152.19</v>
          </cell>
          <cell r="FF39">
            <v>0</v>
          </cell>
          <cell r="FG39">
            <v>576.09500000000003</v>
          </cell>
          <cell r="FI39">
            <v>0</v>
          </cell>
          <cell r="FJ39">
            <v>1728.2850000000001</v>
          </cell>
          <cell r="FK39">
            <v>0</v>
          </cell>
          <cell r="FM39">
            <v>576.09500000000003</v>
          </cell>
          <cell r="FN39">
            <v>1.1284134506883703E-4</v>
          </cell>
          <cell r="FO39">
            <v>0</v>
          </cell>
          <cell r="FP39">
            <v>2304.38</v>
          </cell>
          <cell r="FQ39">
            <v>2.820794900015855E-5</v>
          </cell>
          <cell r="FU39">
            <v>576.09500000000003</v>
          </cell>
          <cell r="FV39">
            <v>0</v>
          </cell>
          <cell r="FW39">
            <v>-1</v>
          </cell>
          <cell r="FX39">
            <v>-1</v>
          </cell>
          <cell r="FZ39">
            <v>576.09500000000003</v>
          </cell>
          <cell r="GA39">
            <v>576.09500000000003</v>
          </cell>
          <cell r="GB39">
            <v>0</v>
          </cell>
          <cell r="GC39" t="e">
            <v>#DIV/0!</v>
          </cell>
          <cell r="GE39">
            <v>1152.19</v>
          </cell>
          <cell r="GF39">
            <v>576.09500000000003</v>
          </cell>
          <cell r="GG39">
            <v>-0.5</v>
          </cell>
          <cell r="GI39">
            <v>0</v>
          </cell>
          <cell r="GJ39">
            <v>-1</v>
          </cell>
          <cell r="GL39">
            <v>576.09500000000003</v>
          </cell>
          <cell r="GM39">
            <v>576.09500000000003</v>
          </cell>
          <cell r="GN39">
            <v>0</v>
          </cell>
          <cell r="GO39">
            <v>0</v>
          </cell>
          <cell r="GS39" t="e">
            <v>#DIV/0!</v>
          </cell>
          <cell r="GT39">
            <v>-1</v>
          </cell>
          <cell r="GV39">
            <v>0</v>
          </cell>
          <cell r="GW39">
            <v>0</v>
          </cell>
          <cell r="GY39" t="e">
            <v>#DIV/0!</v>
          </cell>
          <cell r="GZ39" t="e">
            <v>#DIV/0!</v>
          </cell>
          <cell r="HI39">
            <v>0</v>
          </cell>
          <cell r="HJ39">
            <v>576.09500000000003</v>
          </cell>
          <cell r="HO39">
            <v>0</v>
          </cell>
          <cell r="ID39">
            <v>-1152.19</v>
          </cell>
          <cell r="IE39">
            <v>-3</v>
          </cell>
          <cell r="IF39">
            <v>1728.2850000000001</v>
          </cell>
          <cell r="IG39">
            <v>1152.19</v>
          </cell>
          <cell r="IH39">
            <v>-0.33333333333333337</v>
          </cell>
          <cell r="IJ39" t="e">
            <v>#REF!</v>
          </cell>
          <cell r="IK39">
            <v>-576.09500000000003</v>
          </cell>
          <cell r="IL39" t="e">
            <v>#REF!</v>
          </cell>
          <cell r="IP39" t="e">
            <v>#REF!</v>
          </cell>
          <cell r="IQ39">
            <v>0</v>
          </cell>
          <cell r="IR39" t="e">
            <v>#REF!</v>
          </cell>
          <cell r="IS39" t="e">
            <v>#REF!</v>
          </cell>
          <cell r="IT39" t="e">
            <v>#REF!</v>
          </cell>
          <cell r="IV39" t="e">
            <v>#REF!</v>
          </cell>
        </row>
        <row r="40">
          <cell r="DN40" t="str">
            <v>IT Refund</v>
          </cell>
          <cell r="GV40">
            <v>0</v>
          </cell>
          <cell r="GW40">
            <v>3000</v>
          </cell>
          <cell r="GX40">
            <v>7119</v>
          </cell>
          <cell r="GY40" t="str">
            <v>NA</v>
          </cell>
          <cell r="GZ40">
            <v>1.3730000000000002</v>
          </cell>
          <cell r="HI40">
            <v>0</v>
          </cell>
          <cell r="HJ40">
            <v>0</v>
          </cell>
          <cell r="HO40">
            <v>0</v>
          </cell>
        </row>
        <row r="41">
          <cell r="DN41" t="str">
            <v>Change in Valuation Norms for RRBs</v>
          </cell>
          <cell r="GV41">
            <v>0</v>
          </cell>
          <cell r="GW41">
            <v>0</v>
          </cell>
          <cell r="GX41">
            <v>868.6</v>
          </cell>
          <cell r="GY41" t="str">
            <v>NA</v>
          </cell>
          <cell r="GZ41" t="str">
            <v>NA</v>
          </cell>
          <cell r="HI41">
            <v>0</v>
          </cell>
          <cell r="HJ41">
            <v>0</v>
          </cell>
          <cell r="HO41">
            <v>0</v>
          </cell>
        </row>
        <row r="42">
          <cell r="A42" t="str">
            <v>Provisions/Op.Profit</v>
          </cell>
          <cell r="B42">
            <v>0.51642845284271865</v>
          </cell>
          <cell r="C42">
            <v>0.45121167549659386</v>
          </cell>
          <cell r="D42">
            <v>0.48291802412608942</v>
          </cell>
          <cell r="E42">
            <v>0.59843934096923135</v>
          </cell>
          <cell r="F42">
            <v>0.51472160036584647</v>
          </cell>
          <cell r="G42">
            <v>0.41602693934338447</v>
          </cell>
          <cell r="H42">
            <v>0.4601142793120836</v>
          </cell>
          <cell r="I42">
            <v>0.46898110106820068</v>
          </cell>
          <cell r="K42">
            <v>0.52820172528201714</v>
          </cell>
          <cell r="L42">
            <v>0.43999896079603051</v>
          </cell>
          <cell r="M42">
            <v>0.48764052998172075</v>
          </cell>
          <cell r="N42">
            <v>0.55295444930193194</v>
          </cell>
          <cell r="O42">
            <v>0.50566773779198282</v>
          </cell>
          <cell r="P42">
            <v>1.1011457921770049</v>
          </cell>
          <cell r="Q42">
            <v>0.90428441203281662</v>
          </cell>
          <cell r="R42">
            <v>0.70218709071732421</v>
          </cell>
          <cell r="T42">
            <v>0.61231972895258879</v>
          </cell>
          <cell r="U42">
            <v>0.54177276319255407</v>
          </cell>
          <cell r="V42">
            <v>0.57677589887081226</v>
          </cell>
          <cell r="W42">
            <v>0.58634579632307349</v>
          </cell>
          <cell r="X42">
            <v>0.58011294470175512</v>
          </cell>
          <cell r="Y42">
            <v>0.3788486625240215</v>
          </cell>
          <cell r="Z42">
            <v>0.4627655575141395</v>
          </cell>
          <cell r="AA42">
            <v>0.51182657529031028</v>
          </cell>
          <cell r="AC42">
            <v>0.57515918878133176</v>
          </cell>
          <cell r="AD42">
            <v>0.49439082340449597</v>
          </cell>
          <cell r="AE42">
            <v>0.53365059912244983</v>
          </cell>
          <cell r="AF42">
            <v>0.60949044896362203</v>
          </cell>
          <cell r="AG42">
            <v>0.55903143234653419</v>
          </cell>
          <cell r="AH42">
            <v>0.59879276014294747</v>
          </cell>
          <cell r="AI42">
            <v>0.60276664982047246</v>
          </cell>
          <cell r="AJ42">
            <v>0.57340641895743238</v>
          </cell>
          <cell r="AM42">
            <v>0.6037047163362953</v>
          </cell>
          <cell r="AN42">
            <v>0.55267618941751873</v>
          </cell>
          <cell r="AO42">
            <v>0.57839826899488678</v>
          </cell>
          <cell r="AP42">
            <v>0.55275063930234081</v>
          </cell>
          <cell r="AT42" t="e">
            <v>#REF!</v>
          </cell>
          <cell r="CD42" t="str">
            <v>F1Q00</v>
          </cell>
          <cell r="CE42">
            <v>3.5999999999999997E-2</v>
          </cell>
          <cell r="CV42" t="str">
            <v>Reported Net Profit</v>
          </cell>
          <cell r="CW42" t="e">
            <v>#REF!</v>
          </cell>
          <cell r="CX42" t="e">
            <v>#REF!</v>
          </cell>
          <cell r="CY42" t="e">
            <v>#REF!</v>
          </cell>
          <cell r="DA42" t="e">
            <v>#REF!</v>
          </cell>
          <cell r="DB42" t="e">
            <v>#REF!</v>
          </cell>
          <cell r="DC42" t="e">
            <v>#REF!</v>
          </cell>
          <cell r="DE42">
            <v>4616.5</v>
          </cell>
          <cell r="DF42">
            <v>5804.204099999999</v>
          </cell>
          <cell r="DG42">
            <v>0.25727371385248543</v>
          </cell>
          <cell r="DH42">
            <v>0.6991229800936698</v>
          </cell>
          <cell r="DJ42" t="e">
            <v>#REF!</v>
          </cell>
          <cell r="DK42" t="e">
            <v>#REF!</v>
          </cell>
          <cell r="DL42" t="e">
            <v>#REF!</v>
          </cell>
          <cell r="DN42" t="str">
            <v>Reported Net Profit</v>
          </cell>
          <cell r="DO42">
            <v>4616.5</v>
          </cell>
          <cell r="DP42">
            <v>5811.9000000000015</v>
          </cell>
          <cell r="DQ42">
            <v>10428.400000000001</v>
          </cell>
          <cell r="DR42">
            <v>2200.5000000000055</v>
          </cell>
          <cell r="DS42">
            <v>12628.900000000007</v>
          </cell>
          <cell r="DT42" t="e">
            <v>#REF!</v>
          </cell>
          <cell r="DU42" t="e">
            <v>#REF!</v>
          </cell>
          <cell r="DV42" t="e">
            <v>#REF!</v>
          </cell>
          <cell r="DW42">
            <v>5794.6999999999944</v>
          </cell>
          <cell r="DX42">
            <v>5797.9999999999991</v>
          </cell>
          <cell r="DY42">
            <v>6225.699999999998</v>
          </cell>
          <cell r="DZ42">
            <v>5719.5999999999831</v>
          </cell>
          <cell r="EA42">
            <v>12020.399999999992</v>
          </cell>
          <cell r="EB42">
            <v>12242.7</v>
          </cell>
          <cell r="EC42">
            <v>6138.9000000000005</v>
          </cell>
          <cell r="ED42">
            <v>18159.299999999992</v>
          </cell>
          <cell r="EE42">
            <v>6156.9000000000087</v>
          </cell>
          <cell r="EF42">
            <v>12295.80000000001</v>
          </cell>
          <cell r="EG42">
            <v>24316.2</v>
          </cell>
          <cell r="EI42">
            <v>7632.0000000000009</v>
          </cell>
          <cell r="EK42">
            <v>8171.0999999999922</v>
          </cell>
          <cell r="EL42">
            <v>15984</v>
          </cell>
          <cell r="EM42">
            <v>15803.1</v>
          </cell>
          <cell r="EN42">
            <v>7870.5000000000009</v>
          </cell>
          <cell r="EO42">
            <v>0.28207007770121684</v>
          </cell>
          <cell r="EP42">
            <v>-3.6788192532216213E-2</v>
          </cell>
          <cell r="EQ42">
            <v>23673.600000000002</v>
          </cell>
          <cell r="ER42">
            <v>0.30366258611290142</v>
          </cell>
          <cell r="ET42">
            <v>7375.5999999999976</v>
          </cell>
          <cell r="EU42">
            <v>-6.2880376087923628E-2</v>
          </cell>
          <cell r="EV42">
            <v>0.19794052201594758</v>
          </cell>
          <cell r="EW42">
            <v>31050.500000000004</v>
          </cell>
          <cell r="EX42">
            <v>0.27694705587221691</v>
          </cell>
          <cell r="EY42">
            <v>9003.5000000000146</v>
          </cell>
          <cell r="EZ42">
            <v>0.17970387840671043</v>
          </cell>
          <cell r="FA42">
            <v>0.22071424697651953</v>
          </cell>
          <cell r="FB42">
            <v>9887.4000000000051</v>
          </cell>
          <cell r="FC42">
            <v>0.21004515915849931</v>
          </cell>
          <cell r="FD42">
            <v>9.8172932748374464E-2</v>
          </cell>
          <cell r="FE42">
            <v>18890.90000000002</v>
          </cell>
          <cell r="FF42">
            <v>0.1953920433332712</v>
          </cell>
          <cell r="FG42">
            <v>9194.3999999999978</v>
          </cell>
          <cell r="FI42">
            <v>-7.0089204442017827E-2</v>
          </cell>
          <cell r="FJ42">
            <v>28085.300000000017</v>
          </cell>
          <cell r="FK42">
            <v>0.18635526493646992</v>
          </cell>
          <cell r="FM42">
            <v>8724.5999999999858</v>
          </cell>
          <cell r="FN42">
            <v>0.18290037420684269</v>
          </cell>
          <cell r="FO42">
            <v>-5.1096319498826648E-2</v>
          </cell>
          <cell r="FP42">
            <v>36809.9</v>
          </cell>
          <cell r="FQ42">
            <v>0.18548493583034076</v>
          </cell>
          <cell r="FR42">
            <v>9880.3494581590494</v>
          </cell>
          <cell r="FS42">
            <v>10582.699999999992</v>
          </cell>
          <cell r="FT42">
            <v>7.1085597206377305E-2</v>
          </cell>
          <cell r="FU42">
            <v>9003.5000000000146</v>
          </cell>
          <cell r="FV42">
            <v>10582.499999999995</v>
          </cell>
          <cell r="FW42">
            <v>0.17537624257233042</v>
          </cell>
          <cell r="FX42">
            <v>0.21294959081218767</v>
          </cell>
          <cell r="FZ42">
            <v>9887.4000000000051</v>
          </cell>
          <cell r="GA42">
            <v>10242.704999999993</v>
          </cell>
          <cell r="GB42">
            <v>3.5935129558831269E-2</v>
          </cell>
          <cell r="GC42">
            <v>-3.2109142452161787E-2</v>
          </cell>
          <cell r="GE42">
            <v>18890.90000000002</v>
          </cell>
          <cell r="GF42">
            <v>20825.204999999987</v>
          </cell>
          <cell r="GG42">
            <v>0.10239348045884333</v>
          </cell>
          <cell r="GI42">
            <v>7103.1590111737942</v>
          </cell>
          <cell r="GJ42">
            <v>-0.2274472492850218</v>
          </cell>
          <cell r="GL42">
            <v>9194.2000000000062</v>
          </cell>
          <cell r="GM42">
            <v>10992.9</v>
          </cell>
          <cell r="GN42">
            <v>0.19563420417219457</v>
          </cell>
          <cell r="GO42">
            <v>7.3241882881524667E-2</v>
          </cell>
          <cell r="GS42" t="e">
            <v>#DIV/0!</v>
          </cell>
          <cell r="GT42">
            <v>-1</v>
          </cell>
          <cell r="GV42">
            <v>10582.499999999995</v>
          </cell>
          <cell r="GW42">
            <v>13648.681143460035</v>
          </cell>
          <cell r="GX42">
            <v>12228.299999999994</v>
          </cell>
          <cell r="GY42">
            <v>0.1555209071580439</v>
          </cell>
          <cell r="GZ42">
            <v>-0.10406728155860223</v>
          </cell>
          <cell r="HI42">
            <v>12153.600000000002</v>
          </cell>
          <cell r="HJ42">
            <v>10992.9</v>
          </cell>
          <cell r="HK42">
            <v>11151.900000000009</v>
          </cell>
          <cell r="HL42">
            <v>1.4463881232432696E-2</v>
          </cell>
          <cell r="HM42">
            <v>-8.2420023696681888E-2</v>
          </cell>
          <cell r="HO42">
            <v>10648.681143460035</v>
          </cell>
          <cell r="HP42">
            <v>0</v>
          </cell>
          <cell r="HQ42">
            <v>-1</v>
          </cell>
          <cell r="HR42">
            <v>-1</v>
          </cell>
          <cell r="ID42">
            <v>13420.993000000066</v>
          </cell>
          <cell r="IE42">
            <v>0.53829321688101328</v>
          </cell>
          <cell r="IF42">
            <v>28085.100000000028</v>
          </cell>
          <cell r="IG42">
            <v>31818.104999999989</v>
          </cell>
          <cell r="IH42">
            <v>0.13291763248127864</v>
          </cell>
          <cell r="IJ42" t="e">
            <v>#REF!</v>
          </cell>
          <cell r="IK42">
            <v>22949.893000000055</v>
          </cell>
          <cell r="IL42" t="e">
            <v>#REF!</v>
          </cell>
          <cell r="IP42" t="e">
            <v>#REF!</v>
          </cell>
          <cell r="IQ42">
            <v>43775.098000000042</v>
          </cell>
          <cell r="IR42" t="e">
            <v>#REF!</v>
          </cell>
          <cell r="IS42" t="e">
            <v>#REF!</v>
          </cell>
          <cell r="IT42" t="e">
            <v>#REF!</v>
          </cell>
          <cell r="IV42" t="e">
            <v>#REF!</v>
          </cell>
        </row>
        <row r="43">
          <cell r="CD43" t="str">
            <v>F2Q00</v>
          </cell>
          <cell r="CE43">
            <v>0.114</v>
          </cell>
          <cell r="DN43" t="str">
            <v>Pre-Prov, Pre-Mkt Profits</v>
          </cell>
          <cell r="DO43">
            <v>11686.5</v>
          </cell>
          <cell r="DP43">
            <v>9371.9000000000015</v>
          </cell>
          <cell r="DQ43">
            <v>21058.400000000001</v>
          </cell>
          <cell r="DR43">
            <v>10606.600000000006</v>
          </cell>
          <cell r="DS43">
            <v>31665.000000000004</v>
          </cell>
          <cell r="DT43" t="e">
            <v>#REF!</v>
          </cell>
          <cell r="DU43" t="e">
            <v>#REF!</v>
          </cell>
          <cell r="DV43" t="e">
            <v>#REF!</v>
          </cell>
          <cell r="DX43">
            <v>14440.599999999999</v>
          </cell>
          <cell r="DY43">
            <v>15272.8</v>
          </cell>
          <cell r="DZ43">
            <v>12876.9</v>
          </cell>
          <cell r="EA43">
            <v>30287.499999999993</v>
          </cell>
          <cell r="EB43">
            <v>28026.3</v>
          </cell>
          <cell r="EC43">
            <v>13322.6</v>
          </cell>
          <cell r="ED43">
            <v>43610.10000000002</v>
          </cell>
          <cell r="EE43">
            <v>18852.300000000021</v>
          </cell>
          <cell r="EF43">
            <v>32174.900000000016</v>
          </cell>
          <cell r="EG43">
            <v>62462.400000000038</v>
          </cell>
          <cell r="EI43">
            <v>17577.400000000001</v>
          </cell>
          <cell r="EK43">
            <v>16138.399999999991</v>
          </cell>
          <cell r="EL43">
            <v>34213.1</v>
          </cell>
          <cell r="EM43">
            <v>33715.800000000003</v>
          </cell>
          <cell r="EN43">
            <v>14747.100000000002</v>
          </cell>
          <cell r="EO43">
            <v>0.10692357347664894</v>
          </cell>
          <cell r="EP43">
            <v>-8.6210528924799856E-2</v>
          </cell>
          <cell r="EQ43">
            <v>48462.900000000009</v>
          </cell>
          <cell r="ER43">
            <v>0.11127697482922505</v>
          </cell>
          <cell r="FG43">
            <v>20455.399999999998</v>
          </cell>
          <cell r="FI43" t="e">
            <v>#DIV/0!</v>
          </cell>
          <cell r="FJ43">
            <v>52308.80000000001</v>
          </cell>
          <cell r="FK43">
            <v>7.935761169884592E-2</v>
          </cell>
          <cell r="GV43">
            <v>0</v>
          </cell>
          <cell r="GW43">
            <v>0</v>
          </cell>
          <cell r="GY43" t="e">
            <v>#DIV/0!</v>
          </cell>
          <cell r="GZ43" t="e">
            <v>#DIV/0!</v>
          </cell>
          <cell r="HI43">
            <v>0</v>
          </cell>
          <cell r="HJ43">
            <v>0</v>
          </cell>
          <cell r="HO43">
            <v>0</v>
          </cell>
          <cell r="IF43">
            <v>0</v>
          </cell>
          <cell r="IG43">
            <v>0</v>
          </cell>
          <cell r="IP43" t="e">
            <v>#REF!</v>
          </cell>
          <cell r="IQ43">
            <v>107918.10200000004</v>
          </cell>
          <cell r="IR43" t="e">
            <v>#REF!</v>
          </cell>
          <cell r="IS43" t="e">
            <v>#REF!</v>
          </cell>
          <cell r="IT43" t="e">
            <v>#REF!</v>
          </cell>
          <cell r="IV43" t="e">
            <v>#REF!</v>
          </cell>
        </row>
        <row r="44">
          <cell r="A44" t="str">
            <v>Balance Sheet as at</v>
          </cell>
          <cell r="B44">
            <v>35611</v>
          </cell>
          <cell r="D44">
            <v>35703</v>
          </cell>
          <cell r="F44">
            <v>35795</v>
          </cell>
          <cell r="I44">
            <v>35885</v>
          </cell>
          <cell r="K44">
            <v>35976</v>
          </cell>
          <cell r="M44">
            <v>36068</v>
          </cell>
          <cell r="O44">
            <v>36160</v>
          </cell>
          <cell r="R44">
            <v>36250</v>
          </cell>
          <cell r="T44">
            <v>36341</v>
          </cell>
          <cell r="V44">
            <v>36433</v>
          </cell>
          <cell r="X44">
            <v>36525</v>
          </cell>
          <cell r="AA44">
            <v>36616</v>
          </cell>
          <cell r="AC44">
            <v>36707</v>
          </cell>
          <cell r="AE44">
            <v>36799</v>
          </cell>
          <cell r="AG44">
            <v>36891</v>
          </cell>
          <cell r="AJ44">
            <v>36981</v>
          </cell>
          <cell r="AM44">
            <v>37072</v>
          </cell>
          <cell r="AT44">
            <v>37346</v>
          </cell>
          <cell r="CD44" t="str">
            <v>F3Q00</v>
          </cell>
          <cell r="CE44">
            <v>0.216</v>
          </cell>
          <cell r="CV44" t="str">
            <v>Oper. Profit (ex-cap.gains)</v>
          </cell>
          <cell r="CW44">
            <v>38572</v>
          </cell>
          <cell r="CX44">
            <v>47094.700000000026</v>
          </cell>
          <cell r="CY44">
            <v>0.22095561547236398</v>
          </cell>
          <cell r="DA44">
            <v>9615</v>
          </cell>
          <cell r="DB44">
            <v>11069</v>
          </cell>
          <cell r="DC44">
            <v>0.15122204888195534</v>
          </cell>
          <cell r="DE44">
            <v>10956.5</v>
          </cell>
          <cell r="DF44">
            <v>13704.3</v>
          </cell>
          <cell r="DG44">
            <v>0.25079176744398302</v>
          </cell>
          <cell r="DJ44" t="e">
            <v>#REF!</v>
          </cell>
          <cell r="DK44" t="e">
            <v>#REF!</v>
          </cell>
          <cell r="DL44" t="e">
            <v>#REF!</v>
          </cell>
          <cell r="DN44" t="str">
            <v>Core Operating Profit</v>
          </cell>
          <cell r="DO44">
            <v>10956.5</v>
          </cell>
          <cell r="DP44">
            <v>10061.900000000001</v>
          </cell>
          <cell r="DQ44">
            <v>21018.400000000001</v>
          </cell>
          <cell r="DR44">
            <v>10595.900000000005</v>
          </cell>
          <cell r="DS44">
            <v>31614.300000000003</v>
          </cell>
          <cell r="DT44" t="e">
            <v>#REF!</v>
          </cell>
          <cell r="DU44" t="e">
            <v>#REF!</v>
          </cell>
          <cell r="DV44" t="e">
            <v>#REF!</v>
          </cell>
          <cell r="DW44">
            <v>14998.399999999992</v>
          </cell>
          <cell r="DX44">
            <v>14424.3</v>
          </cell>
          <cell r="DY44">
            <v>14127.3</v>
          </cell>
          <cell r="DZ44">
            <v>12876.9</v>
          </cell>
          <cell r="EA44">
            <v>29125.69999999999</v>
          </cell>
          <cell r="EB44">
            <v>28026.3</v>
          </cell>
          <cell r="EC44">
            <v>12850.1</v>
          </cell>
          <cell r="ED44">
            <v>41975.800000000017</v>
          </cell>
          <cell r="EE44">
            <v>18501.60000000002</v>
          </cell>
          <cell r="EF44">
            <v>31351.700000000019</v>
          </cell>
          <cell r="EG44">
            <v>60477.400000000038</v>
          </cell>
          <cell r="EH44">
            <v>0</v>
          </cell>
          <cell r="EI44">
            <v>16902.5</v>
          </cell>
          <cell r="EJ44">
            <v>0.1269535417111165</v>
          </cell>
          <cell r="EK44">
            <v>15777.499999999991</v>
          </cell>
          <cell r="EM44">
            <v>32680</v>
          </cell>
          <cell r="EN44">
            <v>15022.900000000001</v>
          </cell>
          <cell r="EO44">
            <v>0.16908817830211453</v>
          </cell>
          <cell r="EP44">
            <v>-4.7827602598636609E-2</v>
          </cell>
          <cell r="EQ44">
            <v>47702.9</v>
          </cell>
          <cell r="ER44">
            <v>0.13643813816532346</v>
          </cell>
          <cell r="ET44">
            <v>16703.799999999996</v>
          </cell>
          <cell r="EU44">
            <v>0.11188918251469393</v>
          </cell>
          <cell r="EV44">
            <v>-9.7169974488694133E-2</v>
          </cell>
          <cell r="EW44">
            <v>64404.200000000004</v>
          </cell>
          <cell r="EX44">
            <v>6.4930039981876853E-2</v>
          </cell>
          <cell r="EY44">
            <v>18002.000000000015</v>
          </cell>
          <cell r="EZ44">
            <v>6.5049548883302055E-2</v>
          </cell>
          <cell r="FA44">
            <v>7.7718842419091327E-2</v>
          </cell>
          <cell r="FB44">
            <v>14366.600000000006</v>
          </cell>
          <cell r="FC44">
            <v>-8.9424813817143733E-2</v>
          </cell>
          <cell r="FD44">
            <v>-0.2019442284190649</v>
          </cell>
          <cell r="FE44">
            <v>32368.60000000002</v>
          </cell>
          <cell r="FF44">
            <v>-9.5287637698892036E-3</v>
          </cell>
          <cell r="FG44">
            <v>17714.499999999996</v>
          </cell>
          <cell r="FI44">
            <v>0.23303356396085295</v>
          </cell>
          <cell r="FJ44">
            <v>50083.10000000002</v>
          </cell>
          <cell r="FK44">
            <v>4.989633753922762E-2</v>
          </cell>
          <cell r="FM44">
            <v>18262.099999999984</v>
          </cell>
          <cell r="FN44">
            <v>9.3290149546809031E-2</v>
          </cell>
          <cell r="FO44">
            <v>3.0912529283919188E-2</v>
          </cell>
          <cell r="FP44">
            <v>68345.200000000012</v>
          </cell>
          <cell r="FQ44">
            <v>6.1191661413386278E-2</v>
          </cell>
          <cell r="FR44">
            <v>17467.249096931751</v>
          </cell>
          <cell r="FS44">
            <v>19214.599999999991</v>
          </cell>
          <cell r="FT44">
            <v>0.10003583812033545</v>
          </cell>
          <cell r="FU44">
            <v>18002</v>
          </cell>
          <cell r="FV44">
            <v>18214.599999999991</v>
          </cell>
          <cell r="FW44">
            <v>1.1809798911230684E-2</v>
          </cell>
          <cell r="FX44">
            <v>-2.6010152173076007E-3</v>
          </cell>
          <cell r="FZ44">
            <v>15252.900000000005</v>
          </cell>
          <cell r="GA44">
            <v>20369.699999999993</v>
          </cell>
          <cell r="GB44">
            <v>0.33546407568396752</v>
          </cell>
          <cell r="GC44">
            <v>0.11831717413503462</v>
          </cell>
          <cell r="GE44">
            <v>33254.900000000023</v>
          </cell>
          <cell r="GF44">
            <v>38584.299999999988</v>
          </cell>
          <cell r="GG44">
            <v>0.1602590896379168</v>
          </cell>
          <cell r="GI44">
            <v>18253.500193261651</v>
          </cell>
          <cell r="GJ44">
            <v>3.0427062195470089E-2</v>
          </cell>
          <cell r="GL44">
            <v>17714.400000000005</v>
          </cell>
          <cell r="GM44">
            <v>22308.9</v>
          </cell>
          <cell r="GN44">
            <v>0.25936526215959876</v>
          </cell>
          <cell r="GO44">
            <v>9.5200223861912958E-2</v>
          </cell>
          <cell r="GQ44">
            <v>13375.69999999999</v>
          </cell>
          <cell r="GR44">
            <v>24642.831143460033</v>
          </cell>
          <cell r="GS44">
            <v>0.84235824244413759</v>
          </cell>
          <cell r="GT44">
            <v>-0.36132491341141237</v>
          </cell>
          <cell r="GV44">
            <v>19514.599999999991</v>
          </cell>
          <cell r="GW44">
            <v>26242.831143460033</v>
          </cell>
          <cell r="GX44">
            <v>23968.799999999992</v>
          </cell>
          <cell r="GY44">
            <v>0.22824961823455281</v>
          </cell>
          <cell r="GZ44">
            <v>-8.6653422834934934E-2</v>
          </cell>
          <cell r="HB44">
            <v>25968.799999999988</v>
          </cell>
          <cell r="HC44">
            <v>20370.099999999995</v>
          </cell>
          <cell r="HD44">
            <v>17362.30000000001</v>
          </cell>
          <cell r="HE44">
            <v>-0.14765759618263952</v>
          </cell>
          <cell r="HF44">
            <v>-0.33141693108653392</v>
          </cell>
          <cell r="HI44">
            <v>17362.30000000001</v>
          </cell>
          <cell r="HJ44">
            <v>22308.9</v>
          </cell>
          <cell r="HK44">
            <v>24698.400000000001</v>
          </cell>
          <cell r="HL44">
            <v>0.10710971854282381</v>
          </cell>
          <cell r="HM44">
            <v>0.4225304251164872</v>
          </cell>
          <cell r="HO44">
            <v>24642.831143460033</v>
          </cell>
          <cell r="HP44">
            <v>0</v>
          </cell>
          <cell r="HQ44">
            <v>-1</v>
          </cell>
          <cell r="HR44">
            <v>-1</v>
          </cell>
          <cell r="IF44">
            <v>50969.300000000032</v>
          </cell>
          <cell r="IG44">
            <v>60893.19999999999</v>
          </cell>
          <cell r="IH44">
            <v>0.19470347836835011</v>
          </cell>
          <cell r="IJ44" t="e">
            <v>#REF!</v>
          </cell>
          <cell r="IK44">
            <v>46066.202000000048</v>
          </cell>
          <cell r="IL44" t="e">
            <v>#REF!</v>
          </cell>
          <cell r="IP44" t="e">
            <v>#REF!</v>
          </cell>
          <cell r="IQ44">
            <v>84650.502000000037</v>
          </cell>
          <cell r="IR44" t="e">
            <v>#REF!</v>
          </cell>
          <cell r="IS44" t="e">
            <v>#REF!</v>
          </cell>
          <cell r="IT44" t="e">
            <v>#REF!</v>
          </cell>
          <cell r="IV44" t="e">
            <v>#REF!</v>
          </cell>
        </row>
        <row r="45">
          <cell r="A45" t="str">
            <v>Deposits</v>
          </cell>
          <cell r="K45">
            <v>1364710</v>
          </cell>
          <cell r="O45">
            <v>1432980</v>
          </cell>
          <cell r="R45">
            <v>1510070</v>
          </cell>
          <cell r="T45">
            <v>1556000</v>
          </cell>
          <cell r="X45">
            <v>1678660</v>
          </cell>
          <cell r="AA45">
            <v>1788020</v>
          </cell>
          <cell r="AC45">
            <v>1798390</v>
          </cell>
          <cell r="AG45">
            <v>1898430</v>
          </cell>
          <cell r="AJ45" t="e">
            <v>#REF!</v>
          </cell>
          <cell r="AM45">
            <v>2056260</v>
          </cell>
          <cell r="AT45" t="e">
            <v>#REF!</v>
          </cell>
          <cell r="AU45">
            <v>0.14338936493196686</v>
          </cell>
          <cell r="AV45" t="e">
            <v>#REF!</v>
          </cell>
          <cell r="AX45" t="e">
            <v>#REF!</v>
          </cell>
          <cell r="AZ45" t="e">
            <v>#DIV/0!</v>
          </cell>
          <cell r="BB45" t="e">
            <v>#DIV/0!</v>
          </cell>
          <cell r="BD45" t="e">
            <v>#DIV/0!</v>
          </cell>
          <cell r="BG45" t="e">
            <v>#DIV/0!</v>
          </cell>
          <cell r="BI45">
            <v>0.14016897362809688</v>
          </cell>
          <cell r="BK45" t="e">
            <v>#DIV/0!</v>
          </cell>
          <cell r="BM45">
            <v>0.17144691482086283</v>
          </cell>
          <cell r="BP45">
            <v>0.1840643148993093</v>
          </cell>
          <cell r="BV45">
            <v>0.13091990039674495</v>
          </cell>
          <cell r="CD45" t="str">
            <v>F4Q00</v>
          </cell>
          <cell r="CE45">
            <v>0.189</v>
          </cell>
          <cell r="DN45" t="str">
            <v xml:space="preserve">Core Topline </v>
          </cell>
          <cell r="DO45">
            <v>26856.5</v>
          </cell>
          <cell r="DP45">
            <v>27781.9</v>
          </cell>
          <cell r="DQ45">
            <v>54638.400000000001</v>
          </cell>
          <cell r="DR45">
            <v>27071.000000000004</v>
          </cell>
          <cell r="DS45">
            <v>81709.400000000009</v>
          </cell>
          <cell r="DT45">
            <v>37527.599999999991</v>
          </cell>
          <cell r="DU45">
            <v>64598.600000000006</v>
          </cell>
          <cell r="DV45">
            <v>119237</v>
          </cell>
          <cell r="DX45">
            <v>30268</v>
          </cell>
          <cell r="DY45">
            <v>30843.4</v>
          </cell>
          <cell r="DZ45">
            <v>29499.599999999999</v>
          </cell>
          <cell r="EA45">
            <v>61688.19999999999</v>
          </cell>
          <cell r="EB45">
            <v>60492.7</v>
          </cell>
          <cell r="EC45">
            <v>29958.300000000003</v>
          </cell>
          <cell r="ED45">
            <v>91646.500000000015</v>
          </cell>
          <cell r="EE45">
            <v>37394.800000000032</v>
          </cell>
          <cell r="EF45">
            <v>67353.100000000035</v>
          </cell>
          <cell r="EG45">
            <v>129041.30000000005</v>
          </cell>
          <cell r="EI45">
            <v>33358.300000000003</v>
          </cell>
          <cell r="EK45">
            <v>33471.799999999996</v>
          </cell>
          <cell r="EM45">
            <v>66830.100000000006</v>
          </cell>
          <cell r="EN45">
            <v>32979.800000000003</v>
          </cell>
          <cell r="EO45">
            <v>0.10085685769886799</v>
          </cell>
          <cell r="EQ45">
            <v>99809.900000000009</v>
          </cell>
          <cell r="ER45">
            <v>8.9074869198496387E-2</v>
          </cell>
          <cell r="ET45">
            <v>40475.1</v>
          </cell>
          <cell r="EU45">
            <v>0.22726941946282264</v>
          </cell>
          <cell r="EV45">
            <v>8.2372415416046119E-2</v>
          </cell>
          <cell r="EW45">
            <v>140283.20000000001</v>
          </cell>
          <cell r="EX45">
            <v>8.7118620162691895E-2</v>
          </cell>
          <cell r="EY45">
            <v>36222.600000000013</v>
          </cell>
          <cell r="EZ45">
            <v>8.5864687349175739E-2</v>
          </cell>
          <cell r="FB45">
            <v>35572.200000000012</v>
          </cell>
          <cell r="FC45">
            <v>6.2751330971146269E-2</v>
          </cell>
          <cell r="FD45">
            <v>-1.7955640953437935E-2</v>
          </cell>
          <cell r="FE45">
            <v>71794.800000000017</v>
          </cell>
          <cell r="FF45">
            <v>7.4288382031450162E-2</v>
          </cell>
          <cell r="FG45">
            <v>37774.300000000003</v>
          </cell>
          <cell r="FI45">
            <v>6.1905083182934639E-2</v>
          </cell>
          <cell r="FJ45">
            <v>109569.1</v>
          </cell>
          <cell r="FK45">
            <v>9.7777875741785092E-2</v>
          </cell>
          <cell r="FP45">
            <v>0.50258490243113929</v>
          </cell>
          <cell r="FR45">
            <v>2000</v>
          </cell>
          <cell r="FS45">
            <v>1187.9000000000001</v>
          </cell>
          <cell r="FT45">
            <v>-0.40604999999999991</v>
          </cell>
          <cell r="FU45">
            <v>36222.6</v>
          </cell>
          <cell r="FV45">
            <v>5.3284992908397312E-3</v>
          </cell>
          <cell r="IP45" t="e">
            <v>#REF!</v>
          </cell>
          <cell r="IQ45">
            <v>192892.22400000005</v>
          </cell>
          <cell r="IR45" t="e">
            <v>#REF!</v>
          </cell>
          <cell r="IS45" t="e">
            <v>#REF!</v>
          </cell>
          <cell r="IT45" t="e">
            <v>#REF!</v>
          </cell>
          <cell r="IV45" t="e">
            <v>#REF!</v>
          </cell>
        </row>
        <row r="46">
          <cell r="DO46" t="e">
            <v>#REF!</v>
          </cell>
          <cell r="DP46" t="e">
            <v>#REF!</v>
          </cell>
          <cell r="DR46" t="e">
            <v>#REF!</v>
          </cell>
          <cell r="DT46" t="e">
            <v>#REF!</v>
          </cell>
          <cell r="DX46">
            <v>0.23944206397936302</v>
          </cell>
          <cell r="DY46">
            <v>0.25550855981351256</v>
          </cell>
          <cell r="DZ46">
            <v>0.23649697799994385</v>
          </cell>
          <cell r="EC46">
            <v>0.25224792890772779</v>
          </cell>
          <cell r="EE46">
            <v>0.25292541137761221</v>
          </cell>
        </row>
        <row r="47">
          <cell r="A47" t="str">
            <v>Advances</v>
          </cell>
          <cell r="K47">
            <v>705750</v>
          </cell>
          <cell r="O47">
            <v>752100</v>
          </cell>
          <cell r="R47">
            <v>823600</v>
          </cell>
          <cell r="T47">
            <v>808680</v>
          </cell>
          <cell r="X47">
            <v>896650</v>
          </cell>
          <cell r="AA47">
            <v>981020</v>
          </cell>
          <cell r="AC47">
            <v>1014290</v>
          </cell>
          <cell r="AG47">
            <v>1091570</v>
          </cell>
          <cell r="AJ47" t="e">
            <v>#REF!</v>
          </cell>
          <cell r="AM47">
            <v>1093770</v>
          </cell>
          <cell r="AT47" t="e">
            <v>#REF!</v>
          </cell>
          <cell r="AU47">
            <v>-1</v>
          </cell>
          <cell r="AV47" t="e">
            <v>#REF!</v>
          </cell>
          <cell r="AX47" t="e">
            <v>#REF!</v>
          </cell>
          <cell r="AZ47" t="e">
            <v>#DIV/0!</v>
          </cell>
          <cell r="BB47" t="e">
            <v>#DIV/0!</v>
          </cell>
          <cell r="BD47" t="e">
            <v>#DIV/0!</v>
          </cell>
          <cell r="BG47" t="e">
            <v>#DIV/0!</v>
          </cell>
          <cell r="BI47">
            <v>0.14584484590860791</v>
          </cell>
          <cell r="BK47" t="e">
            <v>#DIV/0!</v>
          </cell>
          <cell r="BM47">
            <v>0.19219518681026448</v>
          </cell>
          <cell r="BP47">
            <v>0.1911364740165129</v>
          </cell>
          <cell r="BV47">
            <v>0.21738694027770022</v>
          </cell>
          <cell r="CD47" t="str">
            <v>F1Q01</v>
          </cell>
          <cell r="CE47">
            <v>0.29799999999999999</v>
          </cell>
          <cell r="CV47" t="str">
            <v>Int Exp/Int Income</v>
          </cell>
          <cell r="CW47">
            <v>0.69296804813198176</v>
          </cell>
          <cell r="CX47">
            <v>0.6828184193048823</v>
          </cell>
          <cell r="DA47">
            <v>0.67706985457424829</v>
          </cell>
          <cell r="DB47">
            <v>0.66341861636531008</v>
          </cell>
          <cell r="DE47">
            <v>0.6838368745831962</v>
          </cell>
          <cell r="DF47">
            <v>0.69952754494204228</v>
          </cell>
          <cell r="DH47">
            <v>0.67579068491827921</v>
          </cell>
          <cell r="DJ47" t="e">
            <v>#REF!</v>
          </cell>
          <cell r="DK47" t="e">
            <v>#REF!</v>
          </cell>
          <cell r="DN47" t="str">
            <v>Int Exp/Int Income</v>
          </cell>
          <cell r="DO47">
            <v>0.6838368745831962</v>
          </cell>
          <cell r="DP47">
            <v>0.67437898004305674</v>
          </cell>
          <cell r="DQ47">
            <v>0.67900301117303674</v>
          </cell>
          <cell r="DR47">
            <v>0.69815204649268181</v>
          </cell>
          <cell r="DS47">
            <v>0.68564382326711903</v>
          </cell>
          <cell r="DT47">
            <v>0.66380829691217047</v>
          </cell>
          <cell r="DU47">
            <v>0.67956005967032995</v>
          </cell>
          <cell r="DV47">
            <v>0.6793018753873582</v>
          </cell>
          <cell r="DX47">
            <v>0.69254528365185997</v>
          </cell>
          <cell r="DY47">
            <v>0.69619007562711788</v>
          </cell>
          <cell r="DZ47">
            <v>0.71409415667782072</v>
          </cell>
          <cell r="EA47">
            <v>0.69781121192746665</v>
          </cell>
          <cell r="EB47">
            <v>0.70342860946073638</v>
          </cell>
          <cell r="EC47">
            <v>0.69604170016615741</v>
          </cell>
          <cell r="ED47">
            <v>0.6972154297315587</v>
          </cell>
          <cell r="EE47">
            <v>0.68999318516851982</v>
          </cell>
          <cell r="EF47">
            <v>0.69298095233682522</v>
          </cell>
          <cell r="EG47">
            <v>0.6953632142673839</v>
          </cell>
          <cell r="EI47">
            <v>0.67944420558713781</v>
          </cell>
          <cell r="EK47">
            <v>0.69341548008822984</v>
          </cell>
          <cell r="EL47">
            <v>0.68655264156139739</v>
          </cell>
          <cell r="EM47">
            <v>0.68656133429681854</v>
          </cell>
          <cell r="EN47">
            <v>0.68911865321822907</v>
          </cell>
          <cell r="EQ47">
            <v>0.68741562395139588</v>
          </cell>
          <cell r="ET47">
            <v>0.65497146747092205</v>
          </cell>
          <cell r="EW47">
            <v>0.67904417985384258</v>
          </cell>
          <cell r="EY47">
            <v>0.65449161289326219</v>
          </cell>
          <cell r="FB47">
            <v>0.6828146793906964</v>
          </cell>
          <cell r="FE47">
            <v>0.66850924974974313</v>
          </cell>
          <cell r="FG47">
            <v>0.62715749929747233</v>
          </cell>
          <cell r="FJ47">
            <v>0.6550329665321889</v>
          </cell>
          <cell r="FM47">
            <v>0.56621686015154138</v>
          </cell>
          <cell r="FP47">
            <v>0.63275956255449683</v>
          </cell>
          <cell r="FU47">
            <v>0.65449161289326219</v>
          </cell>
          <cell r="FV47">
            <v>0.61468166337749475</v>
          </cell>
          <cell r="FZ47">
            <v>0.6828146793906964</v>
          </cell>
          <cell r="GA47">
            <v>0.58195709500744608</v>
          </cell>
          <cell r="GL47">
            <v>0.62715749929747233</v>
          </cell>
          <cell r="GM47">
            <v>0.54415120189313737</v>
          </cell>
          <cell r="GQ47">
            <v>0.56621686015154138</v>
          </cell>
          <cell r="GR47">
            <v>0.56266539218038303</v>
          </cell>
          <cell r="GV47">
            <v>0.61468166337749475</v>
          </cell>
          <cell r="GW47">
            <v>0.58364077491253774</v>
          </cell>
          <cell r="GX47">
            <v>0.58112412604575847</v>
          </cell>
          <cell r="HO47">
            <v>0.56266539218038303</v>
          </cell>
          <cell r="HP47" t="e">
            <v>#DIV/0!</v>
          </cell>
          <cell r="IP47" t="e">
            <v>#REF!</v>
          </cell>
          <cell r="IQ47">
            <v>0.5838823234848165</v>
          </cell>
          <cell r="IS47" t="e">
            <v>#REF!</v>
          </cell>
        </row>
        <row r="48">
          <cell r="A48" t="str">
            <v>Investments</v>
          </cell>
          <cell r="K48">
            <v>616890</v>
          </cell>
          <cell r="R48">
            <v>712870</v>
          </cell>
          <cell r="T48">
            <v>776770</v>
          </cell>
          <cell r="AZ48" t="e">
            <v>#DIV/0!</v>
          </cell>
          <cell r="BB48" t="e">
            <v>#DIV/0!</v>
          </cell>
          <cell r="BD48" t="e">
            <v>#DIV/0!</v>
          </cell>
          <cell r="BG48" t="e">
            <v>#DIV/0!</v>
          </cell>
          <cell r="BI48">
            <v>0.25917100293407258</v>
          </cell>
          <cell r="BK48" t="e">
            <v>#DIV/0!</v>
          </cell>
          <cell r="BM48" t="e">
            <v>#DIV/0!</v>
          </cell>
          <cell r="BP48">
            <v>-1</v>
          </cell>
          <cell r="BV48" t="e">
            <v>#DIV/0!</v>
          </cell>
          <cell r="CD48" t="str">
            <v>F2Q01</v>
          </cell>
          <cell r="CE48">
            <v>0.28383765059473776</v>
          </cell>
          <cell r="CV48" t="str">
            <v>Core Fee Inc/Oper.Income</v>
          </cell>
          <cell r="CW48">
            <v>0.24996835843564105</v>
          </cell>
          <cell r="CX48">
            <v>0.21597425111724253</v>
          </cell>
          <cell r="DA48">
            <v>0.11925122314401192</v>
          </cell>
          <cell r="DB48">
            <v>0.11270057523463518</v>
          </cell>
          <cell r="DE48">
            <v>0.18792146900042964</v>
          </cell>
          <cell r="DF48">
            <v>0.16742139167038714</v>
          </cell>
          <cell r="DJ48" t="e">
            <v>#REF!</v>
          </cell>
          <cell r="DK48" t="e">
            <v>#REF!</v>
          </cell>
          <cell r="DN48" t="str">
            <v>Non-Interest Inc./Oper. Inc.</v>
          </cell>
          <cell r="DO48">
            <v>0.30037546933667086</v>
          </cell>
          <cell r="DP48">
            <v>0.30980525059992675</v>
          </cell>
          <cell r="DQ48">
            <v>0.30529632858388234</v>
          </cell>
          <cell r="DR48">
            <v>0.29963565527939107</v>
          </cell>
          <cell r="DS48">
            <v>0.30342152990344012</v>
          </cell>
          <cell r="DT48">
            <v>0.34484015545504493</v>
          </cell>
          <cell r="DU48">
            <v>0.32604652836934739</v>
          </cell>
          <cell r="DV48">
            <v>0.31657644142968955</v>
          </cell>
          <cell r="DX48">
            <v>0.2927482620065055</v>
          </cell>
          <cell r="DY48">
            <v>0.27796463125601162</v>
          </cell>
          <cell r="DZ48">
            <v>0.32504907054612647</v>
          </cell>
          <cell r="EA48">
            <v>0.29675304426832305</v>
          </cell>
          <cell r="EB48">
            <v>0.31677433938165783</v>
          </cell>
          <cell r="EC48">
            <v>0.28488291446513914</v>
          </cell>
          <cell r="ED48">
            <v>0.29278529766640499</v>
          </cell>
          <cell r="EE48">
            <v>0.37069047922508253</v>
          </cell>
          <cell r="EF48">
            <v>0.33146010734896464</v>
          </cell>
          <cell r="EG48">
            <v>0.31491890676711121</v>
          </cell>
          <cell r="EI48">
            <v>0.29984029772445991</v>
          </cell>
          <cell r="EK48">
            <v>0.32171201253078269</v>
          </cell>
          <cell r="EL48">
            <v>0.30992894312733182</v>
          </cell>
          <cell r="EM48">
            <v>0.3109118856858249</v>
          </cell>
          <cell r="EN48">
            <v>0.36238098660342349</v>
          </cell>
          <cell r="EQ48">
            <v>0.32890946473330668</v>
          </cell>
          <cell r="ET48">
            <v>0.44360805507302326</v>
          </cell>
          <cell r="EW48">
            <v>0.36520874979163831</v>
          </cell>
          <cell r="EY48">
            <v>0.39501579675591858</v>
          </cell>
          <cell r="FB48">
            <v>0.52367211692077065</v>
          </cell>
          <cell r="FE48">
            <v>0.46362324511028924</v>
          </cell>
          <cell r="FG48">
            <v>0.28804590618501119</v>
          </cell>
          <cell r="FJ48">
            <v>0.4125991783696023</v>
          </cell>
          <cell r="FM48">
            <v>0.38593028707610832</v>
          </cell>
          <cell r="FP48">
            <v>0.40494394574107317</v>
          </cell>
          <cell r="FU48">
            <v>0.39501579675591858</v>
          </cell>
          <cell r="FV48">
            <v>0.34248651728658591</v>
          </cell>
          <cell r="FZ48">
            <v>0.52367211692077065</v>
          </cell>
          <cell r="GA48">
            <v>0.3283833596629806</v>
          </cell>
          <cell r="GL48">
            <v>0.28804773409398415</v>
          </cell>
          <cell r="GM48">
            <v>0.36365469842357184</v>
          </cell>
          <cell r="GQ48">
            <v>0.38593028707610832</v>
          </cell>
          <cell r="GR48">
            <v>0.35286988989256468</v>
          </cell>
          <cell r="GV48">
            <v>0.34248651728658591</v>
          </cell>
          <cell r="GW48">
            <v>0.35286988989256468</v>
          </cell>
          <cell r="GX48">
            <v>0.30804822290392547</v>
          </cell>
          <cell r="HO48">
            <v>0.35286988989256468</v>
          </cell>
          <cell r="HP48" t="e">
            <v>#DIV/0!</v>
          </cell>
          <cell r="IP48" t="e">
            <v>#REF!</v>
          </cell>
          <cell r="IQ48">
            <v>0.37465364749316404</v>
          </cell>
          <cell r="IS48" t="e">
            <v>#REF!</v>
          </cell>
        </row>
        <row r="49">
          <cell r="AC49">
            <v>0.25425384577335897</v>
          </cell>
          <cell r="AE49" t="e">
            <v>#DIV/0!</v>
          </cell>
          <cell r="AG49">
            <v>0.21738694027770022</v>
          </cell>
          <cell r="AJ49" t="e">
            <v>#REF!</v>
          </cell>
          <cell r="AM49">
            <v>7.8360232280708653E-2</v>
          </cell>
          <cell r="AT49" t="e">
            <v>#REF!</v>
          </cell>
          <cell r="CD49" t="str">
            <v>F3Q01</v>
          </cell>
          <cell r="CE49">
            <v>0.17151408365716492</v>
          </cell>
          <cell r="CV49" t="str">
            <v>Non-Interest Inc./Oper. Inc.</v>
          </cell>
          <cell r="CW49">
            <v>0.34119342244895973</v>
          </cell>
          <cell r="CX49">
            <v>0.32331322419758307</v>
          </cell>
          <cell r="DA49">
            <v>0.28861944267177198</v>
          </cell>
          <cell r="DB49">
            <v>0.26665152891310928</v>
          </cell>
          <cell r="DE49">
            <v>0.30037546933667086</v>
          </cell>
          <cell r="DF49">
            <v>0.31570891000701573</v>
          </cell>
          <cell r="DH49">
            <v>0.37947400303913886</v>
          </cell>
          <cell r="DJ49" t="e">
            <v>#REF!</v>
          </cell>
          <cell r="DK49" t="e">
            <v>#REF!</v>
          </cell>
          <cell r="DN49" t="str">
            <v>Operating Cost/Income</v>
          </cell>
          <cell r="DO49">
            <v>0.5940261147329684</v>
          </cell>
          <cell r="DP49">
            <v>0.60660210393709413</v>
          </cell>
          <cell r="DQ49">
            <v>0.60058879853657843</v>
          </cell>
          <cell r="DR49">
            <v>0.59431838678258342</v>
          </cell>
          <cell r="DS49">
            <v>0.59851205623935166</v>
          </cell>
          <cell r="DT49" t="e">
            <v>#REF!</v>
          </cell>
          <cell r="DU49" t="e">
            <v>#REF!</v>
          </cell>
          <cell r="DV49" t="e">
            <v>#REF!</v>
          </cell>
          <cell r="DW49">
            <v>0.50526262088404383</v>
          </cell>
          <cell r="DX49">
            <v>0.50525224823011672</v>
          </cell>
          <cell r="DY49">
            <v>0.5254421092998548</v>
          </cell>
          <cell r="DZ49">
            <v>0.53312742947311731</v>
          </cell>
          <cell r="EA49">
            <v>0.51542434559904782</v>
          </cell>
          <cell r="EB49">
            <v>0.5131997211627074</v>
          </cell>
          <cell r="EC49">
            <v>0.53934376615679502</v>
          </cell>
          <cell r="ED49">
            <v>0.52341972570115847</v>
          </cell>
          <cell r="EE49">
            <v>0.50166751635652973</v>
          </cell>
          <cell r="EF49">
            <v>0.51889272598340741</v>
          </cell>
          <cell r="EG49">
            <v>0.51723971444801597</v>
          </cell>
          <cell r="EI49">
            <v>0.47695620795497035</v>
          </cell>
          <cell r="EK49">
            <v>0.50027849325254692</v>
          </cell>
          <cell r="EL49">
            <v>0.48208420146460967</v>
          </cell>
          <cell r="EM49">
            <v>0.48876208305066798</v>
          </cell>
          <cell r="EN49">
            <v>0.47796738294298802</v>
          </cell>
          <cell r="EQ49">
            <v>0.48498742087436791</v>
          </cell>
          <cell r="ET49">
            <v>0.47793419867464459</v>
          </cell>
          <cell r="EW49">
            <v>0.48275655846279325</v>
          </cell>
          <cell r="EY49">
            <v>0.41059396703638423</v>
          </cell>
          <cell r="FB49">
            <v>0.41824816078578331</v>
          </cell>
          <cell r="FE49">
            <v>0.41467565304825965</v>
          </cell>
          <cell r="FG49">
            <v>0.51502734344912582</v>
          </cell>
          <cell r="FJ49">
            <v>0.44383859275276022</v>
          </cell>
          <cell r="FM49">
            <v>0.5452389026950798</v>
          </cell>
          <cell r="FP49">
            <v>0.47294527561672983</v>
          </cell>
          <cell r="FU49">
            <v>0.41059396703638423</v>
          </cell>
          <cell r="FV49">
            <v>0.56120806892821617</v>
          </cell>
          <cell r="FZ49">
            <v>0.40076724324964003</v>
          </cell>
          <cell r="GA49">
            <v>0.50224050393951147</v>
          </cell>
          <cell r="GL49">
            <v>0.51503115604725136</v>
          </cell>
          <cell r="GM49">
            <v>0.47282065369522619</v>
          </cell>
          <cell r="GQ49">
            <v>0.63579083528380531</v>
          </cell>
          <cell r="GR49">
            <v>0.52598196570515876</v>
          </cell>
          <cell r="GV49">
            <v>0.56120806892821617</v>
          </cell>
          <cell r="GW49">
            <v>0.52598196570515876</v>
          </cell>
          <cell r="GX49">
            <v>0.50612946716426666</v>
          </cell>
          <cell r="HD49">
            <v>0.5955354119667603</v>
          </cell>
          <cell r="HI49">
            <v>0.5955354119667603</v>
          </cell>
          <cell r="HJ49">
            <v>0.47282065369522619</v>
          </cell>
          <cell r="HK49">
            <v>0.57104033423756995</v>
          </cell>
          <cell r="HO49">
            <v>0.52598196570515876</v>
          </cell>
          <cell r="HP49" t="e">
            <v>#DIV/0!</v>
          </cell>
          <cell r="IP49" t="e">
            <v>#REF!</v>
          </cell>
          <cell r="IQ49">
            <v>0.51385795509625132</v>
          </cell>
          <cell r="IS49" t="e">
            <v>#REF!</v>
          </cell>
        </row>
        <row r="50">
          <cell r="AR50">
            <v>0.18604651162790709</v>
          </cell>
          <cell r="CD50" t="str">
            <v>F4Q01</v>
          </cell>
          <cell r="CE50">
            <v>7.0932730856979154E-2</v>
          </cell>
          <cell r="CV50" t="str">
            <v>Operating Cost/Income</v>
          </cell>
          <cell r="CW50">
            <v>0.59828843476483018</v>
          </cell>
          <cell r="CX50">
            <v>0.57451087050159599</v>
          </cell>
          <cell r="DA50">
            <v>0.55447777068708781</v>
          </cell>
          <cell r="DB50">
            <v>0.54249924311232212</v>
          </cell>
          <cell r="DE50">
            <v>0.5940261147329684</v>
          </cell>
          <cell r="DF50">
            <v>0.50525224823011672</v>
          </cell>
          <cell r="DH50">
            <v>0.51158158445932067</v>
          </cell>
          <cell r="DJ50" t="e">
            <v>#REF!</v>
          </cell>
          <cell r="DK50" t="e">
            <v>#REF!</v>
          </cell>
          <cell r="DN50" t="str">
            <v>Provisions/Op.Profit</v>
          </cell>
          <cell r="DO50">
            <v>0.57516219573919847</v>
          </cell>
          <cell r="DP50">
            <v>0.49426117526257618</v>
          </cell>
          <cell r="DQ50">
            <v>0.53358022040933162</v>
          </cell>
          <cell r="DR50">
            <v>0.60949044896362203</v>
          </cell>
          <cell r="DS50">
            <v>0.55898407763292202</v>
          </cell>
          <cell r="DT50" t="e">
            <v>#REF!</v>
          </cell>
          <cell r="DU50" t="e">
            <v>#REF!</v>
          </cell>
          <cell r="DV50" t="e">
            <v>#REF!</v>
          </cell>
          <cell r="DX50">
            <v>0.58914710944096738</v>
          </cell>
          <cell r="DY50">
            <v>0.54946944155577493</v>
          </cell>
          <cell r="DZ50">
            <v>0.56751128330894696</v>
          </cell>
          <cell r="EA50">
            <v>0.56971444064076104</v>
          </cell>
          <cell r="EB50">
            <v>0.56504872338560186</v>
          </cell>
          <cell r="EC50">
            <v>0.54045284077688505</v>
          </cell>
          <cell r="ED50">
            <v>0.56026018334667349</v>
          </cell>
          <cell r="EE50">
            <v>0.64124182101067762</v>
          </cell>
          <cell r="EF50">
            <v>0.59712086351625826</v>
          </cell>
          <cell r="EG50">
            <v>0.58400999165538914</v>
          </cell>
          <cell r="EI50">
            <v>0.54515457804819933</v>
          </cell>
          <cell r="EK50">
            <v>0.50509799373111719</v>
          </cell>
          <cell r="EL50">
            <v>0.52685723594475664</v>
          </cell>
          <cell r="EM50">
            <v>0.5253344718019064</v>
          </cell>
          <cell r="EN50">
            <v>0.56932374416185672</v>
          </cell>
          <cell r="EQ50">
            <v>0.54092619400031439</v>
          </cell>
          <cell r="ET50">
            <v>0.69377115723071836</v>
          </cell>
          <cell r="EW50">
            <v>0.58972965426644164</v>
          </cell>
          <cell r="EY50">
            <v>0.63374592821422537</v>
          </cell>
          <cell r="FB50">
            <v>0.64524993727835522</v>
          </cell>
          <cell r="FE50">
            <v>0.63984312950351285</v>
          </cell>
          <cell r="FG50">
            <v>0.48274701946085602</v>
          </cell>
          <cell r="FJ50">
            <v>0.60003347187155387</v>
          </cell>
          <cell r="FM50">
            <v>0.62099085148434197</v>
          </cell>
          <cell r="FP50">
            <v>0.60522407718230886</v>
          </cell>
          <cell r="FU50">
            <v>0.63374592821422537</v>
          </cell>
          <cell r="FV50">
            <v>0.46319874201075395</v>
          </cell>
          <cell r="FZ50">
            <v>0.62642659890657859</v>
          </cell>
          <cell r="GA50">
            <v>0.56809453471196469</v>
          </cell>
          <cell r="GL50">
            <v>0.48275486921028515</v>
          </cell>
          <cell r="GM50">
            <v>0.66673608981145271</v>
          </cell>
          <cell r="GQ50">
            <v>0.75985590132904601</v>
          </cell>
          <cell r="GR50">
            <v>0.60178122372971998</v>
          </cell>
          <cell r="GV50">
            <v>0.46319874201075395</v>
          </cell>
          <cell r="GW50">
            <v>0.60178122372971998</v>
          </cell>
          <cell r="GX50">
            <v>0</v>
          </cell>
          <cell r="HO50">
            <v>0.60178122372971998</v>
          </cell>
          <cell r="HP50" t="e">
            <v>#DIV/0!</v>
          </cell>
          <cell r="IP50" t="e">
            <v>#REF!</v>
          </cell>
          <cell r="IQ50">
            <v>0.5725234112608143</v>
          </cell>
          <cell r="IS50" t="e">
            <v>#REF!</v>
          </cell>
        </row>
        <row r="51">
          <cell r="A51" t="str">
            <v>For email pasting</v>
          </cell>
          <cell r="CD51" t="str">
            <v>F1Q02</v>
          </cell>
          <cell r="CE51">
            <v>0.16837670230957813</v>
          </cell>
          <cell r="CV51" t="str">
            <v>Provisions/Op.Profit</v>
          </cell>
          <cell r="CW51">
            <v>0.51852839242868565</v>
          </cell>
          <cell r="CX51">
            <v>0.58193385897220795</v>
          </cell>
          <cell r="DA51">
            <v>0.56082887700534756</v>
          </cell>
          <cell r="DB51">
            <v>0.63015964926792956</v>
          </cell>
          <cell r="DE51">
            <v>0.57516219573919847</v>
          </cell>
          <cell r="DF51">
            <v>0.58914710944096738</v>
          </cell>
          <cell r="DH51">
            <v>0.59879276014294691</v>
          </cell>
          <cell r="DJ51" t="e">
            <v>#REF!</v>
          </cell>
          <cell r="DK51" t="e">
            <v>#REF!</v>
          </cell>
          <cell r="DN51" t="str">
            <v>Effective Tax Rate</v>
          </cell>
          <cell r="DO51">
            <v>0.30332754847958954</v>
          </cell>
          <cell r="DP51">
            <v>0.31154124071595252</v>
          </cell>
          <cell r="DQ51">
            <v>0.30792917628945338</v>
          </cell>
          <cell r="DR51">
            <v>0.4120345739838267</v>
          </cell>
          <cell r="DS51">
            <v>0.34243081073406212</v>
          </cell>
          <cell r="DT51" t="e">
            <v>#REF!</v>
          </cell>
          <cell r="DU51" t="e">
            <v>#REF!</v>
          </cell>
          <cell r="DV51" t="e">
            <v>#REF!</v>
          </cell>
          <cell r="DX51">
            <v>0.41437713036208118</v>
          </cell>
          <cell r="DY51">
            <v>0.34895477386934681</v>
          </cell>
          <cell r="DZ51">
            <v>0.37336939752560555</v>
          </cell>
          <cell r="EA51">
            <v>0.38254835050483288</v>
          </cell>
          <cell r="EB51">
            <v>0.38147836888111114</v>
          </cell>
          <cell r="EC51">
            <v>0.37705876895959922</v>
          </cell>
          <cell r="ED51">
            <v>0.38070565778042131</v>
          </cell>
          <cell r="EE51">
            <v>0.42814907296523569</v>
          </cell>
          <cell r="EF51">
            <v>0.40373044658058954</v>
          </cell>
          <cell r="EG51">
            <v>0.39343376458846924</v>
          </cell>
          <cell r="EI51">
            <v>0.38128693541578723</v>
          </cell>
          <cell r="EK51">
            <v>0.35164179878884927</v>
          </cell>
          <cell r="EL51">
            <v>0.36615733445778514</v>
          </cell>
          <cell r="EM51">
            <v>0.36633978256726102</v>
          </cell>
          <cell r="EN51">
            <v>0.40176956364692296</v>
          </cell>
          <cell r="EQ51">
            <v>0.37857756195415515</v>
          </cell>
          <cell r="ET51">
            <v>0.48171513863722287</v>
          </cell>
          <cell r="EW51">
            <v>0.4067154210378402</v>
          </cell>
          <cell r="EY51">
            <v>0.47479714689854019</v>
          </cell>
          <cell r="FB51">
            <v>0.27233754763693002</v>
          </cell>
          <cell r="FE51">
            <v>0.38554694445636623</v>
          </cell>
          <cell r="FG51">
            <v>0.17265802955247897</v>
          </cell>
          <cell r="FJ51">
            <v>0.32895964113448667</v>
          </cell>
          <cell r="FM51">
            <v>-0.11188492253251742</v>
          </cell>
          <cell r="FP51">
            <v>0.25911084087684705</v>
          </cell>
          <cell r="FU51">
            <v>0.47479714689854019</v>
          </cell>
          <cell r="FV51">
            <v>0.28197764253604352</v>
          </cell>
          <cell r="FZ51">
            <v>0.1846121552505337</v>
          </cell>
          <cell r="GA51">
            <v>0.29301610138361711</v>
          </cell>
          <cell r="GL51">
            <v>0.17270298647744681</v>
          </cell>
          <cell r="GM51">
            <v>0.42864440800633269</v>
          </cell>
          <cell r="GQ51">
            <v>-0.35667471541911083</v>
          </cell>
          <cell r="GR51">
            <v>0.14939714171364912</v>
          </cell>
          <cell r="GV51">
            <v>0.39271429309246592</v>
          </cell>
          <cell r="GW51">
            <v>0.14939714171364912</v>
          </cell>
          <cell r="GX51">
            <v>0.51487175967236398</v>
          </cell>
          <cell r="HO51">
            <v>0.14939714171364912</v>
          </cell>
          <cell r="HP51" t="e">
            <v>#DIV/0!</v>
          </cell>
          <cell r="IF51">
            <v>0.23731387627544684</v>
          </cell>
          <cell r="IG51">
            <v>0.41206984707539879</v>
          </cell>
          <cell r="IP51" t="e">
            <v>#REF!</v>
          </cell>
          <cell r="IQ51">
            <v>0.33619680180865813</v>
          </cell>
          <cell r="IS51" t="e">
            <v>#REF!</v>
          </cell>
        </row>
        <row r="52">
          <cell r="DN52" t="str">
            <v>LLP/Loans</v>
          </cell>
          <cell r="DO52">
            <v>1.3802758579893324E-2</v>
          </cell>
          <cell r="DP52">
            <v>1.3257856311501429E-2</v>
          </cell>
          <cell r="DQ52">
            <v>1.3257856311501429E-2</v>
          </cell>
          <cell r="DR52">
            <v>1.2825563179640334E-2</v>
          </cell>
          <cell r="DS52">
            <v>1.2825563179640335E-2</v>
          </cell>
          <cell r="DT52" t="e">
            <v>#REF!</v>
          </cell>
          <cell r="DV52" t="e">
            <v>#REF!</v>
          </cell>
          <cell r="DW52">
            <v>1.6456841932033242E-2</v>
          </cell>
          <cell r="DX52">
            <v>1.6456841932033242E-2</v>
          </cell>
          <cell r="DY52">
            <v>1.234437272951716E-2</v>
          </cell>
          <cell r="EA52">
            <v>1.410785454801961E-2</v>
          </cell>
          <cell r="EB52">
            <v>1.410785454801961E-2</v>
          </cell>
          <cell r="EC52">
            <v>1.2520793460568443E-2</v>
          </cell>
          <cell r="ED52">
            <v>1.3713249980622582E-2</v>
          </cell>
          <cell r="EE52">
            <v>3.3226688961272781E-2</v>
          </cell>
          <cell r="EG52">
            <v>1.7826027573019664E-2</v>
          </cell>
          <cell r="EI52">
            <v>1.3635078734265617E-2</v>
          </cell>
          <cell r="EK52">
            <v>1.2953905685602066E-2</v>
          </cell>
          <cell r="EL52">
            <v>1.3286057113438016E-2</v>
          </cell>
          <cell r="EM52">
            <v>1.3286057113438016E-2</v>
          </cell>
          <cell r="EN52">
            <v>1.7121930339109342E-2</v>
          </cell>
          <cell r="EQ52">
            <v>2.1243876531857889E-2</v>
          </cell>
          <cell r="ET52" t="e">
            <v>#REF!</v>
          </cell>
          <cell r="EW52" t="e">
            <v>#REF!</v>
          </cell>
          <cell r="EY52">
            <v>2.5264346805174732E-2</v>
          </cell>
          <cell r="FB52">
            <v>4.3536789788491896E-2</v>
          </cell>
          <cell r="FE52">
            <v>3.4888301624049357E-2</v>
          </cell>
          <cell r="FG52">
            <v>1.1305201177625122E-2</v>
          </cell>
          <cell r="FJ52">
            <v>2.5062783120706575E-2</v>
          </cell>
          <cell r="FU52">
            <v>2.5264346805174732E-2</v>
          </cell>
          <cell r="FZ52">
            <v>3.8675981598667204E-2</v>
          </cell>
          <cell r="GA52">
            <v>6.5919720806436478E-3</v>
          </cell>
          <cell r="GE52">
            <v>3.0993082360361718E-2</v>
          </cell>
          <cell r="GF52">
            <v>5.6152363702627927E-3</v>
          </cell>
          <cell r="GL52">
            <v>1.0552071173720068E-2</v>
          </cell>
          <cell r="GM52">
            <v>1.6190218086058344E-2</v>
          </cell>
          <cell r="GQ52" t="e">
            <v>#DIV/0!</v>
          </cell>
          <cell r="GR52" t="e">
            <v>#DIV/0!</v>
          </cell>
          <cell r="HO52" t="e">
            <v>#DIV/0!</v>
          </cell>
          <cell r="HP52" t="e">
            <v>#DIV/0!</v>
          </cell>
          <cell r="IF52">
            <v>2.3393150386799358E-2</v>
          </cell>
          <cell r="IG52">
            <v>8.8632083109622551E-3</v>
          </cell>
          <cell r="IP52" t="e">
            <v>#REF!</v>
          </cell>
          <cell r="IQ52" t="e">
            <v>#REF!</v>
          </cell>
          <cell r="IS52" t="e">
            <v>#REF!</v>
          </cell>
        </row>
        <row r="53">
          <cell r="A53" t="str">
            <v>(Rs mln)</v>
          </cell>
          <cell r="B53" t="str">
            <v>2Q00</v>
          </cell>
          <cell r="C53" t="str">
            <v>2Q01</v>
          </cell>
          <cell r="D53" t="str">
            <v>Change</v>
          </cell>
          <cell r="DN53" t="str">
            <v>Core Cost Income Ratio</v>
          </cell>
          <cell r="DO53">
            <v>0.59203544765699179</v>
          </cell>
          <cell r="DP53">
            <v>0.63782534671854696</v>
          </cell>
          <cell r="DR53">
            <v>0.60858852646743733</v>
          </cell>
          <cell r="DT53" t="e">
            <v>#REF!</v>
          </cell>
          <cell r="DW53">
            <v>0.51374623923643536</v>
          </cell>
          <cell r="DX53">
            <v>0.10014424446220704</v>
          </cell>
          <cell r="DY53">
            <v>0.54196683893474784</v>
          </cell>
          <cell r="EC53">
            <v>0.57106711662544263</v>
          </cell>
          <cell r="EE53">
            <v>0.50523602212072272</v>
          </cell>
          <cell r="EI53">
            <v>0.49330451491832622</v>
          </cell>
          <cell r="EK53">
            <v>0.528633058275922</v>
          </cell>
          <cell r="EN53">
            <v>0.54461388216597217</v>
          </cell>
          <cell r="ET53">
            <v>0.58730676391163961</v>
          </cell>
          <cell r="EW53">
            <v>0.54089869635138055</v>
          </cell>
          <cell r="EY53">
            <v>0.50301745319220581</v>
          </cell>
          <cell r="FB53">
            <v>0.59612843737525356</v>
          </cell>
          <cell r="FE53">
            <v>0.54915119200833473</v>
          </cell>
          <cell r="FG53">
            <v>0.53104359313077942</v>
          </cell>
          <cell r="FJ53">
            <v>0.54290853899502678</v>
          </cell>
          <cell r="FM53">
            <v>0.61701748388869215</v>
          </cell>
          <cell r="FP53">
            <v>0.56538062866845151</v>
          </cell>
          <cell r="FU53">
            <v>0.50301745319220581</v>
          </cell>
          <cell r="FV53">
            <v>0.58058417859239908</v>
          </cell>
          <cell r="FZ53">
            <v>0.57121291345488878</v>
          </cell>
          <cell r="GA53">
            <v>0.55372862269466883</v>
          </cell>
          <cell r="GL53">
            <v>0.53104748189249862</v>
          </cell>
          <cell r="GM53">
            <v>0.54934883655161126</v>
          </cell>
          <cell r="GQ53">
            <v>0.71949173513855869</v>
          </cell>
          <cell r="GR53">
            <v>0.54629831980745758</v>
          </cell>
          <cell r="GV53">
            <v>0.58058417859239908</v>
          </cell>
          <cell r="GW53">
            <v>0.54629831980745758</v>
          </cell>
          <cell r="GX53">
            <v>0.51939364773820995</v>
          </cell>
          <cell r="HD53">
            <v>0.62708955752820605</v>
          </cell>
          <cell r="HI53">
            <v>0.62708955752820605</v>
          </cell>
          <cell r="HJ53">
            <v>0.54934883655161126</v>
          </cell>
          <cell r="HK53">
            <v>0.58353946935781675</v>
          </cell>
          <cell r="HO53">
            <v>0.54629831980745758</v>
          </cell>
          <cell r="HP53" t="e">
            <v>#DIV/0!</v>
          </cell>
          <cell r="IP53" t="e">
            <v>#REF!</v>
          </cell>
          <cell r="IQ53">
            <v>0.56115129866510305</v>
          </cell>
          <cell r="IS53" t="e">
            <v>#REF!</v>
          </cell>
        </row>
        <row r="54">
          <cell r="DN54" t="str">
            <v>Capital Gains/Pre-Tax Profits</v>
          </cell>
          <cell r="DO54">
            <v>-1.3581830528936845E-2</v>
          </cell>
          <cell r="DP54">
            <v>0.16939314609270423</v>
          </cell>
          <cell r="DR54">
            <v>8.7024045413163331E-2</v>
          </cell>
          <cell r="DT54" t="e">
            <v>#REF!</v>
          </cell>
          <cell r="DW54">
            <v>4.7573555753561862E-2</v>
          </cell>
          <cell r="DY54">
            <v>9.284517827231395E-2</v>
          </cell>
          <cell r="EC54">
            <v>0.16346769330673963</v>
          </cell>
          <cell r="EE54">
            <v>2.25919603196847E-2</v>
          </cell>
          <cell r="EI54">
            <v>8.6187662063559059E-2</v>
          </cell>
          <cell r="EK54">
            <v>0.14061654547745592</v>
          </cell>
          <cell r="ET54">
            <v>0.6036718892567583</v>
          </cell>
          <cell r="EW54">
            <v>0.30051973831656009</v>
          </cell>
          <cell r="EY54">
            <v>0.44702244542155034</v>
          </cell>
          <cell r="FB54">
            <v>1.0521015883612892</v>
          </cell>
          <cell r="FE54">
            <v>0.71375929661489756</v>
          </cell>
          <cell r="FG54">
            <v>9.9470765062026373E-2</v>
          </cell>
          <cell r="FJ54">
            <v>0.55047727942848002</v>
          </cell>
          <cell r="FM54">
            <v>0.75045428462127139</v>
          </cell>
          <cell r="FP54">
            <v>0.58216226557335438</v>
          </cell>
          <cell r="FU54">
            <v>0.44702244542155034</v>
          </cell>
          <cell r="FV54">
            <v>8.6044336304007291E-2</v>
          </cell>
          <cell r="FZ54">
            <v>0.94991963029937687</v>
          </cell>
          <cell r="GA54">
            <v>0.25325546907980917</v>
          </cell>
          <cell r="GL54">
            <v>-0.1326175496828931</v>
          </cell>
          <cell r="GM54">
            <v>0.21684948546873231</v>
          </cell>
          <cell r="GQ54">
            <v>1.0429458433942762</v>
          </cell>
          <cell r="GR54">
            <v>-0.81743473232612029</v>
          </cell>
          <cell r="GV54">
            <v>0.16696411663099187</v>
          </cell>
          <cell r="GW54">
            <v>-0.81743473232612029</v>
          </cell>
          <cell r="GX54">
            <v>-1.2795318827647753</v>
          </cell>
          <cell r="IP54" t="e">
            <v>#REF!</v>
          </cell>
          <cell r="IQ54">
            <v>0.26920546293872571</v>
          </cell>
          <cell r="IS54" t="e">
            <v>#REF!</v>
          </cell>
        </row>
        <row r="56">
          <cell r="A56" t="str">
            <v>Interest Income</v>
          </cell>
          <cell r="B56">
            <v>54251.6</v>
          </cell>
          <cell r="C56">
            <v>61918.3</v>
          </cell>
          <cell r="D56">
            <v>0.14131749109703695</v>
          </cell>
          <cell r="CV56" t="str">
            <v>Balance Sheet</v>
          </cell>
          <cell r="DN56" t="str">
            <v>Balance Sheet</v>
          </cell>
        </row>
        <row r="57">
          <cell r="A57" t="str">
            <v>Interest Expenditure</v>
          </cell>
          <cell r="B57">
            <v>38547.199999999997</v>
          </cell>
          <cell r="C57">
            <v>41756.400000000001</v>
          </cell>
          <cell r="D57">
            <v>8.3253777187448197E-2</v>
          </cell>
          <cell r="CV57" t="str">
            <v>Loans</v>
          </cell>
          <cell r="CW57" t="e">
            <v>#REF!</v>
          </cell>
          <cell r="CX57" t="e">
            <v>#REF!</v>
          </cell>
          <cell r="CY57" t="e">
            <v>#REF!</v>
          </cell>
          <cell r="DE57">
            <v>1014290</v>
          </cell>
          <cell r="DF57">
            <v>1093770</v>
          </cell>
          <cell r="DG57">
            <v>7.8360232280708653E-2</v>
          </cell>
          <cell r="DN57" t="str">
            <v>Loans</v>
          </cell>
          <cell r="DO57">
            <v>1014290</v>
          </cell>
          <cell r="DP57">
            <v>1055977.6536312848</v>
          </cell>
          <cell r="DQ57">
            <v>1055977.6536312848</v>
          </cell>
          <cell r="DR57">
            <v>1091570</v>
          </cell>
          <cell r="DS57">
            <v>1091570</v>
          </cell>
          <cell r="DT57">
            <v>1135903</v>
          </cell>
          <cell r="DV57">
            <v>1135903</v>
          </cell>
          <cell r="DW57">
            <v>1093770</v>
          </cell>
          <cell r="DX57">
            <v>1093770</v>
          </cell>
          <cell r="DY57">
            <v>1134120</v>
          </cell>
          <cell r="EA57">
            <v>1134120</v>
          </cell>
          <cell r="EB57">
            <v>1134120</v>
          </cell>
          <cell r="EC57">
            <v>1118140</v>
          </cell>
          <cell r="ED57">
            <v>1118140</v>
          </cell>
          <cell r="EE57">
            <v>1208065</v>
          </cell>
          <cell r="EG57">
            <v>1208065</v>
          </cell>
          <cell r="EI57">
            <v>1202780</v>
          </cell>
          <cell r="EJ57">
            <v>-4.3747646028979847E-3</v>
          </cell>
          <cell r="EK57">
            <v>1204270</v>
          </cell>
          <cell r="EL57">
            <v>1204270</v>
          </cell>
          <cell r="EM57">
            <v>1204270</v>
          </cell>
          <cell r="EN57">
            <v>1261540</v>
          </cell>
          <cell r="EQ57">
            <v>1261540</v>
          </cell>
          <cell r="ER57">
            <v>0.12824869873182254</v>
          </cell>
          <cell r="ES57">
            <v>4.4265002297061873E-2</v>
          </cell>
          <cell r="ET57" t="e">
            <v>#REF!</v>
          </cell>
          <cell r="EW57" t="e">
            <v>#REF!</v>
          </cell>
          <cell r="EY57">
            <v>1345770</v>
          </cell>
          <cell r="EZ57">
            <v>0.11888292123247801</v>
          </cell>
          <cell r="FA57" t="e">
            <v>#REF!</v>
          </cell>
          <cell r="FB57">
            <v>1295740.9187507785</v>
          </cell>
          <cell r="FC57">
            <v>7.5955490671343329E-2</v>
          </cell>
          <cell r="FD57">
            <v>-3.7175060559546891E-2</v>
          </cell>
          <cell r="FE57">
            <v>1295740.9187507785</v>
          </cell>
          <cell r="FF57">
            <v>7.5955490671343329E-2</v>
          </cell>
          <cell r="FG57">
            <v>1415277.7777777778</v>
          </cell>
          <cell r="FI57">
            <v>9.2253673012228754E-2</v>
          </cell>
          <cell r="FJ57">
            <v>1415277.7777777778</v>
          </cell>
          <cell r="FK57">
            <v>0.12186516303706396</v>
          </cell>
          <cell r="FL57">
            <v>9.2253673012228754E-2</v>
          </cell>
          <cell r="FM57">
            <v>1562528.1</v>
          </cell>
          <cell r="FO57">
            <v>0.10404340726202177</v>
          </cell>
          <cell r="FU57">
            <v>1345770</v>
          </cell>
          <cell r="FV57">
            <v>1590329.5965152315</v>
          </cell>
          <cell r="FW57">
            <v>0.18172466061454151</v>
          </cell>
          <cell r="FX57">
            <v>1.7792637786950172E-2</v>
          </cell>
          <cell r="HB57">
            <v>2205230</v>
          </cell>
          <cell r="HC57">
            <v>1817210</v>
          </cell>
          <cell r="HD57">
            <v>2383510</v>
          </cell>
          <cell r="HE57">
            <v>0.3116315670726002</v>
          </cell>
          <cell r="HF57">
            <v>8.0844174984015194E-2</v>
          </cell>
          <cell r="HI57">
            <v>2383510</v>
          </cell>
          <cell r="HJ57">
            <v>1957310</v>
          </cell>
          <cell r="HK57">
            <v>2485980</v>
          </cell>
          <cell r="HL57">
            <v>0.27010029070510044</v>
          </cell>
          <cell r="HM57">
            <v>4.2991218832729938E-2</v>
          </cell>
          <cell r="HO57">
            <v>2097420</v>
          </cell>
          <cell r="HQ57">
            <v>-1</v>
          </cell>
          <cell r="HR57">
            <v>-1</v>
          </cell>
          <cell r="IP57" t="e">
            <v>#REF!</v>
          </cell>
          <cell r="IQ57" t="e">
            <v>#REF!</v>
          </cell>
          <cell r="IR57" t="e">
            <v>#REF!</v>
          </cell>
          <cell r="IS57" t="e">
            <v>#REF!</v>
          </cell>
          <cell r="IT57" t="e">
            <v>#REF!</v>
          </cell>
          <cell r="IV57" t="e">
            <v>#REF!</v>
          </cell>
        </row>
        <row r="58">
          <cell r="DN58" t="str">
            <v>Gross Advances</v>
          </cell>
          <cell r="EI58">
            <v>1290600</v>
          </cell>
          <cell r="EK58">
            <v>1334420</v>
          </cell>
          <cell r="EL58">
            <v>1334420</v>
          </cell>
          <cell r="EN58">
            <v>1361150</v>
          </cell>
          <cell r="EQ58">
            <v>1361150</v>
          </cell>
          <cell r="ET58">
            <v>1450890</v>
          </cell>
          <cell r="EW58">
            <v>1446720</v>
          </cell>
          <cell r="EY58">
            <v>1423770</v>
          </cell>
          <cell r="EZ58">
            <v>0.10318456531845643</v>
          </cell>
          <cell r="FA58">
            <v>-1.8691975270351269E-2</v>
          </cell>
          <cell r="FB58">
            <v>1458590</v>
          </cell>
          <cell r="FC58">
            <v>9.3051662894740872E-2</v>
          </cell>
          <cell r="FD58">
            <v>2.4456197279054903E-2</v>
          </cell>
          <cell r="FE58">
            <v>1458590</v>
          </cell>
          <cell r="FF58" t="e">
            <v>#DIV/0!</v>
          </cell>
          <cell r="FG58">
            <v>1516290</v>
          </cell>
          <cell r="FI58">
            <v>3.955875194537195E-2</v>
          </cell>
          <cell r="FJ58">
            <v>1516290</v>
          </cell>
          <cell r="FK58">
            <v>0.11397715167321754</v>
          </cell>
          <cell r="FL58">
            <v>3.955875194537195E-2</v>
          </cell>
          <cell r="FM58">
            <v>1634782.9</v>
          </cell>
          <cell r="FO58">
            <v>7.8146594648780932E-2</v>
          </cell>
          <cell r="FU58">
            <v>1423770</v>
          </cell>
          <cell r="FV58">
            <v>1663870</v>
          </cell>
          <cell r="FW58">
            <v>0.16863678824529238</v>
          </cell>
          <cell r="FX58">
            <v>1.7792637786950172E-2</v>
          </cell>
          <cell r="FZ58">
            <v>1458590</v>
          </cell>
          <cell r="GA58">
            <v>1810930</v>
          </cell>
          <cell r="GB58">
            <v>0.24156205650662632</v>
          </cell>
          <cell r="GC58">
            <v>8.8384308870284256E-2</v>
          </cell>
          <cell r="GE58">
            <v>1458590</v>
          </cell>
          <cell r="GF58">
            <v>1810930</v>
          </cell>
          <cell r="GL58">
            <v>1516290</v>
          </cell>
          <cell r="GM58">
            <v>1955650</v>
          </cell>
          <cell r="GN58">
            <v>0.28975987443035311</v>
          </cell>
          <cell r="GO58">
            <v>7.9914739940251778E-2</v>
          </cell>
          <cell r="GS58" t="e">
            <v>#DIV/0!</v>
          </cell>
          <cell r="GT58">
            <v>-1</v>
          </cell>
          <cell r="IF58">
            <v>1516290</v>
          </cell>
          <cell r="IG58">
            <v>1955650</v>
          </cell>
          <cell r="IH58">
            <v>0.28975987443035311</v>
          </cell>
          <cell r="IP58" t="e">
            <v>#REF!</v>
          </cell>
          <cell r="IQ58" t="e">
            <v>#REF!</v>
          </cell>
          <cell r="IR58" t="e">
            <v>#REF!</v>
          </cell>
          <cell r="IS58" t="e">
            <v>#REF!</v>
          </cell>
          <cell r="IT58" t="e">
            <v>#REF!</v>
          </cell>
          <cell r="IV58" t="e">
            <v>#REF!</v>
          </cell>
        </row>
        <row r="59">
          <cell r="A59" t="str">
            <v>Net Interest Income</v>
          </cell>
          <cell r="B59">
            <v>15704.400000000001</v>
          </cell>
          <cell r="C59">
            <v>20161.900000000001</v>
          </cell>
          <cell r="D59">
            <v>0.28383765059473776</v>
          </cell>
          <cell r="CV59" t="str">
            <v>Deposits</v>
          </cell>
          <cell r="CW59" t="e">
            <v>#REF!</v>
          </cell>
          <cell r="CX59" t="e">
            <v>#REF!</v>
          </cell>
          <cell r="CY59" t="e">
            <v>#REF!</v>
          </cell>
          <cell r="DE59">
            <v>1798390</v>
          </cell>
          <cell r="DF59">
            <v>2056260</v>
          </cell>
          <cell r="DG59">
            <v>0.14338936493196686</v>
          </cell>
          <cell r="DN59" t="str">
            <v>Deposits (ex-RIB, IMD)</v>
          </cell>
          <cell r="DO59">
            <v>1798390</v>
          </cell>
          <cell r="DQ59">
            <v>1822540.0359681426</v>
          </cell>
          <cell r="DS59">
            <v>1898430</v>
          </cell>
          <cell r="DV59">
            <v>1990980</v>
          </cell>
          <cell r="DW59">
            <v>2056260</v>
          </cell>
          <cell r="DX59">
            <v>2056260</v>
          </cell>
          <cell r="EA59">
            <v>2128180</v>
          </cell>
          <cell r="EB59">
            <v>2128180</v>
          </cell>
          <cell r="ED59">
            <v>2179590</v>
          </cell>
          <cell r="EG59">
            <v>2188190</v>
          </cell>
          <cell r="EI59">
            <v>2301000</v>
          </cell>
          <cell r="EK59">
            <v>2278250</v>
          </cell>
          <cell r="EL59">
            <v>2278250</v>
          </cell>
          <cell r="EM59">
            <v>2278250</v>
          </cell>
          <cell r="EN59">
            <v>2424370</v>
          </cell>
          <cell r="EQ59">
            <v>2424370</v>
          </cell>
          <cell r="ER59">
            <v>0.11230552535109806</v>
          </cell>
          <cell r="ES59">
            <v>0.10793395454690868</v>
          </cell>
          <cell r="ET59">
            <v>2429880</v>
          </cell>
          <cell r="EW59">
            <v>2429880</v>
          </cell>
          <cell r="EY59">
            <v>2035000</v>
          </cell>
          <cell r="EZ59">
            <v>-0.11560191221208171</v>
          </cell>
          <cell r="FA59">
            <v>-0.16251008280244295</v>
          </cell>
          <cell r="FB59">
            <v>2562210</v>
          </cell>
          <cell r="FC59">
            <v>0.12463952595193684</v>
          </cell>
          <cell r="FD59">
            <v>0.25907125307125312</v>
          </cell>
          <cell r="FE59">
            <v>2562210</v>
          </cell>
          <cell r="FF59">
            <v>0.12463952595193684</v>
          </cell>
          <cell r="FG59">
            <v>2723440</v>
          </cell>
          <cell r="FI59">
            <v>6.2926145788206211E-2</v>
          </cell>
          <cell r="FJ59">
            <v>2723440</v>
          </cell>
          <cell r="FK59">
            <v>0.12335988318614732</v>
          </cell>
          <cell r="FL59">
            <v>6.2926145788206211E-2</v>
          </cell>
          <cell r="FM59">
            <v>2877620</v>
          </cell>
          <cell r="FN59">
            <v>0.18426424350173676</v>
          </cell>
          <cell r="FO59">
            <v>5.661222571453739E-2</v>
          </cell>
          <cell r="FU59">
            <v>2035000</v>
          </cell>
          <cell r="FW59">
            <v>-1</v>
          </cell>
          <cell r="FX59">
            <v>-1</v>
          </cell>
          <cell r="IP59">
            <v>2929336.7149999999</v>
          </cell>
          <cell r="IQ59">
            <v>3280857.1208000001</v>
          </cell>
          <cell r="IR59">
            <v>0.12000000000000011</v>
          </cell>
          <cell r="IS59">
            <v>3805794.2601279998</v>
          </cell>
          <cell r="IT59">
            <v>0.15999999999999992</v>
          </cell>
          <cell r="IV59">
            <v>0.13982454790200061</v>
          </cell>
        </row>
        <row r="60">
          <cell r="DN60" t="str">
            <v>Deposits incl RIB, IMD</v>
          </cell>
          <cell r="EG60">
            <v>2705601</v>
          </cell>
          <cell r="EI60">
            <v>2821000</v>
          </cell>
          <cell r="EK60">
            <v>2811760</v>
          </cell>
          <cell r="EM60">
            <v>2811760</v>
          </cell>
          <cell r="EN60">
            <v>2865830</v>
          </cell>
          <cell r="EQ60">
            <v>2865830</v>
          </cell>
          <cell r="ET60">
            <v>2962130</v>
          </cell>
          <cell r="EW60">
            <v>2962130</v>
          </cell>
          <cell r="EY60">
            <v>2998930</v>
          </cell>
          <cell r="EZ60">
            <v>6.3073378234668631E-2</v>
          </cell>
          <cell r="FA60">
            <v>1.2423492554344273E-2</v>
          </cell>
          <cell r="FB60">
            <v>3088490</v>
          </cell>
          <cell r="FC60">
            <v>9.8418783964491885E-2</v>
          </cell>
          <cell r="FD60">
            <v>2.9863984821252965E-2</v>
          </cell>
          <cell r="FE60">
            <v>3088490</v>
          </cell>
          <cell r="FG60">
            <v>3023440</v>
          </cell>
          <cell r="FI60">
            <v>-2.1062072404314125E-2</v>
          </cell>
          <cell r="FJ60">
            <v>3023440</v>
          </cell>
          <cell r="FK60">
            <v>5.4996283799108703E-2</v>
          </cell>
          <cell r="FL60">
            <v>-2.1062072404314125E-2</v>
          </cell>
          <cell r="FM60">
            <v>3177620</v>
          </cell>
          <cell r="FN60">
            <v>7.2748326373251571E-2</v>
          </cell>
          <cell r="FO60">
            <v>5.0994893234196814E-2</v>
          </cell>
          <cell r="FU60">
            <v>2998930</v>
          </cell>
          <cell r="FV60">
            <v>3308400</v>
          </cell>
          <cell r="FW60">
            <v>0.10319347233846732</v>
          </cell>
          <cell r="FX60">
            <v>4.1156588893574542E-2</v>
          </cell>
          <cell r="FZ60">
            <v>3088490</v>
          </cell>
          <cell r="GA60">
            <v>3376840</v>
          </cell>
          <cell r="GB60">
            <v>9.3362775984380697E-2</v>
          </cell>
          <cell r="GC60">
            <v>2.0686736791198257E-2</v>
          </cell>
          <cell r="GL60">
            <v>3023440</v>
          </cell>
          <cell r="GM60">
            <v>3506300</v>
          </cell>
          <cell r="GN60">
            <v>0.15970550101870717</v>
          </cell>
          <cell r="GO60">
            <v>3.8337617417467218E-2</v>
          </cell>
          <cell r="GS60" t="e">
            <v>#DIV/0!</v>
          </cell>
          <cell r="GT60" t="e">
            <v>#DIV/0!</v>
          </cell>
          <cell r="GV60">
            <v>3306480</v>
          </cell>
          <cell r="GW60">
            <v>3554340</v>
          </cell>
          <cell r="GX60">
            <v>3761410</v>
          </cell>
          <cell r="GY60">
            <v>0.13758740412765236</v>
          </cell>
          <cell r="GZ60">
            <v>5.8258354574970417E-2</v>
          </cell>
          <cell r="HB60">
            <v>3306480</v>
          </cell>
          <cell r="HC60">
            <v>3376840</v>
          </cell>
          <cell r="HD60">
            <v>3800520</v>
          </cell>
          <cell r="HE60">
            <v>0.12546641238554379</v>
          </cell>
          <cell r="HF60">
            <v>0.14941569282136902</v>
          </cell>
          <cell r="HI60">
            <v>3800520</v>
          </cell>
          <cell r="HJ60">
            <v>3506300</v>
          </cell>
          <cell r="HK60">
            <v>3637310</v>
          </cell>
          <cell r="HL60">
            <v>3.7364173059920791E-2</v>
          </cell>
          <cell r="HM60">
            <v>-4.2944123435740389E-2</v>
          </cell>
          <cell r="HO60">
            <v>3566430</v>
          </cell>
          <cell r="HQ60">
            <v>-1</v>
          </cell>
          <cell r="HR60">
            <v>-1</v>
          </cell>
          <cell r="IH60" t="e">
            <v>#DIV/0!</v>
          </cell>
          <cell r="IP60">
            <v>3186186.7149999999</v>
          </cell>
          <cell r="IQ60">
            <v>3537707.1208000001</v>
          </cell>
          <cell r="IR60">
            <v>0.11032636729828327</v>
          </cell>
          <cell r="IS60">
            <v>3805794.2601279998</v>
          </cell>
          <cell r="IT60">
            <v>7.5779913422390877E-2</v>
          </cell>
          <cell r="IV60">
            <v>9.2916649741756396E-2</v>
          </cell>
        </row>
        <row r="61">
          <cell r="A61" t="str">
            <v>Other Income</v>
          </cell>
          <cell r="B61">
            <v>7811.2</v>
          </cell>
          <cell r="C61">
            <v>9047.5</v>
          </cell>
          <cell r="D61">
            <v>0.1582727365833676</v>
          </cell>
          <cell r="CV61" t="str">
            <v>Investments</v>
          </cell>
          <cell r="CW61" t="e">
            <v>#REF!</v>
          </cell>
          <cell r="CX61" t="e">
            <v>#REF!</v>
          </cell>
          <cell r="CY61" t="e">
            <v>#REF!</v>
          </cell>
          <cell r="DE61">
            <v>941462.0200940487</v>
          </cell>
          <cell r="DF61">
            <v>1240160</v>
          </cell>
          <cell r="DG61">
            <v>0.31727034498546458</v>
          </cell>
          <cell r="DN61" t="str">
            <v>Investments &amp; Others</v>
          </cell>
          <cell r="DO61">
            <v>941462.0200940487</v>
          </cell>
          <cell r="DS61">
            <v>1177780</v>
          </cell>
          <cell r="DV61">
            <v>1228764</v>
          </cell>
          <cell r="DX61">
            <v>1240160</v>
          </cell>
          <cell r="ED61">
            <v>1422580</v>
          </cell>
          <cell r="EG61">
            <v>1451420</v>
          </cell>
          <cell r="IP61" t="e">
            <v>#REF!</v>
          </cell>
          <cell r="IQ61" t="e">
            <v>#REF!</v>
          </cell>
          <cell r="IR61" t="e">
            <v>#REF!</v>
          </cell>
          <cell r="IS61" t="e">
            <v>#REF!</v>
          </cell>
          <cell r="IT61" t="e">
            <v>#REF!</v>
          </cell>
          <cell r="IV61" t="e">
            <v>#REF!</v>
          </cell>
        </row>
        <row r="62">
          <cell r="DN62" t="str">
            <v>Interest Earning Assets</v>
          </cell>
          <cell r="EG62" t="e">
            <v>#REF!</v>
          </cell>
          <cell r="EI62" t="e">
            <v>#REF!</v>
          </cell>
          <cell r="EK62" t="e">
            <v>#REF!</v>
          </cell>
          <cell r="EM62" t="e">
            <v>#REF!</v>
          </cell>
          <cell r="EW62" t="e">
            <v>#REF!</v>
          </cell>
          <cell r="EY62" t="e">
            <v>#REF!</v>
          </cell>
          <cell r="FB62" t="e">
            <v>#REF!</v>
          </cell>
          <cell r="FC62" t="e">
            <v>#REF!</v>
          </cell>
          <cell r="FD62" t="e">
            <v>#REF!</v>
          </cell>
          <cell r="FE62" t="e">
            <v>#REF!</v>
          </cell>
          <cell r="FU62">
            <v>3658447.8765100692</v>
          </cell>
          <cell r="GX62">
            <v>4.3808966915876574E-3</v>
          </cell>
          <cell r="IP62" t="e">
            <v>#REF!</v>
          </cell>
          <cell r="IQ62" t="e">
            <v>#REF!</v>
          </cell>
          <cell r="IS62" t="e">
            <v>#REF!</v>
          </cell>
        </row>
        <row r="63">
          <cell r="DN63" t="str">
            <v>Average IEA</v>
          </cell>
          <cell r="IP63" t="e">
            <v>#REF!</v>
          </cell>
          <cell r="IQ63" t="e">
            <v>#REF!</v>
          </cell>
          <cell r="IR63" t="e">
            <v>#REF!</v>
          </cell>
          <cell r="IS63" t="e">
            <v>#REF!</v>
          </cell>
          <cell r="IT63" t="e">
            <v>#REF!</v>
          </cell>
        </row>
        <row r="65">
          <cell r="DN65" t="str">
            <v>Loan Deposit Ratio</v>
          </cell>
          <cell r="DO65">
            <v>0.56399891013628856</v>
          </cell>
          <cell r="DQ65">
            <v>0.57939887892248365</v>
          </cell>
          <cell r="DS65">
            <v>0.57498564603382796</v>
          </cell>
          <cell r="DV65">
            <v>0.57052456579172062</v>
          </cell>
          <cell r="DW65">
            <v>0.53192203320591758</v>
          </cell>
          <cell r="EA65">
            <v>0.53290605117988143</v>
          </cell>
          <cell r="ED65">
            <v>0.51300473942346958</v>
          </cell>
          <cell r="EG65">
            <v>0.55208414260187644</v>
          </cell>
          <cell r="EI65">
            <v>0.52272055627987835</v>
          </cell>
          <cell r="EM65">
            <v>0.52859431581257543</v>
          </cell>
          <cell r="EN65">
            <v>0.47495838901819021</v>
          </cell>
          <cell r="EQ65">
            <v>0.52035786616729296</v>
          </cell>
          <cell r="EW65" t="e">
            <v>#REF!</v>
          </cell>
          <cell r="EY65">
            <v>0.6613120393120393</v>
          </cell>
          <cell r="FE65">
            <v>0.50571222450571129</v>
          </cell>
          <cell r="FG65">
            <v>0.51966548841824223</v>
          </cell>
          <cell r="FJ65">
            <v>0.51966548841824223</v>
          </cell>
          <cell r="FU65">
            <v>0.6613120393120393</v>
          </cell>
          <cell r="FV65">
            <v>0.50292286301535483</v>
          </cell>
          <cell r="FZ65">
            <v>0.4722663826012064</v>
          </cell>
          <cell r="GA65">
            <v>0.53627948022411487</v>
          </cell>
          <cell r="IF65">
            <v>256760</v>
          </cell>
          <cell r="IP65" t="e">
            <v>#REF!</v>
          </cell>
          <cell r="IQ65" t="e">
            <v>#REF!</v>
          </cell>
          <cell r="IS65" t="e">
            <v>#REF!</v>
          </cell>
        </row>
        <row r="66">
          <cell r="DN66" t="str">
            <v>Incremental LDR</v>
          </cell>
          <cell r="FI66" t="str">
            <v>NM</v>
          </cell>
          <cell r="IF66">
            <v>2353.6333333333332</v>
          </cell>
          <cell r="IP66" t="e">
            <v>#REF!</v>
          </cell>
          <cell r="IQ66" t="e">
            <v>#REF!</v>
          </cell>
          <cell r="IS66" t="e">
            <v>#REF!</v>
          </cell>
        </row>
        <row r="67">
          <cell r="A67" t="str">
            <v>Total Income</v>
          </cell>
          <cell r="B67">
            <v>23515.600000000002</v>
          </cell>
          <cell r="C67">
            <v>29209.4</v>
          </cell>
          <cell r="D67">
            <v>0.24212862950551961</v>
          </cell>
          <cell r="GP67">
            <v>27729.9</v>
          </cell>
          <cell r="IF67">
            <v>34246.466666666667</v>
          </cell>
          <cell r="IG67">
            <v>0.23500144849662874</v>
          </cell>
        </row>
        <row r="68">
          <cell r="A68" t="str">
            <v>Expenditure</v>
          </cell>
          <cell r="B68">
            <v>14404.4</v>
          </cell>
          <cell r="C68">
            <v>17719.3</v>
          </cell>
          <cell r="D68">
            <v>0.23013107106162001</v>
          </cell>
          <cell r="CV68" t="str">
            <v>Avg Yld on Earning Assets</v>
          </cell>
          <cell r="CW68" t="e">
            <v>#REF!</v>
          </cell>
          <cell r="CX68">
            <v>9.7843692505797386E-2</v>
          </cell>
          <cell r="DN68" t="str">
            <v>Capital</v>
          </cell>
          <cell r="DV68">
            <v>5263</v>
          </cell>
          <cell r="EA68">
            <v>5263</v>
          </cell>
          <cell r="EB68">
            <v>5263</v>
          </cell>
          <cell r="EG68">
            <v>5263</v>
          </cell>
          <cell r="FM68">
            <v>5263</v>
          </cell>
          <cell r="FP68">
            <v>5263</v>
          </cell>
        </row>
        <row r="69">
          <cell r="A69" t="str">
            <v>Operating Profit</v>
          </cell>
          <cell r="B69">
            <v>9111.2000000000025</v>
          </cell>
          <cell r="C69">
            <v>11490.100000000002</v>
          </cell>
          <cell r="D69">
            <v>0.26109623320748088</v>
          </cell>
          <cell r="CV69" t="str">
            <v>Avg Cost of Earning Assets</v>
          </cell>
          <cell r="CW69" t="e">
            <v>#REF!</v>
          </cell>
          <cell r="CX69">
            <v>6.6463906508226755E-2</v>
          </cell>
          <cell r="DN69" t="str">
            <v>Reserves</v>
          </cell>
          <cell r="DV69">
            <v>129352</v>
          </cell>
          <cell r="EA69">
            <v>129352.4</v>
          </cell>
          <cell r="EB69">
            <v>129352.4</v>
          </cell>
          <cell r="EG69">
            <v>146981</v>
          </cell>
          <cell r="FP69">
            <v>178001.6</v>
          </cell>
        </row>
        <row r="70">
          <cell r="A70" t="str">
            <v>Provisions &amp; Cont.</v>
          </cell>
          <cell r="B70">
            <v>4936.2</v>
          </cell>
          <cell r="C70">
            <v>5680.6</v>
          </cell>
          <cell r="D70">
            <v>0.15080426238807187</v>
          </cell>
          <cell r="CV70" t="str">
            <v>Margins</v>
          </cell>
          <cell r="CW70" t="e">
            <v>#REF!</v>
          </cell>
          <cell r="CX70">
            <v>3.1379785997570631E-2</v>
          </cell>
          <cell r="DN70" t="str">
            <v>Net Worth</v>
          </cell>
          <cell r="DV70">
            <v>134615</v>
          </cell>
          <cell r="EA70">
            <v>134615.4</v>
          </cell>
          <cell r="EB70">
            <v>134615.4</v>
          </cell>
          <cell r="EG70">
            <v>152244</v>
          </cell>
          <cell r="FP70">
            <v>183264.6</v>
          </cell>
        </row>
        <row r="71">
          <cell r="A71" t="str">
            <v>Net Profit</v>
          </cell>
          <cell r="B71">
            <v>3546.0000000000027</v>
          </cell>
          <cell r="C71">
            <v>5809.5000000000018</v>
          </cell>
          <cell r="D71">
            <v>0.63832487309644592</v>
          </cell>
          <cell r="CV71" t="str">
            <v>ROE</v>
          </cell>
          <cell r="CW71" t="e">
            <v>#REF!</v>
          </cell>
          <cell r="CX71" t="e">
            <v>#REF!</v>
          </cell>
          <cell r="DN71" t="str">
            <v>Capital Adequacy</v>
          </cell>
          <cell r="DV71">
            <v>0.12789999999999999</v>
          </cell>
          <cell r="EA71">
            <v>0.1343</v>
          </cell>
          <cell r="EB71">
            <v>0.1343</v>
          </cell>
          <cell r="EG71">
            <v>0.13350000000000001</v>
          </cell>
          <cell r="EQ71">
            <v>0.14130000000000001</v>
          </cell>
          <cell r="FG71">
            <v>0.1474</v>
          </cell>
          <cell r="FJ71">
            <v>0.1474</v>
          </cell>
          <cell r="FP71">
            <v>0.1353</v>
          </cell>
          <cell r="FV71">
            <v>0.13819999999999999</v>
          </cell>
        </row>
        <row r="72">
          <cell r="CV72" t="str">
            <v>ROA</v>
          </cell>
          <cell r="CW72" t="e">
            <v>#REF!</v>
          </cell>
          <cell r="CX72" t="e">
            <v>#REF!</v>
          </cell>
        </row>
        <row r="73">
          <cell r="A73" t="str">
            <v>(Rs mn)</v>
          </cell>
          <cell r="B73" t="str">
            <v>1H00</v>
          </cell>
          <cell r="C73" t="str">
            <v>1H01</v>
          </cell>
          <cell r="D73" t="str">
            <v>Change</v>
          </cell>
        </row>
        <row r="74">
          <cell r="A74" t="str">
            <v>Deposits</v>
          </cell>
          <cell r="B74">
            <v>1633886.149708651</v>
          </cell>
          <cell r="C74">
            <v>1822600</v>
          </cell>
          <cell r="D74">
            <v>0.11549999999999994</v>
          </cell>
          <cell r="CV74" t="str">
            <v>Gross NPL ratio</v>
          </cell>
          <cell r="CW74" t="e">
            <v>#REF!</v>
          </cell>
          <cell r="CX74" t="e">
            <v>#REF!</v>
          </cell>
          <cell r="DA74" t="e">
            <v>#REF!</v>
          </cell>
          <cell r="DB74" t="e">
            <v>#REF!</v>
          </cell>
        </row>
        <row r="75">
          <cell r="A75" t="str">
            <v>Advances</v>
          </cell>
          <cell r="B75">
            <v>855076.92307692312</v>
          </cell>
          <cell r="C75">
            <v>1056020</v>
          </cell>
          <cell r="D75">
            <v>0.23499999999999988</v>
          </cell>
          <cell r="CV75" t="str">
            <v>Net NPL ratio</v>
          </cell>
          <cell r="CW75" t="e">
            <v>#REF!</v>
          </cell>
          <cell r="CX75" t="e">
            <v>#REF!</v>
          </cell>
          <cell r="DA75">
            <v>6.9500000000000006E-2</v>
          </cell>
          <cell r="DB75">
            <v>6.7699999999999996E-2</v>
          </cell>
        </row>
        <row r="76">
          <cell r="CV76" t="str">
            <v>Coverage ratio</v>
          </cell>
          <cell r="CW76" t="e">
            <v>#REF!</v>
          </cell>
          <cell r="CX76" t="e">
            <v>#REF!</v>
          </cell>
          <cell r="DA76" t="str">
            <v>NA</v>
          </cell>
          <cell r="DB76" t="str">
            <v>NA</v>
          </cell>
        </row>
        <row r="77">
          <cell r="A77" t="str">
            <v>Interest Income</v>
          </cell>
          <cell r="B77">
            <v>105073.9</v>
          </cell>
          <cell r="C77">
            <v>121268</v>
          </cell>
          <cell r="D77">
            <v>0.15412105194534509</v>
          </cell>
        </row>
        <row r="78">
          <cell r="A78" t="str">
            <v>Interest Expenditure</v>
          </cell>
          <cell r="B78">
            <v>74936.800000000003</v>
          </cell>
          <cell r="C78">
            <v>82260.399999999994</v>
          </cell>
          <cell r="D78">
            <v>9.7730354111731366E-2</v>
          </cell>
          <cell r="CV78" t="str">
            <v>Tier 1 Ratio</v>
          </cell>
          <cell r="CW78" t="e">
            <v>#REF!</v>
          </cell>
          <cell r="CX78" t="e">
            <v>#REF!</v>
          </cell>
          <cell r="DA78">
            <v>8.8599999999999998E-2</v>
          </cell>
          <cell r="DB78">
            <v>8.5599999999999996E-2</v>
          </cell>
        </row>
        <row r="79">
          <cell r="A79" t="str">
            <v>Net Interest Income</v>
          </cell>
          <cell r="B79">
            <v>30137.099999999991</v>
          </cell>
          <cell r="C79">
            <v>39007.600000000006</v>
          </cell>
          <cell r="D79">
            <v>0.29433820772403507</v>
          </cell>
          <cell r="CV79" t="str">
            <v>Capital Adequacy Ratio</v>
          </cell>
          <cell r="CW79" t="e">
            <v>#REF!</v>
          </cell>
          <cell r="CX79" t="e">
            <v>#REF!</v>
          </cell>
          <cell r="DA79">
            <v>0.121</v>
          </cell>
          <cell r="DB79">
            <v>0.128</v>
          </cell>
        </row>
        <row r="80">
          <cell r="A80" t="str">
            <v>Provn for NPA &amp; Contingency</v>
          </cell>
          <cell r="B80">
            <v>5810</v>
          </cell>
          <cell r="C80">
            <v>7250</v>
          </cell>
          <cell r="D80">
            <v>0.24784853700516352</v>
          </cell>
        </row>
        <row r="81">
          <cell r="A81" t="str">
            <v>NII post provisioning</v>
          </cell>
          <cell r="B81">
            <v>24327.099999999991</v>
          </cell>
          <cell r="C81">
            <v>31757.600000000006</v>
          </cell>
          <cell r="D81">
            <v>0.30544125686991119</v>
          </cell>
          <cell r="CV81" t="str">
            <v>Yield on advances</v>
          </cell>
          <cell r="DB81">
            <v>0.1017</v>
          </cell>
          <cell r="DE81">
            <v>0.1019</v>
          </cell>
          <cell r="DF81">
            <v>0.1017</v>
          </cell>
          <cell r="DG81">
            <v>-2.0000000000000573E-4</v>
          </cell>
          <cell r="DJ81">
            <v>0.10527827417435588</v>
          </cell>
          <cell r="DK81">
            <v>9.4398899643681145E-2</v>
          </cell>
          <cell r="DL81">
            <v>-1.0879374530674737E-2</v>
          </cell>
          <cell r="DN81" t="str">
            <v>Yield on advances</v>
          </cell>
          <cell r="DO81">
            <v>0.1019</v>
          </cell>
          <cell r="DP81">
            <v>0.10490000000000001</v>
          </cell>
          <cell r="DQ81">
            <v>0.10340000000000001</v>
          </cell>
          <cell r="DR81">
            <v>0.1031</v>
          </cell>
          <cell r="DS81">
            <v>0.1033</v>
          </cell>
          <cell r="DT81">
            <v>9.6899999999999986E-2</v>
          </cell>
          <cell r="DV81">
            <v>0.1017</v>
          </cell>
          <cell r="DX81">
            <v>0.1017</v>
          </cell>
          <cell r="DY81">
            <v>9.8300000000000012E-2</v>
          </cell>
          <cell r="DZ81">
            <v>9.8300000000000012E-2</v>
          </cell>
          <cell r="EA81">
            <v>0.1</v>
          </cell>
          <cell r="EB81">
            <v>0.1</v>
          </cell>
          <cell r="EC81">
            <v>9.8799999999999943E-2</v>
          </cell>
          <cell r="ED81">
            <v>9.9599999999999994E-2</v>
          </cell>
          <cell r="EE81">
            <v>8.7600000000000067E-2</v>
          </cell>
          <cell r="EG81">
            <v>9.6600000000000005E-2</v>
          </cell>
          <cell r="EI81">
            <v>9.3799999999999994E-2</v>
          </cell>
          <cell r="EL81">
            <v>9.3899999999999997E-2</v>
          </cell>
          <cell r="EM81">
            <v>9.3899999999999997E-2</v>
          </cell>
          <cell r="EQ81">
            <v>9.1700000000000004E-2</v>
          </cell>
          <cell r="ER81">
            <v>-7.8999999999999904E-3</v>
          </cell>
          <cell r="ES81">
            <v>-4.9000000000000016E-3</v>
          </cell>
          <cell r="EW81">
            <v>8.9700000000000002E-2</v>
          </cell>
          <cell r="EY81">
            <v>8.5999999999999993E-2</v>
          </cell>
          <cell r="EZ81">
            <v>-7.8000000000000014E-3</v>
          </cell>
          <cell r="FE81">
            <v>8.43E-2</v>
          </cell>
          <cell r="FF81">
            <v>-9.5999999999999974E-3</v>
          </cell>
          <cell r="FJ81">
            <v>8.3199999999999996E-2</v>
          </cell>
          <cell r="FK81">
            <v>-8.5000000000000075E-3</v>
          </cell>
          <cell r="FL81">
            <v>-1.1000000000000038E-3</v>
          </cell>
          <cell r="FP81">
            <v>8.1699999999999995E-2</v>
          </cell>
          <cell r="FU81">
            <v>8.5999999999999993E-2</v>
          </cell>
          <cell r="FV81">
            <v>7.8200000000000006E-2</v>
          </cell>
          <cell r="FZ81">
            <v>8.43E-2</v>
          </cell>
          <cell r="GA81">
            <v>7.7799999999999994E-2</v>
          </cell>
          <cell r="GL81">
            <v>8.3199999999999996E-2</v>
          </cell>
          <cell r="GM81">
            <v>7.7499999999999999E-2</v>
          </cell>
          <cell r="GN81">
            <v>-4.1999999999999954E-3</v>
          </cell>
          <cell r="IF81" t="str">
            <v>Advances</v>
          </cell>
          <cell r="IG81">
            <v>1810930</v>
          </cell>
          <cell r="IH81">
            <v>1955650</v>
          </cell>
          <cell r="IR81">
            <v>-3.3000000000000008E-3</v>
          </cell>
          <cell r="IT81">
            <v>-9.0835306777576003E-4</v>
          </cell>
        </row>
        <row r="82">
          <cell r="A82" t="str">
            <v>Operating Cost</v>
          </cell>
          <cell r="B82">
            <v>30256.799999999999</v>
          </cell>
          <cell r="C82">
            <v>33360</v>
          </cell>
          <cell r="D82">
            <v>0.10256206869199658</v>
          </cell>
          <cell r="CV82" t="str">
            <v>Yield on investments</v>
          </cell>
          <cell r="DB82">
            <v>0.1012</v>
          </cell>
          <cell r="DE82">
            <v>0.1017</v>
          </cell>
          <cell r="DF82">
            <v>0.10059999999999999</v>
          </cell>
          <cell r="DG82">
            <v>-1.1000000000000038E-3</v>
          </cell>
          <cell r="DJ82">
            <v>0.10458145115063625</v>
          </cell>
          <cell r="DK82">
            <v>0.10649940451849574</v>
          </cell>
          <cell r="DL82">
            <v>1.9179533678594929E-3</v>
          </cell>
          <cell r="DN82" t="str">
            <v>Yield on investments</v>
          </cell>
          <cell r="DO82">
            <v>0.1017</v>
          </cell>
          <cell r="DP82">
            <v>0.10390000000000001</v>
          </cell>
          <cell r="DQ82">
            <v>0.1028</v>
          </cell>
          <cell r="DR82">
            <v>9.7400000000000042E-2</v>
          </cell>
          <cell r="DS82">
            <v>0.10100000000000001</v>
          </cell>
          <cell r="DT82">
            <v>0.10059999999999997</v>
          </cell>
          <cell r="DV82">
            <v>0.1009</v>
          </cell>
          <cell r="DX82">
            <v>0.10249999999999999</v>
          </cell>
          <cell r="DY82">
            <v>0.10010000000000001</v>
          </cell>
          <cell r="DZ82">
            <v>0.10010000000000001</v>
          </cell>
          <cell r="EA82">
            <v>0.1013</v>
          </cell>
          <cell r="EB82">
            <v>0.1013</v>
          </cell>
          <cell r="EC82">
            <v>0.10040000000000004</v>
          </cell>
          <cell r="ED82">
            <v>0.10100000000000001</v>
          </cell>
          <cell r="EE82">
            <v>9.9399999999999933E-2</v>
          </cell>
          <cell r="EG82">
            <v>0.10059999999999999</v>
          </cell>
          <cell r="EI82">
            <v>9.7500000000000003E-2</v>
          </cell>
          <cell r="EL82">
            <v>9.7000000000000003E-2</v>
          </cell>
          <cell r="EM82">
            <v>9.7000000000000003E-2</v>
          </cell>
          <cell r="EQ82">
            <v>9.5500000000000002E-2</v>
          </cell>
          <cell r="ER82">
            <v>-5.5000000000000049E-3</v>
          </cell>
          <cell r="ES82">
            <v>-5.0999999999999934E-3</v>
          </cell>
          <cell r="EW82">
            <v>9.5299999999999996E-2</v>
          </cell>
          <cell r="EY82">
            <v>9.0700000000000003E-2</v>
          </cell>
          <cell r="EZ82">
            <v>-6.8000000000000005E-3</v>
          </cell>
          <cell r="FE82">
            <v>8.9899999999999994E-2</v>
          </cell>
          <cell r="FF82">
            <v>-7.1000000000000091E-3</v>
          </cell>
          <cell r="FJ82">
            <v>8.6199999999999999E-2</v>
          </cell>
          <cell r="FK82">
            <v>-9.3000000000000027E-3</v>
          </cell>
          <cell r="FL82">
            <v>-3.699999999999995E-3</v>
          </cell>
          <cell r="FP82">
            <v>8.6199999999999999E-2</v>
          </cell>
          <cell r="FU82">
            <v>9.0700000000000003E-2</v>
          </cell>
          <cell r="FV82">
            <v>8.0299999999999996E-2</v>
          </cell>
          <cell r="FZ82">
            <v>8.7300000000000003E-2</v>
          </cell>
          <cell r="GA82">
            <v>8.0399999999999999E-2</v>
          </cell>
          <cell r="GL82">
            <v>8.6199999999999999E-2</v>
          </cell>
          <cell r="GM82">
            <v>7.9399999999999998E-2</v>
          </cell>
          <cell r="GN82">
            <v>-6.8000000000000005E-3</v>
          </cell>
          <cell r="IF82" t="str">
            <v>Resources</v>
          </cell>
          <cell r="IG82">
            <v>2230614.8226950355</v>
          </cell>
          <cell r="IH82">
            <v>2172288.700265252</v>
          </cell>
          <cell r="IR82">
            <v>-6.5000000000000032E-3</v>
          </cell>
          <cell r="IT82">
            <v>-7.8000000000000022E-3</v>
          </cell>
        </row>
        <row r="83">
          <cell r="DN83" t="str">
            <v>Yield on Earning Assets</v>
          </cell>
          <cell r="DV83">
            <v>9.5299999999999996E-2</v>
          </cell>
          <cell r="IG83">
            <v>4041544.8226950355</v>
          </cell>
          <cell r="IH83">
            <v>4127938.700265252</v>
          </cell>
          <cell r="II83">
            <v>5.7620125598355394E-4</v>
          </cell>
        </row>
        <row r="85">
          <cell r="A85" t="str">
            <v xml:space="preserve"> -Personnel (incl wage arrears)</v>
          </cell>
          <cell r="B85">
            <v>22781.599999999999</v>
          </cell>
          <cell r="C85">
            <v>25570</v>
          </cell>
          <cell r="D85">
            <v>0.12239702215823312</v>
          </cell>
          <cell r="CV85" t="str">
            <v>Cost of deposits</v>
          </cell>
          <cell r="DB85">
            <v>7.6200000000000004E-2</v>
          </cell>
          <cell r="DE85">
            <v>7.5200000000000003E-2</v>
          </cell>
          <cell r="DF85">
            <v>7.1300000000000002E-2</v>
          </cell>
          <cell r="DG85">
            <v>-3.9000000000000007E-3</v>
          </cell>
          <cell r="DJ85">
            <v>7.5711219960445761E-2</v>
          </cell>
          <cell r="DK85">
            <v>7.6177397818611048E-2</v>
          </cell>
          <cell r="DL85">
            <v>4.6617785816528701E-4</v>
          </cell>
          <cell r="DN85" t="str">
            <v>Cost of deposits (excl RIB, IMD)</v>
          </cell>
          <cell r="DO85">
            <v>7.5200000000000003E-2</v>
          </cell>
          <cell r="DP85">
            <v>7.5400000000000009E-2</v>
          </cell>
          <cell r="DQ85">
            <v>7.5300000000000006E-2</v>
          </cell>
          <cell r="DR85">
            <v>7.4399999999999966E-2</v>
          </cell>
          <cell r="DS85">
            <v>7.4999999999999997E-2</v>
          </cell>
          <cell r="DT85">
            <v>7.9800000000000038E-2</v>
          </cell>
          <cell r="DV85">
            <v>7.6200000000000004E-2</v>
          </cell>
          <cell r="DX85">
            <v>7.1300000000000002E-2</v>
          </cell>
          <cell r="DY85">
            <v>7.2899999999999993E-2</v>
          </cell>
          <cell r="DZ85">
            <v>7.2699999999999987E-2</v>
          </cell>
          <cell r="EA85">
            <v>7.2099999999999997E-2</v>
          </cell>
          <cell r="EB85">
            <v>7.1999999999999995E-2</v>
          </cell>
          <cell r="EC85">
            <v>7.0599999999999996E-2</v>
          </cell>
          <cell r="ED85">
            <v>7.1599999999999997E-2</v>
          </cell>
          <cell r="EE85">
            <v>6.8000000000000005E-2</v>
          </cell>
          <cell r="EG85">
            <v>7.0699999999999999E-2</v>
          </cell>
          <cell r="EI85">
            <v>6.6000000000000003E-2</v>
          </cell>
          <cell r="EL85">
            <v>6.6199999999999995E-2</v>
          </cell>
          <cell r="EM85">
            <v>6.6199999999999995E-2</v>
          </cell>
          <cell r="EQ85">
            <v>6.5600000000000006E-2</v>
          </cell>
          <cell r="ER85">
            <v>-5.9999999999999915E-3</v>
          </cell>
          <cell r="ES85">
            <v>-5.0999999999999934E-3</v>
          </cell>
          <cell r="EW85">
            <v>6.4299999999999996E-2</v>
          </cell>
          <cell r="EY85">
            <v>5.79E-2</v>
          </cell>
          <cell r="EZ85">
            <v>-8.100000000000003E-3</v>
          </cell>
          <cell r="FE85">
            <v>5.7599999999999998E-2</v>
          </cell>
          <cell r="FF85">
            <v>-8.5999999999999965E-3</v>
          </cell>
          <cell r="FJ85">
            <v>5.6500000000000002E-2</v>
          </cell>
          <cell r="FK85">
            <v>-9.1000000000000039E-3</v>
          </cell>
          <cell r="FL85">
            <v>-1.0999999999999968E-3</v>
          </cell>
          <cell r="FP85">
            <v>5.4800000000000001E-2</v>
          </cell>
          <cell r="FU85">
            <v>5.79E-2</v>
          </cell>
          <cell r="FV85">
            <v>4.9599999999999998E-2</v>
          </cell>
          <cell r="FZ85">
            <v>5.4800000000000001E-2</v>
          </cell>
          <cell r="GA85">
            <v>4.8000000000000001E-2</v>
          </cell>
          <cell r="GL85">
            <v>5.6500000000000002E-2</v>
          </cell>
          <cell r="GM85">
            <v>4.7399999999999998E-2</v>
          </cell>
          <cell r="GN85">
            <v>-7.4000000000000038E-3</v>
          </cell>
          <cell r="IR85">
            <v>-8.9609977525342902E-3</v>
          </cell>
          <cell r="IT85">
            <v>-3.4999999999999966E-3</v>
          </cell>
        </row>
        <row r="86">
          <cell r="DN86" t="str">
            <v>Cost of deposits incl RIB, IMD</v>
          </cell>
          <cell r="EM86">
            <v>7.2599999999999998E-2</v>
          </cell>
          <cell r="EQ86">
            <v>7.2099999999999997E-2</v>
          </cell>
          <cell r="EW86">
            <v>7.1099999999999997E-2</v>
          </cell>
          <cell r="EY86">
            <v>6.5799999999999997E-2</v>
          </cell>
          <cell r="FE86">
            <v>6.5299999999999997E-2</v>
          </cell>
          <cell r="FF86">
            <v>-7.3000000000000009E-3</v>
          </cell>
          <cell r="FG86">
            <v>5.8172263098562972E-2</v>
          </cell>
          <cell r="FJ86">
            <v>6.3299999999999995E-2</v>
          </cell>
          <cell r="FK86">
            <v>-8.8000000000000023E-3</v>
          </cell>
          <cell r="FL86">
            <v>-2.0000000000000018E-3</v>
          </cell>
          <cell r="FM86">
            <v>4.9399683279955364E-2</v>
          </cell>
          <cell r="FP86">
            <v>6.0199999999999997E-2</v>
          </cell>
          <cell r="FU86">
            <v>6.5799999999999997E-2</v>
          </cell>
          <cell r="FV86">
            <v>5.4199999999999998E-2</v>
          </cell>
          <cell r="FZ86">
            <v>6.0199999999999997E-2</v>
          </cell>
          <cell r="GA86">
            <v>5.3100000000000001E-2</v>
          </cell>
          <cell r="GL86">
            <v>6.3299999999999995E-2</v>
          </cell>
          <cell r="GM86">
            <v>5.0999999999999997E-2</v>
          </cell>
          <cell r="GN86">
            <v>-9.1999999999999998E-3</v>
          </cell>
          <cell r="IF86" t="str">
            <v>Deposits</v>
          </cell>
          <cell r="IG86">
            <v>3376840</v>
          </cell>
          <cell r="IH86">
            <v>3506300</v>
          </cell>
        </row>
        <row r="87">
          <cell r="DN87" t="str">
            <v>Cost of Funds</v>
          </cell>
          <cell r="DV87">
            <v>6.5100000000000005E-2</v>
          </cell>
        </row>
        <row r="89">
          <cell r="DN89" t="str">
            <v>Cost of Earning Assets</v>
          </cell>
          <cell r="DV89">
            <v>6.3E-2</v>
          </cell>
        </row>
        <row r="91">
          <cell r="DN91" t="str">
            <v>NIS</v>
          </cell>
          <cell r="DV91">
            <v>3.0199999999999991E-2</v>
          </cell>
        </row>
        <row r="92">
          <cell r="A92" t="str">
            <v>CEB Income</v>
          </cell>
          <cell r="B92">
            <v>9950</v>
          </cell>
          <cell r="C92">
            <v>10590</v>
          </cell>
          <cell r="D92">
            <v>6.4321608040200928E-2</v>
          </cell>
          <cell r="CV92" t="str">
            <v>NIM</v>
          </cell>
          <cell r="DJ92" t="e">
            <v>#REF!</v>
          </cell>
          <cell r="DK92" t="e">
            <v>#REF!</v>
          </cell>
          <cell r="DL92" t="e">
            <v>#REF!</v>
          </cell>
          <cell r="DN92" t="str">
            <v>NIM</v>
          </cell>
          <cell r="DQ92">
            <v>3.2199999999999999E-2</v>
          </cell>
          <cell r="DR92">
            <v>3.0100000000000002E-2</v>
          </cell>
          <cell r="DS92">
            <v>3.15E-2</v>
          </cell>
          <cell r="DT92">
            <v>3.4700000000000009E-2</v>
          </cell>
          <cell r="DV92">
            <v>3.2300000000000002E-2</v>
          </cell>
          <cell r="EA92">
            <v>2.8199999999999999E-2</v>
          </cell>
          <cell r="EB92">
            <v>2.8199999999999999E-2</v>
          </cell>
          <cell r="EC92">
            <v>3.0000000000000006E-2</v>
          </cell>
          <cell r="ED92">
            <v>2.8799999999999999E-2</v>
          </cell>
          <cell r="EE92">
            <v>0.03</v>
          </cell>
          <cell r="EG92">
            <v>2.9100000000000001E-2</v>
          </cell>
          <cell r="EI92">
            <v>2.9899999999999999E-2</v>
          </cell>
          <cell r="EL92">
            <v>2.9000000000000001E-2</v>
          </cell>
          <cell r="EM92">
            <v>2.9000000000000001E-2</v>
          </cell>
          <cell r="EQ92">
            <v>2.86E-2</v>
          </cell>
          <cell r="ER92">
            <v>-1.9999999999999879E-4</v>
          </cell>
          <cell r="ES92">
            <v>-5.0000000000000044E-4</v>
          </cell>
          <cell r="EW92">
            <v>2.9499999999999998E-2</v>
          </cell>
          <cell r="EY92">
            <v>2.98E-2</v>
          </cell>
          <cell r="EZ92">
            <v>-9.9999999999999395E-5</v>
          </cell>
          <cell r="FA92">
            <v>3.0000000000000165E-4</v>
          </cell>
          <cell r="FE92">
            <v>2.7900000000000001E-2</v>
          </cell>
          <cell r="FJ92">
            <v>2.87E-2</v>
          </cell>
          <cell r="FK92">
            <v>9.9999999999999395E-5</v>
          </cell>
          <cell r="FL92">
            <v>7.9999999999999863E-4</v>
          </cell>
          <cell r="FP92">
            <v>3.04E-2</v>
          </cell>
          <cell r="FU92">
            <v>2.98E-2</v>
          </cell>
          <cell r="FV92">
            <v>2.9899999999999999E-2</v>
          </cell>
          <cell r="FZ92">
            <v>3.04E-2</v>
          </cell>
          <cell r="GA92">
            <v>3.15E-2</v>
          </cell>
          <cell r="GL92">
            <v>2.87E-2</v>
          </cell>
          <cell r="GM92">
            <v>3.2800000000000003E-2</v>
          </cell>
          <cell r="GN92">
            <v>2.4000000000000028E-3</v>
          </cell>
          <cell r="IR92">
            <v>8.6957815362257666E-4</v>
          </cell>
          <cell r="IT92">
            <v>-1.3558331691035574E-3</v>
          </cell>
        </row>
        <row r="93">
          <cell r="DN93" t="str">
            <v>Free Funds Effect</v>
          </cell>
          <cell r="DV93">
            <v>2.1000000000000116E-3</v>
          </cell>
        </row>
        <row r="95">
          <cell r="A95" t="str">
            <v xml:space="preserve"> -Others</v>
          </cell>
          <cell r="B95">
            <v>7475.2</v>
          </cell>
          <cell r="C95">
            <v>7790</v>
          </cell>
          <cell r="D95">
            <v>4.211258561643838E-2</v>
          </cell>
          <cell r="CV95" t="str">
            <v>Lending spread</v>
          </cell>
          <cell r="DB95">
            <v>2.5499999999999995E-2</v>
          </cell>
          <cell r="DE95">
            <v>2.6700000000000002E-2</v>
          </cell>
          <cell r="DF95">
            <v>3.0399999999999996E-2</v>
          </cell>
          <cell r="DG95">
            <v>3.699999999999995E-3</v>
          </cell>
          <cell r="DJ95">
            <v>2.9567054213910121E-2</v>
          </cell>
          <cell r="DK95">
            <v>1.8221501825070097E-2</v>
          </cell>
          <cell r="DL95">
            <v>-1.1345552388840024E-2</v>
          </cell>
          <cell r="DN95" t="str">
            <v>Lending spread</v>
          </cell>
          <cell r="DO95">
            <v>2.6700000000000002E-2</v>
          </cell>
          <cell r="DP95">
            <v>2.9499999999999998E-2</v>
          </cell>
          <cell r="DQ95">
            <v>2.81E-2</v>
          </cell>
          <cell r="DR95">
            <v>2.8700000000000031E-2</v>
          </cell>
          <cell r="DS95">
            <v>2.8300000000000006E-2</v>
          </cell>
          <cell r="DV95">
            <v>2.5499999999999995E-2</v>
          </cell>
          <cell r="DX95">
            <v>3.0399999999999996E-2</v>
          </cell>
          <cell r="DY95">
            <v>2.540000000000002E-2</v>
          </cell>
          <cell r="DZ95">
            <v>2.5600000000000026E-2</v>
          </cell>
          <cell r="EA95">
            <v>2.7900000000000008E-2</v>
          </cell>
          <cell r="EB95">
            <v>2.8000000000000011E-2</v>
          </cell>
          <cell r="EC95">
            <v>2.8199999999999947E-2</v>
          </cell>
          <cell r="ED95">
            <v>2.7999999999999997E-2</v>
          </cell>
          <cell r="EE95">
            <v>1.9600000000000062E-2</v>
          </cell>
          <cell r="EG95">
            <v>2.5900000000000006E-2</v>
          </cell>
          <cell r="EI95">
            <v>2.7799999999999991E-2</v>
          </cell>
          <cell r="EL95">
            <v>2.7700000000000002E-2</v>
          </cell>
          <cell r="EM95">
            <v>2.7700000000000002E-2</v>
          </cell>
          <cell r="EQ95">
            <v>2.6099999999999998E-2</v>
          </cell>
          <cell r="ER95">
            <v>-1.8999999999999989E-3</v>
          </cell>
          <cell r="ES95">
            <v>1.9999999999999185E-4</v>
          </cell>
          <cell r="EW95">
            <v>2.5400000000000006E-2</v>
          </cell>
          <cell r="EY95">
            <v>2.8099999999999993E-2</v>
          </cell>
          <cell r="EZ95">
            <v>3.0000000000000165E-4</v>
          </cell>
          <cell r="FA95">
            <v>2.6999999999999871E-3</v>
          </cell>
          <cell r="FE95">
            <v>2.6700000000000002E-2</v>
          </cell>
          <cell r="FJ95">
            <v>2.6699999999999995E-2</v>
          </cell>
          <cell r="FK95">
            <v>5.9999999999999637E-4</v>
          </cell>
          <cell r="FL95">
            <v>0</v>
          </cell>
          <cell r="FU95">
            <v>2.8099999999999993E-2</v>
          </cell>
        </row>
        <row r="96">
          <cell r="A96" t="str">
            <v>SURPLUS FROM INT</v>
          </cell>
          <cell r="B96">
            <v>-5929.700000000008</v>
          </cell>
          <cell r="C96">
            <v>-1602.3999999999942</v>
          </cell>
          <cell r="D96">
            <v>-0.72976710457527494</v>
          </cell>
          <cell r="CV96" t="str">
            <v>Overall Spread</v>
          </cell>
          <cell r="DJ96" t="e">
            <v>#REF!</v>
          </cell>
          <cell r="DK96" t="e">
            <v>#REF!</v>
          </cell>
          <cell r="DL96" t="e">
            <v>#REF!</v>
          </cell>
          <cell r="DN96" t="str">
            <v>Avg PLR (SBAR)</v>
          </cell>
          <cell r="DQ96">
            <v>0.1145</v>
          </cell>
          <cell r="DS96">
            <v>0.1164</v>
          </cell>
          <cell r="DV96">
            <v>0.1167</v>
          </cell>
          <cell r="EA96">
            <v>0.115</v>
          </cell>
          <cell r="EB96">
            <v>0.115</v>
          </cell>
          <cell r="ED96">
            <v>0.115</v>
          </cell>
          <cell r="EG96">
            <v>0.115</v>
          </cell>
          <cell r="EL96">
            <v>0.11</v>
          </cell>
          <cell r="EM96">
            <v>0.11</v>
          </cell>
          <cell r="EQ96">
            <v>0.109</v>
          </cell>
        </row>
        <row r="97">
          <cell r="A97" t="str">
            <v>Forex Income</v>
          </cell>
          <cell r="B97">
            <v>1780</v>
          </cell>
          <cell r="C97">
            <v>1460</v>
          </cell>
          <cell r="D97">
            <v>-0.1797752808988764</v>
          </cell>
          <cell r="DN97" t="str">
            <v>Yield diff with PLR</v>
          </cell>
          <cell r="DQ97">
            <v>-1.1099999999999999E-2</v>
          </cell>
          <cell r="DV97">
            <v>-1.4999999999999999E-2</v>
          </cell>
          <cell r="EA97">
            <v>-1.4999999999999999E-2</v>
          </cell>
          <cell r="EB97">
            <v>-1.4999999999999999E-2</v>
          </cell>
          <cell r="EG97">
            <v>-1.84E-2</v>
          </cell>
          <cell r="EL97">
            <v>-1.6100000000000003E-2</v>
          </cell>
          <cell r="EM97">
            <v>-1.6100000000000003E-2</v>
          </cell>
          <cell r="EQ97">
            <v>-1.7299999999999996E-2</v>
          </cell>
        </row>
        <row r="98">
          <cell r="A98" t="str">
            <v>Misc Inc/ Sale of assets</v>
          </cell>
          <cell r="B98">
            <v>4374.5</v>
          </cell>
          <cell r="C98">
            <v>5040</v>
          </cell>
          <cell r="D98">
            <v>0.15213167219110746</v>
          </cell>
        </row>
        <row r="99">
          <cell r="DN99" t="str">
            <v>Margin Computations</v>
          </cell>
        </row>
        <row r="101">
          <cell r="DN101" t="str">
            <v>Loans</v>
          </cell>
          <cell r="DV101">
            <v>1135903</v>
          </cell>
          <cell r="DX101">
            <v>1093770</v>
          </cell>
          <cell r="EA101">
            <v>1134120</v>
          </cell>
          <cell r="EG101">
            <v>1208065</v>
          </cell>
          <cell r="EI101">
            <v>1202780</v>
          </cell>
          <cell r="EL101">
            <v>1204270</v>
          </cell>
          <cell r="EM101">
            <v>1204270</v>
          </cell>
          <cell r="EN101">
            <v>1261540</v>
          </cell>
          <cell r="EQ101">
            <v>1261540</v>
          </cell>
          <cell r="EY101">
            <v>1345770</v>
          </cell>
          <cell r="FU101">
            <v>1345770</v>
          </cell>
        </row>
        <row r="102">
          <cell r="DN102" t="str">
            <v xml:space="preserve">Domestic </v>
          </cell>
          <cell r="DV102">
            <v>992391</v>
          </cell>
          <cell r="EG102">
            <v>1075300</v>
          </cell>
          <cell r="EL102">
            <v>1169195</v>
          </cell>
          <cell r="EM102">
            <v>1169195</v>
          </cell>
          <cell r="EN102">
            <v>1261540</v>
          </cell>
        </row>
        <row r="103">
          <cell r="DN103" t="str">
            <v>Foreign</v>
          </cell>
          <cell r="DV103">
            <v>143512</v>
          </cell>
          <cell r="EG103">
            <v>132765</v>
          </cell>
        </row>
        <row r="105">
          <cell r="DN105" t="str">
            <v>Investments</v>
          </cell>
          <cell r="DV105">
            <v>1228764</v>
          </cell>
          <cell r="DX105">
            <v>1240160</v>
          </cell>
          <cell r="EA105">
            <v>0</v>
          </cell>
          <cell r="EG105">
            <v>1451420</v>
          </cell>
          <cell r="EI105">
            <v>1511919.487179487</v>
          </cell>
          <cell r="EN105">
            <v>2308700</v>
          </cell>
          <cell r="EQ105">
            <v>2308700</v>
          </cell>
        </row>
        <row r="106">
          <cell r="DN106" t="str">
            <v xml:space="preserve">Domestic </v>
          </cell>
          <cell r="DV106">
            <v>1189156</v>
          </cell>
          <cell r="EG106">
            <v>1404730</v>
          </cell>
          <cell r="EN106">
            <v>2308700</v>
          </cell>
        </row>
        <row r="107">
          <cell r="DN107" t="str">
            <v>Foreign</v>
          </cell>
          <cell r="DV107">
            <v>39608</v>
          </cell>
          <cell r="EG107">
            <v>46690</v>
          </cell>
        </row>
        <row r="109">
          <cell r="DN109" t="str">
            <v>Cash &amp; Call Money</v>
          </cell>
          <cell r="DV109">
            <v>607092</v>
          </cell>
          <cell r="DX109">
            <v>617716.11</v>
          </cell>
          <cell r="EG109">
            <v>649301</v>
          </cell>
          <cell r="EI109">
            <v>660663.76750000007</v>
          </cell>
        </row>
        <row r="111">
          <cell r="DN111" t="str">
            <v>Borrowings</v>
          </cell>
          <cell r="DV111">
            <v>107220</v>
          </cell>
          <cell r="DX111">
            <v>108533.41500000004</v>
          </cell>
          <cell r="EG111">
            <v>93239</v>
          </cell>
          <cell r="EI111">
            <v>109108.39500000002</v>
          </cell>
          <cell r="EL111">
            <v>97076.465823351726</v>
          </cell>
          <cell r="EM111">
            <v>97076.465823351726</v>
          </cell>
        </row>
        <row r="112">
          <cell r="DN112" t="str">
            <v xml:space="preserve">Domestic </v>
          </cell>
          <cell r="DV112">
            <v>25374</v>
          </cell>
          <cell r="EG112">
            <v>21538</v>
          </cell>
        </row>
        <row r="113">
          <cell r="DN113" t="str">
            <v>Foreign</v>
          </cell>
          <cell r="DV113">
            <v>81846</v>
          </cell>
          <cell r="EG113">
            <v>71701</v>
          </cell>
        </row>
        <row r="115">
          <cell r="DN115" t="str">
            <v>Deposits</v>
          </cell>
          <cell r="DV115">
            <v>1990980</v>
          </cell>
          <cell r="DX115">
            <v>2056260</v>
          </cell>
          <cell r="EA115">
            <v>2128180</v>
          </cell>
          <cell r="EG115">
            <v>2188190</v>
          </cell>
          <cell r="EI115">
            <v>2301000</v>
          </cell>
          <cell r="EL115">
            <v>2278250</v>
          </cell>
          <cell r="EM115">
            <v>2278250</v>
          </cell>
          <cell r="EN115" t="e">
            <v>#REF!</v>
          </cell>
          <cell r="EQ115" t="e">
            <v>#REF!</v>
          </cell>
        </row>
        <row r="116">
          <cell r="DN116" t="str">
            <v xml:space="preserve">Domestic </v>
          </cell>
          <cell r="DV116">
            <v>2348960</v>
          </cell>
          <cell r="EG116">
            <v>2625488</v>
          </cell>
          <cell r="EN116">
            <v>2424370</v>
          </cell>
          <cell r="EQ116">
            <v>2424370</v>
          </cell>
        </row>
        <row r="117">
          <cell r="DN117" t="str">
            <v>Foreign</v>
          </cell>
          <cell r="DV117">
            <v>-357980</v>
          </cell>
          <cell r="EG117">
            <v>437298</v>
          </cell>
          <cell r="EN117" t="e">
            <v>#REF!</v>
          </cell>
        </row>
        <row r="119">
          <cell r="DN119" t="str">
            <v>Other Liabilities</v>
          </cell>
          <cell r="DV119">
            <v>486322</v>
          </cell>
          <cell r="DX119">
            <v>497264.245</v>
          </cell>
          <cell r="EG119">
            <v>531198</v>
          </cell>
          <cell r="EI119">
            <v>543149.95499999996</v>
          </cell>
          <cell r="EL119">
            <v>553060.67731778324</v>
          </cell>
          <cell r="EM119">
            <v>553060.67731778324</v>
          </cell>
        </row>
        <row r="120">
          <cell r="DN120" t="str">
            <v>Total Funds</v>
          </cell>
          <cell r="DV120">
            <v>2584522</v>
          </cell>
          <cell r="DX120">
            <v>2662057.66</v>
          </cell>
          <cell r="EG120">
            <v>2812627</v>
          </cell>
          <cell r="EI120">
            <v>2953258.35</v>
          </cell>
          <cell r="EL120">
            <v>2928387.1431411351</v>
          </cell>
          <cell r="EM120">
            <v>2928387.1431411351</v>
          </cell>
        </row>
        <row r="123">
          <cell r="DN123" t="str">
            <v>Interest Earning Assets</v>
          </cell>
          <cell r="DV123">
            <v>2971759</v>
          </cell>
          <cell r="DX123">
            <v>2951646.11</v>
          </cell>
          <cell r="EG123">
            <v>3308786</v>
          </cell>
          <cell r="EI123">
            <v>3375363.2546794871</v>
          </cell>
          <cell r="EL123">
            <v>3417375</v>
          </cell>
          <cell r="EM123">
            <v>3417375</v>
          </cell>
          <cell r="EN123">
            <v>3570240</v>
          </cell>
        </row>
        <row r="125">
          <cell r="DN125" t="str">
            <v>Interest on loans/bills</v>
          </cell>
          <cell r="DV125">
            <v>111432.5</v>
          </cell>
          <cell r="DX125">
            <v>28540.3</v>
          </cell>
          <cell r="DY125">
            <v>27781.3</v>
          </cell>
          <cell r="EA125">
            <v>56321.599999999999</v>
          </cell>
          <cell r="EG125">
            <v>110634.1</v>
          </cell>
          <cell r="EI125">
            <v>28127</v>
          </cell>
          <cell r="EK125">
            <v>28818.300000000003</v>
          </cell>
          <cell r="EL125">
            <v>56945.3</v>
          </cell>
          <cell r="EM125">
            <v>56945.3</v>
          </cell>
          <cell r="EN125">
            <v>28170</v>
          </cell>
          <cell r="EQ125">
            <v>84760</v>
          </cell>
        </row>
        <row r="126">
          <cell r="DN126" t="str">
            <v>Interest on investments</v>
          </cell>
          <cell r="DV126">
            <v>111811.4</v>
          </cell>
          <cell r="DX126">
            <v>33796.800000000003</v>
          </cell>
          <cell r="DY126">
            <v>36341</v>
          </cell>
          <cell r="EA126">
            <v>70137.8</v>
          </cell>
          <cell r="EG126">
            <v>142718.70000000001</v>
          </cell>
          <cell r="EI126">
            <v>36115.699999999997</v>
          </cell>
          <cell r="EK126">
            <v>37126</v>
          </cell>
          <cell r="EL126">
            <v>73241.7</v>
          </cell>
          <cell r="EM126">
            <v>73241.7</v>
          </cell>
          <cell r="EN126">
            <v>46710</v>
          </cell>
          <cell r="EQ126">
            <v>137480</v>
          </cell>
        </row>
        <row r="127">
          <cell r="DN127" t="str">
            <v>Interest on others</v>
          </cell>
          <cell r="DV127">
            <v>38142.100000000006</v>
          </cell>
          <cell r="DX127">
            <v>9797.2999999999993</v>
          </cell>
          <cell r="DY127">
            <v>10765.3</v>
          </cell>
          <cell r="EA127">
            <v>20562.599999999999</v>
          </cell>
          <cell r="EG127">
            <v>44748.100000000006</v>
          </cell>
          <cell r="EI127">
            <v>11116.100000000006</v>
          </cell>
          <cell r="EK127">
            <v>12305.899999999994</v>
          </cell>
          <cell r="EL127">
            <v>23767.4</v>
          </cell>
          <cell r="EM127">
            <v>23422</v>
          </cell>
          <cell r="EN127">
            <v>2170</v>
          </cell>
          <cell r="EQ127">
            <v>8420</v>
          </cell>
        </row>
        <row r="128">
          <cell r="DN128" t="str">
            <v>Total Interest</v>
          </cell>
          <cell r="DV128">
            <v>261386</v>
          </cell>
          <cell r="DX128">
            <v>72134.400000000009</v>
          </cell>
          <cell r="DY128">
            <v>74887.599999999991</v>
          </cell>
          <cell r="EA128">
            <v>147022</v>
          </cell>
          <cell r="EG128">
            <v>298100.90000000002</v>
          </cell>
          <cell r="EI128">
            <v>75358.8</v>
          </cell>
          <cell r="EK128">
            <v>78250.2</v>
          </cell>
          <cell r="EL128">
            <v>153954.4</v>
          </cell>
          <cell r="EM128">
            <v>153609</v>
          </cell>
          <cell r="EN128">
            <v>77050</v>
          </cell>
        </row>
        <row r="130">
          <cell r="DN130" t="str">
            <v>Interest paid</v>
          </cell>
          <cell r="DV130">
            <v>177560</v>
          </cell>
          <cell r="DX130">
            <v>49956.2</v>
          </cell>
          <cell r="DY130">
            <v>52637.4</v>
          </cell>
          <cell r="EA130">
            <v>102593.60000000001</v>
          </cell>
          <cell r="EG130">
            <v>207288.4</v>
          </cell>
          <cell r="EI130">
            <v>51202.1</v>
          </cell>
          <cell r="EK130">
            <v>54259.9</v>
          </cell>
          <cell r="EL130">
            <v>105697.8</v>
          </cell>
          <cell r="EM130">
            <v>105462</v>
          </cell>
          <cell r="EN130" t="e">
            <v>#REF!</v>
          </cell>
        </row>
        <row r="131">
          <cell r="DN131" t="str">
            <v xml:space="preserve"> - Deposits</v>
          </cell>
          <cell r="DV131">
            <v>166432</v>
          </cell>
          <cell r="EG131">
            <v>195543</v>
          </cell>
          <cell r="EI131">
            <v>48129.973999999995</v>
          </cell>
          <cell r="EK131">
            <v>25693.425999999999</v>
          </cell>
          <cell r="EL131">
            <v>73988.460000000006</v>
          </cell>
          <cell r="EM131">
            <v>73823.399999999994</v>
          </cell>
          <cell r="EN131" t="e">
            <v>#REF!</v>
          </cell>
          <cell r="EQ131">
            <v>151760</v>
          </cell>
        </row>
        <row r="132">
          <cell r="DN132" t="str">
            <v xml:space="preserve"> - Borrowings &amp; Others</v>
          </cell>
          <cell r="DV132">
            <v>11128</v>
          </cell>
          <cell r="EG132">
            <v>11745.399999999994</v>
          </cell>
          <cell r="EI132">
            <v>3072.1260000000038</v>
          </cell>
          <cell r="EK132">
            <v>28566.474000000002</v>
          </cell>
          <cell r="EL132">
            <v>31709.34</v>
          </cell>
          <cell r="EM132">
            <v>31638.600000000006</v>
          </cell>
          <cell r="EN132" t="e">
            <v>#REF!</v>
          </cell>
          <cell r="EQ132">
            <v>6800</v>
          </cell>
        </row>
        <row r="136">
          <cell r="DN136" t="str">
            <v>Computed yield on</v>
          </cell>
        </row>
        <row r="137">
          <cell r="DN137" t="str">
            <v xml:space="preserve"> - Loans</v>
          </cell>
          <cell r="DV137">
            <v>0.10527827417435588</v>
          </cell>
          <cell r="DX137">
            <v>0.10240174231826819</v>
          </cell>
          <cell r="EA137">
            <v>9.9244104575151884E-2</v>
          </cell>
          <cell r="EG137">
            <v>9.4398984969078087E-2</v>
          </cell>
          <cell r="EI137">
            <v>9.3334909544163971E-2</v>
          </cell>
          <cell r="EL137">
            <v>9.4423535702959999E-2</v>
          </cell>
          <cell r="EM137">
            <v>9.4423535702959999E-2</v>
          </cell>
          <cell r="EN137">
            <v>9.1393903017669656E-2</v>
          </cell>
          <cell r="EQ137">
            <v>9.1523408264344575E-2</v>
          </cell>
          <cell r="ES137">
            <v>-2.8755767047335123E-3</v>
          </cell>
          <cell r="IP137">
            <v>7.6208353067775764E-2</v>
          </cell>
          <cell r="IQ137">
            <v>7.2908353067775766E-2</v>
          </cell>
          <cell r="IR137">
            <v>-3.2999999999999974E-3</v>
          </cell>
          <cell r="IS137">
            <v>7.2000000000000008E-2</v>
          </cell>
          <cell r="IT137">
            <v>-9.0835306777575786E-4</v>
          </cell>
        </row>
        <row r="138">
          <cell r="DN138" t="str">
            <v xml:space="preserve"> - Investments</v>
          </cell>
          <cell r="DV138">
            <v>0.10458145115063625</v>
          </cell>
          <cell r="DX138">
            <v>0.10951102585579792</v>
          </cell>
          <cell r="EA138">
            <v>0.22831984009948209</v>
          </cell>
          <cell r="EG138">
            <v>0.10649918065326859</v>
          </cell>
          <cell r="EI138">
            <v>9.7500000000000003E-2</v>
          </cell>
          <cell r="EL138">
            <v>0.10092419837125022</v>
          </cell>
          <cell r="EM138">
            <v>0.10092419837125022</v>
          </cell>
          <cell r="IP138">
            <v>8.7790166005419903E-2</v>
          </cell>
          <cell r="IQ138">
            <v>8.1290166005419898E-2</v>
          </cell>
          <cell r="IR138">
            <v>-6.5000000000000058E-3</v>
          </cell>
          <cell r="IS138">
            <v>7.3490166005419896E-2</v>
          </cell>
          <cell r="IT138">
            <v>-7.8000000000000014E-3</v>
          </cell>
        </row>
        <row r="139">
          <cell r="DN139" t="str">
            <v xml:space="preserve"> - Others</v>
          </cell>
          <cell r="DV139">
            <v>6.7325880703524299E-2</v>
          </cell>
          <cell r="DX139">
            <v>6.3992391428564263E-2</v>
          </cell>
          <cell r="EA139">
            <v>6.7741297859303037E-2</v>
          </cell>
          <cell r="EG139">
            <v>7.1232647746365993E-2</v>
          </cell>
          <cell r="EI139">
            <v>6.7886405960151164E-2</v>
          </cell>
          <cell r="EL139">
            <v>7.3209189574634861E-2</v>
          </cell>
          <cell r="EM139">
            <v>7.2145276227820382E-2</v>
          </cell>
          <cell r="IP139">
            <v>7.8375062348716509E-2</v>
          </cell>
          <cell r="IQ139">
            <v>5.5E-2</v>
          </cell>
          <cell r="IR139">
            <v>-2.3375062348716509E-2</v>
          </cell>
          <cell r="IS139">
            <v>5.5E-2</v>
          </cell>
          <cell r="IT139">
            <v>0</v>
          </cell>
        </row>
        <row r="140">
          <cell r="DN140" t="str">
            <v>Overall yield on earning assets</v>
          </cell>
          <cell r="DV140">
            <v>9.7843692505797386E-2</v>
          </cell>
          <cell r="DX140">
            <v>9.7422882494694024E-2</v>
          </cell>
          <cell r="EA140">
            <v>9.8946112386637003E-2</v>
          </cell>
          <cell r="EG140">
            <v>9.4928354147609806E-2</v>
          </cell>
          <cell r="EI140">
            <v>9.0194036223523608E-2</v>
          </cell>
          <cell r="EL140">
            <v>9.1555584232967363E-2</v>
          </cell>
          <cell r="EM140">
            <v>9.1350177315113329E-2</v>
          </cell>
          <cell r="IP140" t="e">
            <v>#REF!</v>
          </cell>
          <cell r="IQ140" t="e">
            <v>#REF!</v>
          </cell>
          <cell r="IR140" t="e">
            <v>#REF!</v>
          </cell>
          <cell r="IS140" t="e">
            <v>#REF!</v>
          </cell>
          <cell r="IT140" t="e">
            <v>#REF!</v>
          </cell>
        </row>
        <row r="142">
          <cell r="DN142" t="str">
            <v>Cost of Deposits</v>
          </cell>
          <cell r="DV142">
            <v>8.4073741327458054E-2</v>
          </cell>
          <cell r="DX142">
            <v>0</v>
          </cell>
          <cell r="EA142">
            <v>0</v>
          </cell>
          <cell r="EG142">
            <v>9.357982565916198E-2</v>
          </cell>
          <cell r="EI142">
            <v>8.5770437874093094E-2</v>
          </cell>
          <cell r="EL142">
            <v>6.6261684921324365E-2</v>
          </cell>
          <cell r="EM142">
            <v>6.6113862494514647E-2</v>
          </cell>
          <cell r="EN142" t="e">
            <v>#REF!</v>
          </cell>
          <cell r="EQ142" t="e">
            <v>#REF!</v>
          </cell>
          <cell r="ES142" t="e">
            <v>#REF!</v>
          </cell>
          <cell r="IP142">
            <v>5.8960997752534293E-2</v>
          </cell>
          <cell r="IQ142">
            <v>0.05</v>
          </cell>
          <cell r="IR142">
            <v>-8.9609977525342902E-3</v>
          </cell>
          <cell r="IS142">
            <v>4.6500000000000007E-2</v>
          </cell>
          <cell r="IT142">
            <v>-3.4999999999999962E-3</v>
          </cell>
        </row>
        <row r="143">
          <cell r="DN143" t="str">
            <v>Cost of Other Funds</v>
          </cell>
          <cell r="DV143">
            <v>1.9890822122998496E-2</v>
          </cell>
          <cell r="DX143">
            <v>0</v>
          </cell>
          <cell r="EA143" t="e">
            <v>#DIV/0!</v>
          </cell>
          <cell r="EG143">
            <v>1.9286703629537116E-2</v>
          </cell>
          <cell r="EI143">
            <v>1.925048759674736E-2</v>
          </cell>
          <cell r="EL143">
            <v>9.9513520404089353E-2</v>
          </cell>
          <cell r="EM143">
            <v>9.9291516841940597E-2</v>
          </cell>
        </row>
        <row r="144">
          <cell r="DN144" t="str">
            <v>Cost of Funds</v>
          </cell>
          <cell r="DV144">
            <v>6.9931681127130454E-2</v>
          </cell>
          <cell r="DX144">
            <v>7.6173359769400692E-2</v>
          </cell>
          <cell r="EA144">
            <v>7.9390773226151692E-2</v>
          </cell>
          <cell r="EG144">
            <v>7.681403644776158E-2</v>
          </cell>
          <cell r="EI144">
            <v>7.104144032277715E-2</v>
          </cell>
          <cell r="EL144">
            <v>7.3643992064557823E-2</v>
          </cell>
          <cell r="EM144">
            <v>7.3479700534092446E-2</v>
          </cell>
          <cell r="IP144">
            <v>5.1655548703218E-2</v>
          </cell>
          <cell r="IQ144">
            <v>4.3727581306079531E-2</v>
          </cell>
          <cell r="IR144">
            <v>-7.927967397138469E-3</v>
          </cell>
          <cell r="IS144">
            <v>4.1020281882821683E-2</v>
          </cell>
          <cell r="IT144">
            <v>-2.7072994232578487E-3</v>
          </cell>
        </row>
        <row r="145">
          <cell r="DN145" t="str">
            <v>Cost of Earning Assets</v>
          </cell>
          <cell r="DV145">
            <v>6.6463906508226755E-2</v>
          </cell>
          <cell r="DX145">
            <v>6.746957072466718E-2</v>
          </cell>
          <cell r="EA145">
            <v>6.9045706600030496E-2</v>
          </cell>
          <cell r="EG145">
            <v>6.6009685465194506E-2</v>
          </cell>
          <cell r="EI145">
            <v>6.1281815290589528E-2</v>
          </cell>
          <cell r="EL145">
            <v>6.2857728204840771E-2</v>
          </cell>
          <cell r="EM145">
            <v>6.271749962571517E-2</v>
          </cell>
          <cell r="IP145">
            <v>5.1919446935088237E-2</v>
          </cell>
          <cell r="IQ145">
            <v>4.3894341060269924E-2</v>
          </cell>
          <cell r="IR145">
            <v>-8.0251058748183127E-3</v>
          </cell>
          <cell r="IS145">
            <v>4.1249083791715761E-2</v>
          </cell>
          <cell r="IT145">
            <v>-2.6452572685541631E-3</v>
          </cell>
        </row>
        <row r="147">
          <cell r="DN147" t="str">
            <v>NI Spread</v>
          </cell>
          <cell r="DV147">
            <v>2.7912011378666932E-2</v>
          </cell>
          <cell r="DX147">
            <v>2.1249522725293332E-2</v>
          </cell>
          <cell r="EA147">
            <v>1.9555339160485311E-2</v>
          </cell>
          <cell r="EG147">
            <v>1.8114317699848226E-2</v>
          </cell>
          <cell r="EI147">
            <v>1.9152595900746458E-2</v>
          </cell>
          <cell r="EL147">
            <v>1.791159216840954E-2</v>
          </cell>
          <cell r="EM147">
            <v>1.7870476781020883E-2</v>
          </cell>
          <cell r="IP147" t="e">
            <v>#REF!</v>
          </cell>
          <cell r="IQ147" t="e">
            <v>#REF!</v>
          </cell>
          <cell r="IR147" t="e">
            <v>#REF!</v>
          </cell>
          <cell r="IS147" t="e">
            <v>#REF!</v>
          </cell>
          <cell r="IT147" t="e">
            <v>#REF!</v>
          </cell>
        </row>
        <row r="148">
          <cell r="DN148" t="str">
            <v>NI Margin</v>
          </cell>
          <cell r="DV148">
            <v>3.1379785997570631E-2</v>
          </cell>
          <cell r="DX148">
            <v>2.9953311770026844E-2</v>
          </cell>
          <cell r="EA148" t="e">
            <v>#REF!</v>
          </cell>
          <cell r="EG148">
            <v>2.8918668682415299E-2</v>
          </cell>
          <cell r="EI148">
            <v>2.891222093293408E-2</v>
          </cell>
          <cell r="EL148">
            <v>2.8697856028126592E-2</v>
          </cell>
          <cell r="EM148">
            <v>2.8632677689398159E-2</v>
          </cell>
          <cell r="IP148" t="e">
            <v>#REF!</v>
          </cell>
          <cell r="IQ148" t="e">
            <v>#REF!</v>
          </cell>
          <cell r="IR148" t="e">
            <v>#REF!</v>
          </cell>
          <cell r="IS148" t="e">
            <v>#REF!</v>
          </cell>
          <cell r="IT148" t="e">
            <v>#REF!</v>
          </cell>
        </row>
        <row r="149">
          <cell r="EM149">
            <v>-2.7954324353592075E-4</v>
          </cell>
        </row>
        <row r="150">
          <cell r="DN150" t="str">
            <v>Avg Loans</v>
          </cell>
          <cell r="EI150">
            <v>1199445.6289978679</v>
          </cell>
          <cell r="EY150">
            <v>1330805.6289978679</v>
          </cell>
          <cell r="FU150">
            <v>1330805.6289978679</v>
          </cell>
        </row>
        <row r="151">
          <cell r="DN151" t="str">
            <v>Int earned on loans</v>
          </cell>
          <cell r="EI151">
            <v>28127</v>
          </cell>
          <cell r="EK151">
            <v>28818.300000000003</v>
          </cell>
          <cell r="EL151">
            <v>56945.3</v>
          </cell>
          <cell r="EM151">
            <v>56945.3</v>
          </cell>
        </row>
        <row r="152">
          <cell r="DN152" t="str">
            <v>Yield on loans</v>
          </cell>
          <cell r="DX152">
            <v>0.1017</v>
          </cell>
          <cell r="EE152">
            <v>8.7600000000000067E-2</v>
          </cell>
          <cell r="EG152">
            <v>9.6600000000000005E-2</v>
          </cell>
          <cell r="EI152">
            <v>9.3799999999999994E-2</v>
          </cell>
        </row>
        <row r="154">
          <cell r="DN154" t="str">
            <v>Avg Investments</v>
          </cell>
          <cell r="EI154">
            <v>1481669.7435897435</v>
          </cell>
          <cell r="EY154">
            <v>1763209.7435897435</v>
          </cell>
          <cell r="FU154">
            <v>1763209.7435897435</v>
          </cell>
        </row>
        <row r="155">
          <cell r="DN155" t="str">
            <v>Int earned on investments</v>
          </cell>
          <cell r="EI155">
            <v>36115.699999999997</v>
          </cell>
        </row>
        <row r="156">
          <cell r="DN156" t="str">
            <v>Yield on investments</v>
          </cell>
          <cell r="EI156">
            <v>9.7500000000000003E-2</v>
          </cell>
        </row>
        <row r="158">
          <cell r="DN158" t="str">
            <v>Avg Deposits</v>
          </cell>
          <cell r="EI158">
            <v>3103157.5757575757</v>
          </cell>
          <cell r="EY158">
            <v>3351887.5757575757</v>
          </cell>
          <cell r="FU158">
            <v>3351887.5757575757</v>
          </cell>
          <cell r="IP158" t="e">
            <v>#REF!</v>
          </cell>
          <cell r="IQ158" t="e">
            <v>#REF!</v>
          </cell>
        </row>
        <row r="159">
          <cell r="DN159" t="str">
            <v>Int paid on deposits</v>
          </cell>
          <cell r="EI159">
            <v>51202.1</v>
          </cell>
          <cell r="IP159" t="e">
            <v>#REF!</v>
          </cell>
          <cell r="IQ159" t="e">
            <v>#REF!</v>
          </cell>
        </row>
        <row r="160">
          <cell r="DN160" t="str">
            <v>Cost of deposits</v>
          </cell>
          <cell r="EI160">
            <v>6.6000000000000003E-2</v>
          </cell>
        </row>
        <row r="161">
          <cell r="IP161" t="e">
            <v>#REF!</v>
          </cell>
          <cell r="IQ161" t="e">
            <v>#REF!</v>
          </cell>
          <cell r="IR161" t="e">
            <v>#REF!</v>
          </cell>
        </row>
        <row r="162">
          <cell r="IP162" t="e">
            <v>#REF!</v>
          </cell>
          <cell r="IQ162" t="e">
            <v>#REF!</v>
          </cell>
          <cell r="IR162" t="e">
            <v>#REF!</v>
          </cell>
        </row>
        <row r="163">
          <cell r="GR163">
            <v>0.29911471077725799</v>
          </cell>
        </row>
        <row r="164">
          <cell r="A164" t="str">
            <v>Total Non Int Income</v>
          </cell>
          <cell r="B164">
            <v>16104.5</v>
          </cell>
          <cell r="C164">
            <v>17090</v>
          </cell>
          <cell r="D164">
            <v>6.1194076189884816E-2</v>
          </cell>
          <cell r="DN164" t="str">
            <v>Total Loans</v>
          </cell>
          <cell r="DQ164">
            <v>1055977.6536312848</v>
          </cell>
          <cell r="DV164" t="e">
            <v>#REF!</v>
          </cell>
          <cell r="DX164">
            <v>1093770</v>
          </cell>
          <cell r="EA164">
            <v>1134120</v>
          </cell>
          <cell r="EB164">
            <v>1134120</v>
          </cell>
          <cell r="ED164">
            <v>1118140</v>
          </cell>
          <cell r="EG164">
            <v>1208065</v>
          </cell>
          <cell r="EH164" t="e">
            <v>#REF!</v>
          </cell>
          <cell r="EI164">
            <v>1202780</v>
          </cell>
          <cell r="EK164">
            <v>1204270</v>
          </cell>
          <cell r="EL164">
            <v>1204270</v>
          </cell>
          <cell r="EM164">
            <v>1204270</v>
          </cell>
          <cell r="EN164">
            <v>1261540</v>
          </cell>
          <cell r="EQ164">
            <v>1261540</v>
          </cell>
          <cell r="ER164">
            <v>0.12824869873182254</v>
          </cell>
          <cell r="ES164">
            <v>4.4265002297061873E-2</v>
          </cell>
          <cell r="ET164" t="e">
            <v>#REF!</v>
          </cell>
          <cell r="EW164" t="e">
            <v>#REF!</v>
          </cell>
          <cell r="EX164" t="e">
            <v>#REF!</v>
          </cell>
          <cell r="EY164">
            <v>1345770</v>
          </cell>
          <cell r="EZ164">
            <v>0.11888292123247801</v>
          </cell>
          <cell r="FA164" t="e">
            <v>#REF!</v>
          </cell>
          <cell r="FB164">
            <v>1295740.9187507785</v>
          </cell>
          <cell r="FC164">
            <v>7.5955490671343329E-2</v>
          </cell>
          <cell r="FD164">
            <v>-3.7175060559546891E-2</v>
          </cell>
          <cell r="FE164">
            <v>1295740.9187507785</v>
          </cell>
          <cell r="FF164">
            <v>7.5955490671343329E-2</v>
          </cell>
          <cell r="FG164">
            <v>1415277.7777777778</v>
          </cell>
          <cell r="FI164">
            <v>9.2253673012228754E-2</v>
          </cell>
          <cell r="FJ164">
            <v>1415277.7777777778</v>
          </cell>
          <cell r="FK164">
            <v>0.12186516303706396</v>
          </cell>
          <cell r="FL164">
            <v>9.2253673012228754E-2</v>
          </cell>
          <cell r="FM164">
            <v>1579335.3740000001</v>
          </cell>
          <cell r="FO164">
            <v>0.1159190081256134</v>
          </cell>
          <cell r="FU164">
            <v>1345770</v>
          </cell>
          <cell r="FV164">
            <v>1663870</v>
          </cell>
          <cell r="FW164">
            <v>0.23637025643312004</v>
          </cell>
          <cell r="FX164">
            <v>5.3525443291945196E-2</v>
          </cell>
          <cell r="FZ164">
            <v>1458590</v>
          </cell>
          <cell r="GA164">
            <v>1810930</v>
          </cell>
          <cell r="GB164">
            <v>0.24156205650662632</v>
          </cell>
          <cell r="GC164">
            <v>8.8384308870284256E-2</v>
          </cell>
          <cell r="GL164">
            <v>1516290</v>
          </cell>
          <cell r="GM164">
            <v>1955650</v>
          </cell>
          <cell r="GN164">
            <v>0.28975987443035311</v>
          </cell>
          <cell r="GO164">
            <v>7.9914739940251778E-2</v>
          </cell>
          <cell r="GQ164">
            <v>1652780</v>
          </cell>
          <cell r="GR164">
            <v>2097420</v>
          </cell>
          <cell r="GS164">
            <v>0.26902552063795548</v>
          </cell>
          <cell r="GV164">
            <v>1663870</v>
          </cell>
          <cell r="GW164">
            <v>2104390</v>
          </cell>
          <cell r="GX164">
            <v>2205230</v>
          </cell>
          <cell r="GY164">
            <v>0.3253619573644575</v>
          </cell>
          <cell r="GZ164">
            <v>4.7918874353138019E-2</v>
          </cell>
          <cell r="HB164">
            <v>2205230</v>
          </cell>
          <cell r="HC164">
            <v>1817210</v>
          </cell>
          <cell r="HD164">
            <v>2383510</v>
          </cell>
          <cell r="HE164">
            <v>0.3116315670726002</v>
          </cell>
          <cell r="HF164">
            <v>8.0844174984015194E-2</v>
          </cell>
          <cell r="HI164">
            <v>2383510</v>
          </cell>
          <cell r="HJ164">
            <v>1957310</v>
          </cell>
          <cell r="HK164">
            <v>2485980</v>
          </cell>
          <cell r="HL164">
            <v>0.27010029070510044</v>
          </cell>
          <cell r="HM164">
            <v>4.2991218832729938E-2</v>
          </cell>
          <cell r="HO164">
            <v>2097420</v>
          </cell>
          <cell r="IP164" t="e">
            <v>#REF!</v>
          </cell>
          <cell r="IQ164" t="e">
            <v>#REF!</v>
          </cell>
          <cell r="IR164" t="e">
            <v>#REF!</v>
          </cell>
          <cell r="IS164" t="e">
            <v>#REF!</v>
          </cell>
          <cell r="IT164" t="e">
            <v>#REF!</v>
          </cell>
          <cell r="IV164" t="e">
            <v>#REF!</v>
          </cell>
        </row>
        <row r="165">
          <cell r="A165" t="str">
            <v>Provision for Reval</v>
          </cell>
          <cell r="B165">
            <v>100</v>
          </cell>
          <cell r="C165">
            <v>40</v>
          </cell>
          <cell r="D165">
            <v>-0.6</v>
          </cell>
          <cell r="DN165" t="str">
            <v>Retail Loans</v>
          </cell>
          <cell r="DQ165">
            <v>49240</v>
          </cell>
          <cell r="DV165" t="e">
            <v>#REF!</v>
          </cell>
          <cell r="EA165">
            <v>140330</v>
          </cell>
          <cell r="EB165">
            <v>140330</v>
          </cell>
          <cell r="ED165" t="e">
            <v>#REF!</v>
          </cell>
          <cell r="EG165">
            <v>177050</v>
          </cell>
          <cell r="EH165" t="e">
            <v>#REF!</v>
          </cell>
          <cell r="EI165">
            <v>187700</v>
          </cell>
          <cell r="EK165">
            <v>202720</v>
          </cell>
          <cell r="EL165">
            <v>202720</v>
          </cell>
          <cell r="EM165">
            <v>202720</v>
          </cell>
          <cell r="EN165">
            <v>220000</v>
          </cell>
          <cell r="EQ165">
            <v>220000</v>
          </cell>
          <cell r="ER165" t="e">
            <v>#REF!</v>
          </cell>
          <cell r="ES165">
            <v>0.24258683987574137</v>
          </cell>
          <cell r="ET165">
            <v>243490</v>
          </cell>
          <cell r="EW165">
            <v>243490</v>
          </cell>
          <cell r="EX165">
            <v>0.37526122564247388</v>
          </cell>
          <cell r="EY165">
            <v>255000</v>
          </cell>
          <cell r="EZ165">
            <v>0.35855087906233352</v>
          </cell>
          <cell r="FA165">
            <v>4.7270935151340954E-2</v>
          </cell>
          <cell r="FB165">
            <v>273401.33385641425</v>
          </cell>
          <cell r="FC165">
            <v>0.34866482762635287</v>
          </cell>
          <cell r="FD165">
            <v>7.2162093554565709E-2</v>
          </cell>
          <cell r="FE165">
            <v>273401.33385641425</v>
          </cell>
          <cell r="FF165">
            <v>0.34866482762635287</v>
          </cell>
          <cell r="FG165">
            <v>299044.46177847113</v>
          </cell>
          <cell r="FI165">
            <v>9.3792987621355906E-2</v>
          </cell>
          <cell r="FJ165">
            <v>299044.46177847113</v>
          </cell>
          <cell r="FK165">
            <v>0.35929300808395959</v>
          </cell>
          <cell r="FL165">
            <v>9.3792987621355906E-2</v>
          </cell>
          <cell r="FM165">
            <v>331511.63500000001</v>
          </cell>
          <cell r="FN165">
            <v>0.36149999999999993</v>
          </cell>
          <cell r="FO165">
            <v>0.10856971912618207</v>
          </cell>
          <cell r="FU165">
            <v>255000</v>
          </cell>
          <cell r="FV165">
            <v>345330</v>
          </cell>
          <cell r="FW165">
            <v>0.35423529411764698</v>
          </cell>
          <cell r="FX165">
            <v>4.1682895986441038E-2</v>
          </cell>
          <cell r="FZ165">
            <v>273401.33385641425</v>
          </cell>
          <cell r="GA165">
            <v>379830</v>
          </cell>
          <cell r="GB165">
            <v>0.38927632371932863</v>
          </cell>
          <cell r="GC165">
            <v>9.9904439232038955E-2</v>
          </cell>
          <cell r="GL165">
            <v>299044.46177847113</v>
          </cell>
          <cell r="GM165">
            <v>435810</v>
          </cell>
          <cell r="GN165">
            <v>0.4573418193674601</v>
          </cell>
          <cell r="GO165">
            <v>0.14738172340257494</v>
          </cell>
          <cell r="GQ165">
            <v>331511.63500000001</v>
          </cell>
          <cell r="GR165">
            <v>464510</v>
          </cell>
          <cell r="GS165">
            <v>0.40118762347511572</v>
          </cell>
          <cell r="GV165">
            <v>345330</v>
          </cell>
          <cell r="GW165">
            <v>464510</v>
          </cell>
          <cell r="GX165">
            <v>492230</v>
          </cell>
          <cell r="GY165">
            <v>0.42539020646917436</v>
          </cell>
          <cell r="GZ165">
            <v>5.9675787388861368E-2</v>
          </cell>
          <cell r="HB165">
            <v>492230</v>
          </cell>
          <cell r="HC165">
            <v>379830</v>
          </cell>
          <cell r="HD165">
            <v>522080</v>
          </cell>
          <cell r="HE165">
            <v>0.37450964905352402</v>
          </cell>
          <cell r="HF165">
            <v>6.0642382626008073E-2</v>
          </cell>
          <cell r="HI165">
            <v>522080</v>
          </cell>
          <cell r="HJ165">
            <v>435810</v>
          </cell>
          <cell r="HK165">
            <v>562930</v>
          </cell>
          <cell r="HL165">
            <v>0.29168674422340013</v>
          </cell>
          <cell r="HM165">
            <v>7.8244713453876846E-2</v>
          </cell>
          <cell r="HO165">
            <v>464510</v>
          </cell>
          <cell r="IP165">
            <v>331511.63500000001</v>
          </cell>
          <cell r="IQ165">
            <v>415511.63500000001</v>
          </cell>
          <cell r="IR165">
            <v>0.25338477184971198</v>
          </cell>
          <cell r="IS165">
            <v>499511.63500000001</v>
          </cell>
          <cell r="IT165">
            <v>0.20216040400409008</v>
          </cell>
          <cell r="IV165">
            <v>0.22750541493690535</v>
          </cell>
        </row>
        <row r="166">
          <cell r="A166" t="str">
            <v>PBT</v>
          </cell>
          <cell r="B166">
            <v>10074.799999999992</v>
          </cell>
          <cell r="C166">
            <v>15447.600000000006</v>
          </cell>
          <cell r="D166">
            <v>0.53329098344384196</v>
          </cell>
          <cell r="DN166" t="str">
            <v xml:space="preserve"> - Housing</v>
          </cell>
          <cell r="DQ166">
            <v>49240</v>
          </cell>
          <cell r="DV166">
            <v>48970</v>
          </cell>
          <cell r="EA166">
            <v>60300</v>
          </cell>
          <cell r="EB166">
            <v>60300</v>
          </cell>
          <cell r="ED166">
            <v>70200</v>
          </cell>
          <cell r="EG166">
            <v>82000</v>
          </cell>
          <cell r="EH166">
            <v>0.67449458852358579</v>
          </cell>
          <cell r="EI166">
            <v>92180</v>
          </cell>
          <cell r="EK166">
            <v>98550</v>
          </cell>
          <cell r="EL166">
            <v>101230</v>
          </cell>
          <cell r="EM166">
            <v>101230</v>
          </cell>
          <cell r="EN166">
            <v>110000</v>
          </cell>
          <cell r="EQ166">
            <v>110000</v>
          </cell>
          <cell r="ER166">
            <v>0.56695156695156701</v>
          </cell>
          <cell r="ES166">
            <v>0.34146341463414642</v>
          </cell>
          <cell r="ET166">
            <v>121510</v>
          </cell>
          <cell r="EW166">
            <v>121510</v>
          </cell>
          <cell r="EX166">
            <v>0.48182926829268302</v>
          </cell>
          <cell r="EY166">
            <v>129000</v>
          </cell>
          <cell r="EZ166">
            <v>0.39943588630939475</v>
          </cell>
          <cell r="FA166">
            <v>6.1641017200230408E-2</v>
          </cell>
          <cell r="FB166">
            <v>139380</v>
          </cell>
          <cell r="FC166">
            <v>0.41430745814307457</v>
          </cell>
          <cell r="FD166">
            <v>8.0465116279069715E-2</v>
          </cell>
          <cell r="FE166">
            <v>139380</v>
          </cell>
          <cell r="FF166">
            <v>0.37686456584016592</v>
          </cell>
          <cell r="FG166">
            <v>153350</v>
          </cell>
          <cell r="FI166">
            <v>0.10022958817620897</v>
          </cell>
          <cell r="FJ166">
            <v>153350</v>
          </cell>
          <cell r="FK166">
            <v>0.39409090909090905</v>
          </cell>
          <cell r="FL166">
            <v>0.10022958817620897</v>
          </cell>
          <cell r="FM166">
            <v>170357.02</v>
          </cell>
          <cell r="FN166">
            <v>0.40199999999999991</v>
          </cell>
          <cell r="FO166">
            <v>0.11090329312031288</v>
          </cell>
          <cell r="FU166">
            <v>129000</v>
          </cell>
          <cell r="FV166">
            <v>180000</v>
          </cell>
          <cell r="FW166">
            <v>0.39534883720930236</v>
          </cell>
          <cell r="FX166">
            <v>5.66045355806295E-2</v>
          </cell>
          <cell r="FZ166">
            <v>139380</v>
          </cell>
          <cell r="GA166">
            <v>206070</v>
          </cell>
          <cell r="GB166">
            <v>0.47847610848041322</v>
          </cell>
          <cell r="GC166">
            <v>0.14483333333333337</v>
          </cell>
          <cell r="GL166">
            <v>153350</v>
          </cell>
          <cell r="GM166">
            <v>233170</v>
          </cell>
          <cell r="GN166">
            <v>0.52050864036517774</v>
          </cell>
          <cell r="GO166">
            <v>0.1315087106323094</v>
          </cell>
          <cell r="GQ166">
            <v>170357.02</v>
          </cell>
          <cell r="GS166">
            <v>-1</v>
          </cell>
          <cell r="GV166">
            <v>180000</v>
          </cell>
          <cell r="GW166">
            <v>0</v>
          </cell>
          <cell r="GX166">
            <v>268490</v>
          </cell>
          <cell r="GY166">
            <v>0.49161111111111122</v>
          </cell>
          <cell r="HB166">
            <v>268490</v>
          </cell>
          <cell r="HC166">
            <v>206070</v>
          </cell>
          <cell r="HD166">
            <v>283410</v>
          </cell>
          <cell r="HE166">
            <v>0.37530936089678257</v>
          </cell>
          <cell r="HF166">
            <v>5.5570039852508524E-2</v>
          </cell>
          <cell r="HI166">
            <v>283410</v>
          </cell>
          <cell r="HJ166">
            <v>233170</v>
          </cell>
          <cell r="HK166">
            <v>303500</v>
          </cell>
          <cell r="HL166">
            <v>0.30162542351074317</v>
          </cell>
          <cell r="HM166">
            <v>7.0886701245545414E-2</v>
          </cell>
          <cell r="HO166">
            <v>0</v>
          </cell>
          <cell r="IP166">
            <v>170357.02</v>
          </cell>
          <cell r="IQ166">
            <v>224357.02</v>
          </cell>
          <cell r="IR166">
            <v>0.31698136067418892</v>
          </cell>
          <cell r="IS166">
            <v>278357.02</v>
          </cell>
          <cell r="IT166">
            <v>0.24068781088285096</v>
          </cell>
          <cell r="IV166">
            <v>0.27826551285262235</v>
          </cell>
        </row>
        <row r="167">
          <cell r="A167" t="str">
            <v>Tax Provision</v>
          </cell>
          <cell r="B167">
            <v>3050</v>
          </cell>
          <cell r="C167">
            <v>4770</v>
          </cell>
          <cell r="D167">
            <v>0.56393442622950829</v>
          </cell>
          <cell r="DN167" t="str">
            <v xml:space="preserve"> - Non Housing</v>
          </cell>
          <cell r="DV167" t="e">
            <v>#REF!</v>
          </cell>
          <cell r="EA167">
            <v>80030</v>
          </cell>
          <cell r="EB167">
            <v>80030</v>
          </cell>
          <cell r="ED167" t="e">
            <v>#REF!</v>
          </cell>
          <cell r="EG167">
            <v>95050</v>
          </cell>
          <cell r="EH167" t="e">
            <v>#REF!</v>
          </cell>
          <cell r="EI167">
            <v>95520</v>
          </cell>
          <cell r="EK167">
            <v>104170</v>
          </cell>
          <cell r="EL167">
            <v>101490</v>
          </cell>
          <cell r="EM167">
            <v>101490</v>
          </cell>
          <cell r="EN167">
            <v>110000</v>
          </cell>
          <cell r="EQ167">
            <v>110000</v>
          </cell>
          <cell r="ER167" t="e">
            <v>#REF!</v>
          </cell>
          <cell r="ES167">
            <v>0.1572856391372961</v>
          </cell>
          <cell r="ET167">
            <v>121980</v>
          </cell>
          <cell r="EW167">
            <v>121980</v>
          </cell>
          <cell r="EX167">
            <v>0.28332456601788536</v>
          </cell>
          <cell r="EY167">
            <v>126000</v>
          </cell>
          <cell r="EZ167">
            <v>0.31909547738693478</v>
          </cell>
          <cell r="FA167">
            <v>3.2956222331529839E-2</v>
          </cell>
          <cell r="FB167">
            <v>134021.33385641425</v>
          </cell>
          <cell r="FC167">
            <v>0.28656363498525717</v>
          </cell>
          <cell r="FD167">
            <v>6.3661379812811392E-2</v>
          </cell>
          <cell r="FE167">
            <v>134021.33385641425</v>
          </cell>
          <cell r="FF167">
            <v>0.32053733231268344</v>
          </cell>
          <cell r="FG167">
            <v>145694.46177847113</v>
          </cell>
          <cell r="FI167">
            <v>8.7099028088789776E-2</v>
          </cell>
          <cell r="FJ167">
            <v>145694.46177847113</v>
          </cell>
          <cell r="FK167">
            <v>0.32449510707701035</v>
          </cell>
          <cell r="FL167">
            <v>8.7099028088789776E-2</v>
          </cell>
          <cell r="FM167">
            <v>161154.61500000002</v>
          </cell>
          <cell r="FN167">
            <v>0.32115605017215954</v>
          </cell>
          <cell r="FO167">
            <v>0.10611352712250732</v>
          </cell>
          <cell r="FU167">
            <v>126000</v>
          </cell>
          <cell r="FV167">
            <v>165330</v>
          </cell>
          <cell r="FW167">
            <v>0.31214285714285706</v>
          </cell>
          <cell r="FX167">
            <v>2.5909186652830041E-2</v>
          </cell>
          <cell r="FZ167">
            <v>134021.33385641425</v>
          </cell>
          <cell r="GA167">
            <v>173760</v>
          </cell>
          <cell r="GB167">
            <v>0.29651000329664212</v>
          </cell>
          <cell r="GC167">
            <v>5.0988931228452161E-2</v>
          </cell>
          <cell r="GL167">
            <v>145694.46177847113</v>
          </cell>
          <cell r="GM167">
            <v>202640</v>
          </cell>
          <cell r="GN167">
            <v>0.39085588790680825</v>
          </cell>
          <cell r="GO167">
            <v>0.16620626151012896</v>
          </cell>
          <cell r="GQ167">
            <v>161154.61500000002</v>
          </cell>
          <cell r="GS167">
            <v>-1</v>
          </cell>
          <cell r="GV167">
            <v>165330</v>
          </cell>
          <cell r="GW167">
            <v>0</v>
          </cell>
          <cell r="GX167">
            <v>223740</v>
          </cell>
          <cell r="GY167">
            <v>0.3532934131736527</v>
          </cell>
          <cell r="HB167">
            <v>223740</v>
          </cell>
          <cell r="HC167">
            <v>173760</v>
          </cell>
          <cell r="HD167">
            <v>238670</v>
          </cell>
          <cell r="HE167">
            <v>0.37356123388581941</v>
          </cell>
          <cell r="HF167">
            <v>6.672923929561092E-2</v>
          </cell>
          <cell r="HI167">
            <v>238670</v>
          </cell>
          <cell r="HJ167">
            <v>202640</v>
          </cell>
          <cell r="HK167">
            <v>259430</v>
          </cell>
          <cell r="HL167">
            <v>0.28025069088037902</v>
          </cell>
          <cell r="HM167">
            <v>8.6982025390706763E-2</v>
          </cell>
          <cell r="HO167">
            <v>0</v>
          </cell>
          <cell r="IP167">
            <v>161154.61500000002</v>
          </cell>
          <cell r="IQ167">
            <v>191154.61500000002</v>
          </cell>
          <cell r="IR167">
            <v>0.18615662976825087</v>
          </cell>
          <cell r="IS167">
            <v>221154.61500000002</v>
          </cell>
          <cell r="IT167">
            <v>0.15694101866177812</v>
          </cell>
          <cell r="IV167">
            <v>0.17145774978720496</v>
          </cell>
        </row>
        <row r="168">
          <cell r="A168" t="str">
            <v>PAT</v>
          </cell>
          <cell r="B168">
            <v>7024.799999999992</v>
          </cell>
          <cell r="C168">
            <v>10677.600000000006</v>
          </cell>
          <cell r="D168">
            <v>0.51998633413051154</v>
          </cell>
          <cell r="DN168" t="str">
            <v>Corporate Loans</v>
          </cell>
          <cell r="DQ168">
            <v>1006737.6536312848</v>
          </cell>
          <cell r="DV168" t="e">
            <v>#REF!</v>
          </cell>
          <cell r="EA168">
            <v>993790</v>
          </cell>
          <cell r="EB168">
            <v>993790</v>
          </cell>
          <cell r="ED168" t="e">
            <v>#REF!</v>
          </cell>
          <cell r="EG168">
            <v>1031015</v>
          </cell>
          <cell r="EH168" t="e">
            <v>#REF!</v>
          </cell>
          <cell r="EI168">
            <v>1015080</v>
          </cell>
          <cell r="EK168">
            <v>1001550</v>
          </cell>
          <cell r="EL168">
            <v>1001550</v>
          </cell>
          <cell r="EM168">
            <v>1001550</v>
          </cell>
          <cell r="EN168">
            <v>1041540</v>
          </cell>
          <cell r="EQ168">
            <v>1041540</v>
          </cell>
          <cell r="ER168" t="e">
            <v>#REF!</v>
          </cell>
          <cell r="ES168">
            <v>1.020838688088932E-2</v>
          </cell>
          <cell r="ET168" t="e">
            <v>#REF!</v>
          </cell>
          <cell r="EW168" t="e">
            <v>#REF!</v>
          </cell>
          <cell r="EX168" t="e">
            <v>#REF!</v>
          </cell>
          <cell r="EY168">
            <v>1090770</v>
          </cell>
          <cell r="EZ168">
            <v>7.4565551483626979E-2</v>
          </cell>
          <cell r="FA168" t="e">
            <v>#REF!</v>
          </cell>
          <cell r="FB168">
            <v>1022339.5848943642</v>
          </cell>
          <cell r="FC168">
            <v>2.0757410907457752E-2</v>
          </cell>
          <cell r="FD168">
            <v>-6.2735879338115086E-2</v>
          </cell>
          <cell r="FE168">
            <v>1022339.5848943642</v>
          </cell>
          <cell r="FF168">
            <v>2.0757410907457752E-2</v>
          </cell>
          <cell r="FG168">
            <v>1116233.3159993067</v>
          </cell>
          <cell r="FI168">
            <v>9.184201853500995E-2</v>
          </cell>
          <cell r="FJ168">
            <v>1116233.3159993067</v>
          </cell>
          <cell r="FK168">
            <v>7.1714303818678715E-2</v>
          </cell>
          <cell r="FL168">
            <v>9.184201853500995E-2</v>
          </cell>
          <cell r="FM168">
            <v>1247823.7390000001</v>
          </cell>
          <cell r="FN168" t="e">
            <v>#REF!</v>
          </cell>
          <cell r="FO168">
            <v>0.11788791923208919</v>
          </cell>
          <cell r="FU168">
            <v>1090770</v>
          </cell>
          <cell r="FV168">
            <v>1318540</v>
          </cell>
          <cell r="FW168">
            <v>0.20881579067997835</v>
          </cell>
          <cell r="FX168">
            <v>5.6671674684336093E-2</v>
          </cell>
          <cell r="FZ168">
            <v>1185188.6661435857</v>
          </cell>
          <cell r="GA168">
            <v>1431100</v>
          </cell>
          <cell r="GB168">
            <v>0.20748707853963078</v>
          </cell>
          <cell r="GC168">
            <v>8.5367148512748958E-2</v>
          </cell>
          <cell r="GL168">
            <v>1217245.5382215288</v>
          </cell>
          <cell r="GM168">
            <v>1519840</v>
          </cell>
          <cell r="GN168">
            <v>0.24858950168803284</v>
          </cell>
          <cell r="GO168">
            <v>6.2008245405632101E-2</v>
          </cell>
          <cell r="GQ168">
            <v>1247823.7390000001</v>
          </cell>
          <cell r="GS168">
            <v>-1</v>
          </cell>
          <cell r="GV168">
            <v>1318540</v>
          </cell>
          <cell r="GW168">
            <v>0</v>
          </cell>
          <cell r="GX168">
            <v>1713000</v>
          </cell>
          <cell r="GY168">
            <v>0.29916422709967083</v>
          </cell>
          <cell r="HB168">
            <v>1713000</v>
          </cell>
          <cell r="HC168">
            <v>1437380</v>
          </cell>
          <cell r="HD168">
            <v>1861430</v>
          </cell>
          <cell r="HE168">
            <v>0.29501593176473873</v>
          </cell>
          <cell r="HF168">
            <v>8.6649153531815459E-2</v>
          </cell>
          <cell r="HI168">
            <v>1861430</v>
          </cell>
          <cell r="HJ168">
            <v>1521500</v>
          </cell>
          <cell r="HK168">
            <v>1923050</v>
          </cell>
          <cell r="HL168">
            <v>0.26391718698652644</v>
          </cell>
          <cell r="HM168">
            <v>3.3103581654964298E-2</v>
          </cell>
          <cell r="HO168">
            <v>0</v>
          </cell>
          <cell r="IP168">
            <v>1247823.7390000001</v>
          </cell>
          <cell r="IQ168" t="e">
            <v>#REF!</v>
          </cell>
          <cell r="IR168" t="e">
            <v>#REF!</v>
          </cell>
          <cell r="IS168" t="e">
            <v>#REF!</v>
          </cell>
          <cell r="IT168" t="e">
            <v>#REF!</v>
          </cell>
          <cell r="IV168" t="e">
            <v>#REF!</v>
          </cell>
        </row>
        <row r="169">
          <cell r="DN169" t="str">
            <v>Agriculture</v>
          </cell>
          <cell r="HJ169">
            <v>178300</v>
          </cell>
          <cell r="HK169">
            <v>245640</v>
          </cell>
          <cell r="HL169">
            <v>0.37767807066741454</v>
          </cell>
        </row>
        <row r="171">
          <cell r="DN171" t="str">
            <v>Retail Loans</v>
          </cell>
          <cell r="DQ171">
            <v>4.6629774627023599E-2</v>
          </cell>
          <cell r="DS171" t="e">
            <v>#DIV/0!</v>
          </cell>
          <cell r="DV171" t="e">
            <v>#REF!</v>
          </cell>
          <cell r="EA171">
            <v>0.12373470179522449</v>
          </cell>
          <cell r="EB171">
            <v>0.12373470179522449</v>
          </cell>
          <cell r="ED171" t="e">
            <v>#REF!</v>
          </cell>
          <cell r="EG171">
            <v>0.1465566836221561</v>
          </cell>
          <cell r="EI171">
            <v>0.15605513892814979</v>
          </cell>
          <cell r="EK171">
            <v>0.16833434362725966</v>
          </cell>
          <cell r="EL171">
            <v>0.16833434362725966</v>
          </cell>
          <cell r="EM171">
            <v>0.16833434362725966</v>
          </cell>
          <cell r="EQ171">
            <v>0.17439003123166924</v>
          </cell>
          <cell r="ET171" t="e">
            <v>#REF!</v>
          </cell>
          <cell r="EW171" t="e">
            <v>#REF!</v>
          </cell>
          <cell r="EY171">
            <v>0.18948260103881048</v>
          </cell>
          <cell r="FB171">
            <v>0.21099999999999999</v>
          </cell>
          <cell r="FE171">
            <v>0.21099999999999999</v>
          </cell>
          <cell r="FG171">
            <v>0.21129736259126519</v>
          </cell>
          <cell r="FJ171">
            <v>0.21129736259126519</v>
          </cell>
          <cell r="FM171">
            <v>0.20990578724288106</v>
          </cell>
          <cell r="FU171">
            <v>0.18948260103881048</v>
          </cell>
          <cell r="FV171">
            <v>0.20754626262869094</v>
          </cell>
          <cell r="FZ171">
            <v>0.18744221052963084</v>
          </cell>
          <cell r="GA171">
            <v>0.20974306019559011</v>
          </cell>
          <cell r="GL171">
            <v>0.19722115279957733</v>
          </cell>
          <cell r="GM171">
            <v>0.22284662388464194</v>
          </cell>
          <cell r="IP171" t="e">
            <v>#REF!</v>
          </cell>
          <cell r="IQ171" t="e">
            <v>#REF!</v>
          </cell>
          <cell r="IS171" t="e">
            <v>#REF!</v>
          </cell>
        </row>
        <row r="172">
          <cell r="DN172" t="str">
            <v>Corporate Loans</v>
          </cell>
          <cell r="DQ172">
            <v>0.95337022537297644</v>
          </cell>
          <cell r="DS172" t="e">
            <v>#DIV/0!</v>
          </cell>
          <cell r="DV172" t="e">
            <v>#REF!</v>
          </cell>
          <cell r="EA172">
            <v>0.8762652982047755</v>
          </cell>
          <cell r="EB172">
            <v>0.8762652982047755</v>
          </cell>
          <cell r="ED172" t="e">
            <v>#REF!</v>
          </cell>
          <cell r="EG172">
            <v>0.85344331637784387</v>
          </cell>
          <cell r="EI172">
            <v>0.84394486107185018</v>
          </cell>
          <cell r="EK172">
            <v>0.83166565637274037</v>
          </cell>
          <cell r="EL172">
            <v>0.83166565637274037</v>
          </cell>
          <cell r="EM172">
            <v>0.83166565637274037</v>
          </cell>
          <cell r="EQ172">
            <v>0.82560996876833082</v>
          </cell>
          <cell r="ET172" t="e">
            <v>#REF!</v>
          </cell>
          <cell r="EW172" t="e">
            <v>#REF!</v>
          </cell>
          <cell r="EY172">
            <v>0.81051739896118946</v>
          </cell>
          <cell r="FB172">
            <v>0.78899999999999992</v>
          </cell>
          <cell r="FE172">
            <v>0.78899999999999992</v>
          </cell>
          <cell r="FG172">
            <v>0.78870263740873492</v>
          </cell>
          <cell r="FJ172">
            <v>0.78870263740873492</v>
          </cell>
          <cell r="FM172">
            <v>0.79009421275711889</v>
          </cell>
          <cell r="FT172">
            <v>0.52124055251498569</v>
          </cell>
          <cell r="FU172">
            <v>0.81051739896118946</v>
          </cell>
          <cell r="FV172">
            <v>0.79245373737130909</v>
          </cell>
          <cell r="FZ172">
            <v>0.81255778947036916</v>
          </cell>
          <cell r="GA172">
            <v>0.79025693980440992</v>
          </cell>
          <cell r="GL172">
            <v>0.80277884720042259</v>
          </cell>
          <cell r="GM172">
            <v>0.77715337611535806</v>
          </cell>
          <cell r="IP172" t="e">
            <v>#REF!</v>
          </cell>
          <cell r="IQ172" t="e">
            <v>#REF!</v>
          </cell>
          <cell r="IS172" t="e">
            <v>#REF!</v>
          </cell>
        </row>
        <row r="173">
          <cell r="DN173" t="str">
            <v>Mortgages</v>
          </cell>
          <cell r="DV173" t="e">
            <v>#REF!</v>
          </cell>
          <cell r="EG173">
            <v>6.7877142372306132E-2</v>
          </cell>
          <cell r="ET173" t="e">
            <v>#REF!</v>
          </cell>
          <cell r="EW173" t="e">
            <v>#REF!</v>
          </cell>
          <cell r="EY173">
            <v>9.5855904054927665E-2</v>
          </cell>
          <cell r="FB173">
            <v>0.10756780000000001</v>
          </cell>
          <cell r="FE173">
            <v>0.10756780000000001</v>
          </cell>
          <cell r="FG173">
            <v>0.10835328753680079</v>
          </cell>
          <cell r="FJ173">
            <v>0.10835328753680079</v>
          </cell>
          <cell r="FM173">
            <v>0.10786627261348228</v>
          </cell>
          <cell r="FU173">
            <v>9.5855904054927665E-2</v>
          </cell>
          <cell r="FV173">
            <v>0.10818152860499919</v>
          </cell>
          <cell r="FZ173">
            <v>9.5558038928005809E-2</v>
          </cell>
          <cell r="GA173">
            <v>0.11379236083117514</v>
          </cell>
          <cell r="GL173">
            <v>0.10113500715562326</v>
          </cell>
          <cell r="GM173">
            <v>0.11922890087694628</v>
          </cell>
          <cell r="IP173" t="e">
            <v>#REF!</v>
          </cell>
          <cell r="IQ173" t="e">
            <v>#REF!</v>
          </cell>
          <cell r="IS173" t="e">
            <v>#REF!</v>
          </cell>
        </row>
        <row r="174">
          <cell r="DN174" t="str">
            <v>Monthly Run Rates (qtly incremental)</v>
          </cell>
        </row>
        <row r="175">
          <cell r="DN175" t="str">
            <v>Total Loans</v>
          </cell>
          <cell r="ED175">
            <v>-5326.666666666667</v>
          </cell>
          <cell r="EG175">
            <v>29975</v>
          </cell>
          <cell r="EI175">
            <v>-1761.6666666666667</v>
          </cell>
          <cell r="EL175">
            <v>496.66666666666669</v>
          </cell>
          <cell r="EM175">
            <v>496.66666666666669</v>
          </cell>
          <cell r="EQ175">
            <v>19090</v>
          </cell>
          <cell r="ET175" t="e">
            <v>#REF!</v>
          </cell>
          <cell r="EW175" t="e">
            <v>#REF!</v>
          </cell>
          <cell r="EY175" t="e">
            <v>#REF!</v>
          </cell>
          <cell r="FB175">
            <v>-16676.360416407155</v>
          </cell>
          <cell r="FG175">
            <v>39845.619675666407</v>
          </cell>
          <cell r="FM175">
            <v>54685.865407407437</v>
          </cell>
          <cell r="FU175">
            <v>-9238.2000000000317</v>
          </cell>
          <cell r="IP175" t="e">
            <v>#REF!</v>
          </cell>
          <cell r="IQ175" t="e">
            <v>#REF!</v>
          </cell>
          <cell r="IR175" t="e">
            <v>#REF!</v>
          </cell>
          <cell r="IS175" t="e">
            <v>#REF!</v>
          </cell>
          <cell r="IT175" t="e">
            <v>#REF!</v>
          </cell>
        </row>
        <row r="176">
          <cell r="DN176" t="str">
            <v>Retail Loans</v>
          </cell>
          <cell r="ED176" t="e">
            <v>#REF!</v>
          </cell>
          <cell r="EG176" t="e">
            <v>#REF!</v>
          </cell>
          <cell r="EI176">
            <v>3550</v>
          </cell>
          <cell r="EL176">
            <v>5006.666666666667</v>
          </cell>
          <cell r="EM176">
            <v>5006.666666666667</v>
          </cell>
          <cell r="EQ176">
            <v>5760</v>
          </cell>
          <cell r="ET176">
            <v>7830</v>
          </cell>
          <cell r="EW176">
            <v>5536.666666666667</v>
          </cell>
          <cell r="EY176">
            <v>3836.6666666666665</v>
          </cell>
          <cell r="FB176">
            <v>6133.7779521380826</v>
          </cell>
          <cell r="FG176">
            <v>8547.7093073522938</v>
          </cell>
          <cell r="FJ176">
            <v>6172.7179753856808</v>
          </cell>
          <cell r="FM176">
            <v>10822.39107384296</v>
          </cell>
          <cell r="FU176">
            <v>3836.6666666666665</v>
          </cell>
          <cell r="IP176" t="e">
            <v>#REF!</v>
          </cell>
          <cell r="IQ176">
            <v>7000</v>
          </cell>
          <cell r="IR176" t="e">
            <v>#REF!</v>
          </cell>
          <cell r="IS176">
            <v>7000</v>
          </cell>
          <cell r="IT176">
            <v>0</v>
          </cell>
        </row>
        <row r="177">
          <cell r="DN177" t="str">
            <v xml:space="preserve"> - Housing</v>
          </cell>
          <cell r="ED177">
            <v>3300</v>
          </cell>
          <cell r="EG177">
            <v>3933.3333333333335</v>
          </cell>
          <cell r="EI177">
            <v>3393.3333333333335</v>
          </cell>
          <cell r="EL177">
            <v>3016.6666666666665</v>
          </cell>
          <cell r="EM177">
            <v>3016.6666666666665</v>
          </cell>
          <cell r="EQ177">
            <v>2923.3333333333335</v>
          </cell>
          <cell r="ET177">
            <v>3836.6666666666665</v>
          </cell>
          <cell r="EW177">
            <v>3292.5</v>
          </cell>
          <cell r="EY177">
            <v>2496.6666666666665</v>
          </cell>
          <cell r="FB177">
            <v>3460</v>
          </cell>
          <cell r="FG177">
            <v>4656.666666666667</v>
          </cell>
          <cell r="FJ177">
            <v>3537.7777777777778</v>
          </cell>
          <cell r="FM177">
            <v>5669.0066666666635</v>
          </cell>
          <cell r="FU177">
            <v>2496.6666666666665</v>
          </cell>
          <cell r="IP177" t="e">
            <v>#REF!</v>
          </cell>
          <cell r="IQ177">
            <v>4500</v>
          </cell>
          <cell r="IR177" t="e">
            <v>#REF!</v>
          </cell>
          <cell r="IS177">
            <v>4500.0000000000027</v>
          </cell>
          <cell r="IT177">
            <v>0</v>
          </cell>
        </row>
        <row r="178">
          <cell r="DN178" t="str">
            <v xml:space="preserve"> - Non Housing</v>
          </cell>
          <cell r="ED178" t="e">
            <v>#REF!</v>
          </cell>
          <cell r="EG178" t="e">
            <v>#REF!</v>
          </cell>
          <cell r="EI178">
            <v>156.66666666666666</v>
          </cell>
          <cell r="EL178">
            <v>1990</v>
          </cell>
          <cell r="EM178">
            <v>1990</v>
          </cell>
          <cell r="EQ178">
            <v>2836.6666666666665</v>
          </cell>
          <cell r="ET178">
            <v>3993.3333333333335</v>
          </cell>
          <cell r="EW178">
            <v>2244.1666666666665</v>
          </cell>
          <cell r="EY178">
            <v>1340</v>
          </cell>
          <cell r="FB178">
            <v>2673.7779521380821</v>
          </cell>
          <cell r="FG178">
            <v>3891.0426406856277</v>
          </cell>
          <cell r="FJ178">
            <v>2634.9401976079034</v>
          </cell>
          <cell r="FM178">
            <v>5153.3844071762969</v>
          </cell>
          <cell r="FU178">
            <v>1340</v>
          </cell>
          <cell r="IP178" t="e">
            <v>#REF!</v>
          </cell>
          <cell r="IQ178">
            <v>2500</v>
          </cell>
          <cell r="IR178" t="e">
            <v>#REF!</v>
          </cell>
          <cell r="IS178">
            <v>2500</v>
          </cell>
          <cell r="IT178">
            <v>0</v>
          </cell>
        </row>
        <row r="179">
          <cell r="DN179" t="str">
            <v>Corporate Loans</v>
          </cell>
          <cell r="ED179" t="e">
            <v>#REF!</v>
          </cell>
          <cell r="EG179" t="e">
            <v>#REF!</v>
          </cell>
          <cell r="EI179">
            <v>-5311.666666666667</v>
          </cell>
          <cell r="EL179">
            <v>-4510</v>
          </cell>
          <cell r="EM179">
            <v>-4510</v>
          </cell>
          <cell r="EQ179">
            <v>13330</v>
          </cell>
          <cell r="ET179" t="e">
            <v>#REF!</v>
          </cell>
          <cell r="EW179" t="e">
            <v>#REF!</v>
          </cell>
          <cell r="EY179" t="e">
            <v>#REF!</v>
          </cell>
          <cell r="FB179">
            <v>-22810.138368545257</v>
          </cell>
          <cell r="FG179">
            <v>31297.910368314169</v>
          </cell>
          <cell r="FM179">
            <v>43863.474333564438</v>
          </cell>
          <cell r="FU179">
            <v>-13074.866666666698</v>
          </cell>
          <cell r="IP179" t="e">
            <v>#REF!</v>
          </cell>
          <cell r="IQ179" t="e">
            <v>#REF!</v>
          </cell>
          <cell r="IR179" t="e">
            <v>#REF!</v>
          </cell>
          <cell r="IS179" t="e">
            <v>#REF!</v>
          </cell>
          <cell r="IT179" t="e">
            <v>#REF!</v>
          </cell>
        </row>
        <row r="181">
          <cell r="DN181" t="str">
            <v>Retail contribution to loan growth</v>
          </cell>
          <cell r="EZ181">
            <v>0.47066228407580951</v>
          </cell>
          <cell r="FA181" t="str">
            <v>NM</v>
          </cell>
          <cell r="FC181">
            <v>0.77271918574462395</v>
          </cell>
          <cell r="FD181" t="str">
            <v>NM</v>
          </cell>
          <cell r="FF181">
            <v>0.77271918574462395</v>
          </cell>
          <cell r="FI181">
            <v>0.2145206769760028</v>
          </cell>
          <cell r="IR181" t="e">
            <v>#REF!</v>
          </cell>
          <cell r="IT181" t="e">
            <v>#REF!</v>
          </cell>
        </row>
        <row r="183">
          <cell r="A183" t="str">
            <v>Pre-Provisioning Profits</v>
          </cell>
          <cell r="B183">
            <v>15984.799999999992</v>
          </cell>
          <cell r="C183">
            <v>22737.600000000006</v>
          </cell>
          <cell r="D183">
            <v>0.42245132876232527</v>
          </cell>
          <cell r="DN183" t="str">
            <v>Capital Adequacy Ratio</v>
          </cell>
          <cell r="DS183">
            <v>0.109</v>
          </cell>
          <cell r="DV183">
            <v>0.12789999999999999</v>
          </cell>
          <cell r="DX183">
            <v>0.13339999999999999</v>
          </cell>
          <cell r="ED183">
            <v>0.13170000000000001</v>
          </cell>
          <cell r="EG183">
            <v>0.13350000000000001</v>
          </cell>
          <cell r="EI183">
            <v>0.13189999999999999</v>
          </cell>
          <cell r="EK183">
            <v>0.13919999999999999</v>
          </cell>
          <cell r="EW183">
            <v>0.13500000000000001</v>
          </cell>
          <cell r="EY183">
            <v>0.1371</v>
          </cell>
          <cell r="FB183">
            <v>0.14030000000000001</v>
          </cell>
          <cell r="FE183">
            <v>0.14030000000000001</v>
          </cell>
          <cell r="FG183">
            <v>0.1474</v>
          </cell>
          <cell r="FJ183">
            <v>0.1474</v>
          </cell>
          <cell r="FM183">
            <v>0.1353</v>
          </cell>
          <cell r="FU183">
            <v>0.1371</v>
          </cell>
          <cell r="FV183">
            <v>0.13819999999999999</v>
          </cell>
          <cell r="FZ183">
            <v>0.14030000000000001</v>
          </cell>
          <cell r="GA183">
            <v>0.13070000000000001</v>
          </cell>
          <cell r="GL183">
            <v>0.1474</v>
          </cell>
          <cell r="GM183">
            <v>0.12659999999999999</v>
          </cell>
        </row>
        <row r="184">
          <cell r="DN184" t="str">
            <v>Tier 1</v>
          </cell>
          <cell r="EI184">
            <v>9.4399999999999998E-2</v>
          </cell>
          <cell r="EK184">
            <v>0.1011</v>
          </cell>
          <cell r="EW184">
            <v>8.8099999999999998E-2</v>
          </cell>
          <cell r="EY184">
            <v>9.3799999999999994E-2</v>
          </cell>
          <cell r="FB184">
            <v>9.8000000000000004E-2</v>
          </cell>
          <cell r="FE184">
            <v>9.8000000000000004E-2</v>
          </cell>
          <cell r="FG184">
            <v>9.4899999999999998E-2</v>
          </cell>
          <cell r="FJ184">
            <v>9.4899999999999998E-2</v>
          </cell>
          <cell r="FM184">
            <v>8.3400000000000002E-2</v>
          </cell>
          <cell r="FU184">
            <v>9.3799999999999994E-2</v>
          </cell>
          <cell r="FV184">
            <v>9.01E-2</v>
          </cell>
          <cell r="FZ184">
            <v>9.8000000000000004E-2</v>
          </cell>
          <cell r="GA184">
            <v>8.7300000000000003E-2</v>
          </cell>
          <cell r="GL184">
            <v>9.4899999999999998E-2</v>
          </cell>
          <cell r="GM184">
            <v>8.6199999999999999E-2</v>
          </cell>
        </row>
        <row r="185">
          <cell r="DN185" t="str">
            <v>Net Worth</v>
          </cell>
          <cell r="DS185">
            <v>121472.8</v>
          </cell>
          <cell r="DV185">
            <v>134615</v>
          </cell>
          <cell r="EG185">
            <v>152244</v>
          </cell>
        </row>
        <row r="186">
          <cell r="A186" t="str">
            <v>PAT adj for revaluation revision</v>
          </cell>
          <cell r="B186">
            <v>7024.799999999992</v>
          </cell>
          <cell r="C186">
            <v>9117.6000000000058</v>
          </cell>
          <cell r="D186">
            <v>0.2979159549026329</v>
          </cell>
        </row>
        <row r="187">
          <cell r="DN187" t="str">
            <v>Gross NPLs Rs mln</v>
          </cell>
          <cell r="DV187">
            <v>158749.70000000001</v>
          </cell>
          <cell r="EG187">
            <v>154858.70000000001</v>
          </cell>
          <cell r="EK187">
            <v>159850</v>
          </cell>
          <cell r="EM187">
            <v>159850</v>
          </cell>
          <cell r="EN187">
            <v>158560</v>
          </cell>
          <cell r="EP187">
            <v>-8.0700656865811959E-3</v>
          </cell>
          <cell r="EQ187">
            <v>158560</v>
          </cell>
          <cell r="ET187">
            <v>135060</v>
          </cell>
          <cell r="EU187">
            <v>-0.14820887991927345</v>
          </cell>
          <cell r="EW187">
            <v>135060</v>
          </cell>
          <cell r="FB187">
            <v>131357.1</v>
          </cell>
          <cell r="FE187">
            <v>131357.1</v>
          </cell>
          <cell r="FG187">
            <v>138460</v>
          </cell>
          <cell r="FI187">
            <v>5.4073209594304394E-2</v>
          </cell>
          <cell r="FJ187">
            <v>138460</v>
          </cell>
          <cell r="FK187">
            <v>-0.12676589303733599</v>
          </cell>
          <cell r="FL187">
            <v>5.4073209594304394E-2</v>
          </cell>
          <cell r="FM187">
            <v>126670</v>
          </cell>
          <cell r="FV187">
            <v>128715.7</v>
          </cell>
          <cell r="FZ187">
            <v>131357.1</v>
          </cell>
          <cell r="GA187">
            <v>125856.2</v>
          </cell>
          <cell r="GB187">
            <v>-2.221562715348635E-2</v>
          </cell>
          <cell r="GC187">
            <v>-6.4245677745322638E-3</v>
          </cell>
          <cell r="GL187">
            <v>138460</v>
          </cell>
          <cell r="GM187">
            <v>127950</v>
          </cell>
          <cell r="GN187">
            <v>-7.5906398959988408E-2</v>
          </cell>
          <cell r="GO187">
            <v>1.6636446992678966E-2</v>
          </cell>
          <cell r="GW187">
            <v>12871.57</v>
          </cell>
          <cell r="GX187">
            <v>12456.25</v>
          </cell>
          <cell r="GY187">
            <v>12508.88</v>
          </cell>
          <cell r="IP187">
            <v>126672.1</v>
          </cell>
          <cell r="IQ187">
            <v>125405.379</v>
          </cell>
          <cell r="IR187">
            <v>-1.0000000000000009E-2</v>
          </cell>
          <cell r="IS187">
            <v>125405.379</v>
          </cell>
          <cell r="IT187">
            <v>0</v>
          </cell>
          <cell r="IV187">
            <v>-5.0125628933800348E-3</v>
          </cell>
        </row>
        <row r="188">
          <cell r="DN188" t="str">
            <v>Net NPLs Rs mln</v>
          </cell>
          <cell r="DV188">
            <v>68494.950899999996</v>
          </cell>
          <cell r="EG188">
            <v>68014.059500000003</v>
          </cell>
          <cell r="EK188">
            <v>65090</v>
          </cell>
          <cell r="EM188">
            <v>65090</v>
          </cell>
          <cell r="EN188">
            <v>59940</v>
          </cell>
          <cell r="EP188">
            <v>-7.9121216776770642E-2</v>
          </cell>
          <cell r="EQ188">
            <v>59940</v>
          </cell>
          <cell r="ET188" t="e">
            <v>#REF!</v>
          </cell>
          <cell r="EU188" t="e">
            <v>#REF!</v>
          </cell>
          <cell r="EW188" t="e">
            <v>#REF!</v>
          </cell>
          <cell r="FB188">
            <v>33170.967520019934</v>
          </cell>
          <cell r="FE188">
            <v>33170.967520019934</v>
          </cell>
          <cell r="FG188">
            <v>40760</v>
          </cell>
          <cell r="FI188">
            <v>0.22878538213875732</v>
          </cell>
          <cell r="FJ188">
            <v>40760</v>
          </cell>
          <cell r="FK188">
            <v>-0.31998665331998666</v>
          </cell>
          <cell r="FL188">
            <v>0.22878538213875732</v>
          </cell>
          <cell r="FM188">
            <v>54420</v>
          </cell>
          <cell r="FV188">
            <v>55441.4</v>
          </cell>
          <cell r="FZ188">
            <v>35420.400000000001</v>
          </cell>
          <cell r="GA188">
            <v>51548.6</v>
          </cell>
          <cell r="GB188">
            <v>-7.0214677118543234E-2</v>
          </cell>
          <cell r="GL188">
            <v>40760</v>
          </cell>
          <cell r="GM188">
            <v>48130</v>
          </cell>
          <cell r="GN188">
            <v>0.18081452404317955</v>
          </cell>
          <cell r="GO188">
            <v>-6.6317998936925471E-2</v>
          </cell>
          <cell r="GW188">
            <v>5544.14</v>
          </cell>
          <cell r="GX188">
            <v>5348.89</v>
          </cell>
          <cell r="GY188">
            <v>5204.32</v>
          </cell>
          <cell r="IP188">
            <v>54417.3</v>
          </cell>
          <cell r="IQ188">
            <v>48975.570000000007</v>
          </cell>
          <cell r="IR188">
            <v>-9.9999999999999867E-2</v>
          </cell>
          <cell r="IS188">
            <v>44078.013000000006</v>
          </cell>
          <cell r="IT188">
            <v>-9.9999999999999978E-2</v>
          </cell>
          <cell r="IV188">
            <v>-9.9999999999999978E-2</v>
          </cell>
        </row>
        <row r="189">
          <cell r="DN189" t="str">
            <v>Coverage Rs mln</v>
          </cell>
          <cell r="DV189">
            <v>90254.749100000015</v>
          </cell>
          <cell r="EG189">
            <v>86844.640500000009</v>
          </cell>
          <cell r="EK189">
            <v>94760</v>
          </cell>
          <cell r="EM189">
            <v>94760</v>
          </cell>
          <cell r="EN189">
            <v>98620</v>
          </cell>
          <cell r="EP189">
            <v>4.0734487125369423E-2</v>
          </cell>
          <cell r="EQ189">
            <v>98620</v>
          </cell>
          <cell r="ET189" t="e">
            <v>#REF!</v>
          </cell>
          <cell r="EU189" t="e">
            <v>#REF!</v>
          </cell>
          <cell r="EW189" t="e">
            <v>#REF!</v>
          </cell>
          <cell r="FB189">
            <v>98186.132479980064</v>
          </cell>
          <cell r="FE189">
            <v>98186.132479980064</v>
          </cell>
          <cell r="FG189">
            <v>97700</v>
          </cell>
          <cell r="FI189">
            <v>-4.9511317708658131E-3</v>
          </cell>
          <cell r="FJ189">
            <v>97700</v>
          </cell>
          <cell r="FK189">
            <v>-9.3287365645913223E-3</v>
          </cell>
          <cell r="FL189">
            <v>-4.9511317708658131E-3</v>
          </cell>
          <cell r="FM189">
            <v>72250</v>
          </cell>
          <cell r="FV189">
            <v>73274.299999999988</v>
          </cell>
          <cell r="FZ189">
            <v>95936.700000000012</v>
          </cell>
          <cell r="GA189">
            <v>74307.600000000006</v>
          </cell>
          <cell r="GL189">
            <v>0.7056189513216814</v>
          </cell>
          <cell r="GM189">
            <v>0.62383743649863233</v>
          </cell>
          <cell r="GW189">
            <v>7327.4299999999994</v>
          </cell>
          <cell r="GX189">
            <v>7107.36</v>
          </cell>
          <cell r="GY189">
            <v>7304.5599999999995</v>
          </cell>
          <cell r="IP189">
            <v>72254.8</v>
          </cell>
          <cell r="IQ189">
            <v>76429.808999999994</v>
          </cell>
          <cell r="IR189">
            <v>5.7781752907765105E-2</v>
          </cell>
          <cell r="IS189">
            <v>81327.365999999995</v>
          </cell>
          <cell r="IT189">
            <v>6.4079147443636852E-2</v>
          </cell>
          <cell r="IV189">
            <v>6.0925777712809825E-2</v>
          </cell>
        </row>
        <row r="191">
          <cell r="DN191" t="str">
            <v>Gross NPL ratio</v>
          </cell>
          <cell r="DV191">
            <v>0.1293</v>
          </cell>
          <cell r="EG191">
            <v>0.1195</v>
          </cell>
          <cell r="EI191">
            <v>0.11990000000000001</v>
          </cell>
          <cell r="EL191">
            <v>0.1186</v>
          </cell>
          <cell r="EM191">
            <v>0.1186</v>
          </cell>
          <cell r="EN191">
            <v>0.11509999999999999</v>
          </cell>
          <cell r="EQ191">
            <v>0.11509999999999999</v>
          </cell>
          <cell r="ET191">
            <v>9.3356005308560058E-2</v>
          </cell>
          <cell r="EW191">
            <v>9.3356005308560058E-2</v>
          </cell>
          <cell r="EY191">
            <v>9.3700000000000006E-2</v>
          </cell>
          <cell r="FB191">
            <v>8.8900000000000007E-2</v>
          </cell>
          <cell r="FE191">
            <v>8.8900000000000007E-2</v>
          </cell>
          <cell r="FG191">
            <v>9.1600000000000001E-2</v>
          </cell>
          <cell r="FI191">
            <v>2.6999999999999941E-3</v>
          </cell>
          <cell r="FJ191">
            <v>9.1600000000000001E-2</v>
          </cell>
          <cell r="FK191">
            <v>-2.3499999999999993E-2</v>
          </cell>
          <cell r="FL191">
            <v>2.6999999999999941E-3</v>
          </cell>
          <cell r="FM191">
            <v>7.7499999999999999E-2</v>
          </cell>
          <cell r="FU191">
            <v>9.3700000000000006E-2</v>
          </cell>
          <cell r="FV191">
            <v>7.67</v>
          </cell>
          <cell r="FZ191">
            <v>8.89</v>
          </cell>
          <cell r="GA191">
            <v>6.93</v>
          </cell>
          <cell r="GL191">
            <v>9.1600000000000001E-2</v>
          </cell>
          <cell r="GM191">
            <v>6.54E-2</v>
          </cell>
          <cell r="GW191">
            <v>7.67</v>
          </cell>
          <cell r="GX191">
            <v>5.96</v>
          </cell>
          <cell r="GY191">
            <v>5.67</v>
          </cell>
          <cell r="IP191" t="e">
            <v>#REF!</v>
          </cell>
          <cell r="IQ191" t="e">
            <v>#REF!</v>
          </cell>
          <cell r="IS191" t="e">
            <v>#REF!</v>
          </cell>
        </row>
        <row r="192">
          <cell r="DN192" t="str">
            <v>Net NPL ratio</v>
          </cell>
          <cell r="DV192">
            <v>6.0299999999999999E-2</v>
          </cell>
          <cell r="ED192">
            <v>5.6800000000000003E-2</v>
          </cell>
          <cell r="EG192">
            <v>5.6300000000000003E-2</v>
          </cell>
          <cell r="EI192">
            <v>5.3600000000000002E-2</v>
          </cell>
          <cell r="EL192">
            <v>5.1900000000000002E-2</v>
          </cell>
          <cell r="EM192">
            <v>5.1900000000000002E-2</v>
          </cell>
          <cell r="EN192">
            <v>4.6899999999999997E-2</v>
          </cell>
          <cell r="EQ192">
            <v>4.6899999999999997E-2</v>
          </cell>
          <cell r="ET192">
            <v>4.4999999999999998E-2</v>
          </cell>
          <cell r="EW192">
            <v>4.4999999999999998E-2</v>
          </cell>
          <cell r="EY192">
            <v>3.8399999999999997E-2</v>
          </cell>
          <cell r="FB192">
            <v>2.5600000000000001E-2</v>
          </cell>
          <cell r="FE192">
            <v>2.5600000000000001E-2</v>
          </cell>
          <cell r="FG192">
            <v>2.8799999999999999E-2</v>
          </cell>
          <cell r="FI192">
            <v>3.199999999999998E-3</v>
          </cell>
          <cell r="FJ192">
            <v>2.8799999999999999E-2</v>
          </cell>
          <cell r="FK192">
            <v>-1.8099999999999998E-2</v>
          </cell>
          <cell r="FL192">
            <v>3.199999999999998E-3</v>
          </cell>
          <cell r="FM192">
            <v>3.4799999999999998E-2</v>
          </cell>
          <cell r="FU192">
            <v>3.8399999999999997E-2</v>
          </cell>
          <cell r="FV192">
            <v>3.45</v>
          </cell>
          <cell r="FZ192">
            <v>2.56</v>
          </cell>
          <cell r="GA192">
            <v>2.96</v>
          </cell>
          <cell r="GL192">
            <v>2.8799999999999999E-2</v>
          </cell>
          <cell r="GM192">
            <v>2.5600000000000001E-2</v>
          </cell>
          <cell r="GW192">
            <v>3.45</v>
          </cell>
          <cell r="GX192">
            <v>2.65</v>
          </cell>
          <cell r="GY192">
            <v>2.44</v>
          </cell>
          <cell r="IP192" t="e">
            <v>#REF!</v>
          </cell>
          <cell r="IQ192" t="e">
            <v>#REF!</v>
          </cell>
          <cell r="IS192" t="e">
            <v>#REF!</v>
          </cell>
        </row>
        <row r="193">
          <cell r="DN193" t="str">
            <v>Coverage ratio</v>
          </cell>
          <cell r="DV193">
            <v>0.56853492699513763</v>
          </cell>
          <cell r="EG193">
            <v>0.56079923504459228</v>
          </cell>
          <cell r="EL193">
            <v>0.59280575539568348</v>
          </cell>
          <cell r="EM193">
            <v>0.59280575539568348</v>
          </cell>
          <cell r="EN193">
            <v>0.62197275479313829</v>
          </cell>
          <cell r="EQ193">
            <v>0.62197275479313829</v>
          </cell>
          <cell r="ET193" t="e">
            <v>#REF!</v>
          </cell>
          <cell r="EW193" t="e">
            <v>#REF!</v>
          </cell>
          <cell r="FB193">
            <v>0.7474748793935011</v>
          </cell>
          <cell r="FE193">
            <v>0.7474748793935011</v>
          </cell>
          <cell r="FG193">
            <v>0.7056189513216814</v>
          </cell>
          <cell r="FI193">
            <v>-4.1855928071819704E-2</v>
          </cell>
          <cell r="FJ193">
            <v>0.7056189513216814</v>
          </cell>
          <cell r="FK193">
            <v>8.3646196528543104E-2</v>
          </cell>
          <cell r="FL193">
            <v>-4.1855928071819704E-2</v>
          </cell>
          <cell r="FM193">
            <v>0.57037972684929339</v>
          </cell>
          <cell r="FV193">
            <v>0.56927243529732574</v>
          </cell>
          <cell r="FZ193">
            <v>0.73035031985328547</v>
          </cell>
          <cell r="GA193">
            <v>0.59041668189568741</v>
          </cell>
          <cell r="GW193">
            <v>0.56927243529732574</v>
          </cell>
          <cell r="GX193">
            <v>0.57058585047666832</v>
          </cell>
          <cell r="GY193">
            <v>0.58394996194703286</v>
          </cell>
          <cell r="IP193">
            <v>0.57040816407085693</v>
          </cell>
          <cell r="IQ193">
            <v>0.60946196733714264</v>
          </cell>
          <cell r="IS193">
            <v>0.64851577060342835</v>
          </cell>
        </row>
        <row r="196">
          <cell r="DN196" t="str">
            <v>Credit Cards (mn)</v>
          </cell>
          <cell r="DV196">
            <v>0.54200000000000004</v>
          </cell>
          <cell r="ED196">
            <v>0.88400000000000001</v>
          </cell>
          <cell r="EL196" t="str">
            <v>Yield on Earning Assets</v>
          </cell>
          <cell r="EM196" t="str">
            <v>Yield on Earning Assets</v>
          </cell>
        </row>
        <row r="197">
          <cell r="EL197" t="str">
            <v>Cost of Earning Assets</v>
          </cell>
          <cell r="EM197" t="str">
            <v>Cost of Earning Assets</v>
          </cell>
        </row>
        <row r="198">
          <cell r="DN198" t="str">
            <v>NPL Movement</v>
          </cell>
          <cell r="EL198" t="str">
            <v>Net Interest Margin</v>
          </cell>
          <cell r="EM198" t="str">
            <v>Net Interest Margin</v>
          </cell>
        </row>
        <row r="199">
          <cell r="DN199" t="str">
            <v>Opening NPLs</v>
          </cell>
          <cell r="DV199">
            <v>152460</v>
          </cell>
          <cell r="EG199">
            <v>158749.70000000001</v>
          </cell>
          <cell r="EL199" t="str">
            <v>Interest Earnings</v>
          </cell>
          <cell r="EM199" t="str">
            <v>Interest Earnings</v>
          </cell>
        </row>
        <row r="200">
          <cell r="DN200" t="str">
            <v>+ slippages</v>
          </cell>
          <cell r="DV200">
            <v>43520</v>
          </cell>
          <cell r="EG200">
            <v>41700</v>
          </cell>
          <cell r="EL200" t="str">
            <v>Interest Expenses</v>
          </cell>
          <cell r="EM200" t="str">
            <v>Interest Expenses</v>
          </cell>
        </row>
        <row r="201">
          <cell r="DN201" t="str">
            <v>- written off</v>
          </cell>
          <cell r="DV201">
            <v>9840</v>
          </cell>
          <cell r="EG201">
            <v>24360</v>
          </cell>
          <cell r="EL201" t="str">
            <v>Net Interest Income</v>
          </cell>
          <cell r="EM201" t="str">
            <v>Net Interest Income</v>
          </cell>
        </row>
        <row r="202">
          <cell r="DN202" t="str">
            <v>- recoveries &amp; upgrades</v>
          </cell>
          <cell r="DV202">
            <v>16310</v>
          </cell>
          <cell r="DX202">
            <v>37230</v>
          </cell>
          <cell r="EG202">
            <v>21231</v>
          </cell>
        </row>
        <row r="203">
          <cell r="DN203" t="str">
            <v>Net change in NPLs</v>
          </cell>
          <cell r="DV203">
            <v>6289.7000000000116</v>
          </cell>
          <cell r="EG203">
            <v>-3891</v>
          </cell>
        </row>
        <row r="204">
          <cell r="DN204" t="str">
            <v>Closing NPLs</v>
          </cell>
          <cell r="DV204">
            <v>158749.70000000001</v>
          </cell>
          <cell r="EG204">
            <v>154858.70000000001</v>
          </cell>
        </row>
        <row r="206">
          <cell r="DN206" t="str">
            <v>Consolidated Accounts</v>
          </cell>
        </row>
        <row r="207">
          <cell r="DN207" t="str">
            <v>Assets</v>
          </cell>
          <cell r="EW207">
            <v>4977560</v>
          </cell>
          <cell r="FJ207">
            <v>5213470</v>
          </cell>
          <cell r="FL207">
            <v>4.7394707447022233E-2</v>
          </cell>
        </row>
        <row r="208">
          <cell r="DN208" t="str">
            <v>% accretion over parent</v>
          </cell>
        </row>
        <row r="209">
          <cell r="DN209" t="str">
            <v>Operating Profits</v>
          </cell>
          <cell r="EW209">
            <v>113160</v>
          </cell>
          <cell r="FJ209">
            <v>107630</v>
          </cell>
          <cell r="FL209">
            <v>0.26817485566159993</v>
          </cell>
        </row>
        <row r="210">
          <cell r="DN210" t="str">
            <v>% accretion over parent</v>
          </cell>
          <cell r="EW210">
            <v>0.45535172286069958</v>
          </cell>
          <cell r="FJ210">
            <v>0.39418723793412092</v>
          </cell>
        </row>
        <row r="211">
          <cell r="DN211" t="str">
            <v>Net profits</v>
          </cell>
          <cell r="EW211">
            <v>41990</v>
          </cell>
          <cell r="FJ211">
            <v>42410</v>
          </cell>
          <cell r="FL211">
            <v>0.34666984202587914</v>
          </cell>
        </row>
        <row r="212">
          <cell r="DN212" t="str">
            <v>% accretion over parent</v>
          </cell>
          <cell r="EW212">
            <v>0.35231316725978634</v>
          </cell>
          <cell r="FJ212">
            <v>0.51004262016072377</v>
          </cell>
        </row>
        <row r="214">
          <cell r="A214" t="str">
            <v>Yield on advances</v>
          </cell>
          <cell r="B214">
            <v>0.1113</v>
          </cell>
          <cell r="C214">
            <v>0.1037</v>
          </cell>
          <cell r="D214">
            <v>-7.5999999999999956E-3</v>
          </cell>
          <cell r="DN214" t="str">
            <v>Charts</v>
          </cell>
        </row>
        <row r="215">
          <cell r="A215" t="str">
            <v>Cost of Deposits</v>
          </cell>
          <cell r="B215">
            <v>7.9799999999999996E-2</v>
          </cell>
          <cell r="C215">
            <v>7.5300000000000006E-2</v>
          </cell>
          <cell r="D215">
            <v>-4.4999999999999901E-3</v>
          </cell>
          <cell r="DO215" t="str">
            <v>1Q01</v>
          </cell>
          <cell r="DP215" t="str">
            <v>2Q01</v>
          </cell>
          <cell r="DQ215" t="str">
            <v>3Q01</v>
          </cell>
          <cell r="DR215" t="str">
            <v>4Q01</v>
          </cell>
          <cell r="DS215" t="str">
            <v>1Q02</v>
          </cell>
          <cell r="DT215" t="str">
            <v>2Q02</v>
          </cell>
          <cell r="DU215" t="str">
            <v>3Q02</v>
          </cell>
          <cell r="DV215" t="str">
            <v>4Q02</v>
          </cell>
          <cell r="DW215" t="str">
            <v>1Q03</v>
          </cell>
          <cell r="DX215" t="str">
            <v>2Q03</v>
          </cell>
          <cell r="DY215" t="str">
            <v>3Q03</v>
          </cell>
          <cell r="DZ215" t="str">
            <v>4Q03</v>
          </cell>
          <cell r="EA215" t="str">
            <v>1Q04</v>
          </cell>
        </row>
        <row r="216">
          <cell r="A216" t="str">
            <v>NET INT MARGIN (NIM)</v>
          </cell>
          <cell r="B216">
            <v>2.8299999999999999E-2</v>
          </cell>
          <cell r="C216">
            <v>3.2300000000000002E-2</v>
          </cell>
          <cell r="D216">
            <v>4.0000000000000036E-3</v>
          </cell>
          <cell r="DN216" t="str">
            <v>Net Interest Income</v>
          </cell>
          <cell r="DO216">
            <v>18726.5</v>
          </cell>
          <cell r="DP216">
            <v>20161.900000000001</v>
          </cell>
          <cell r="DQ216">
            <v>19414.800000000003</v>
          </cell>
          <cell r="DR216">
            <v>25522.799999999996</v>
          </cell>
          <cell r="DS216">
            <v>21457.999999999993</v>
          </cell>
          <cell r="DT216">
            <v>22970.400000000001</v>
          </cell>
          <cell r="DU216">
            <v>22683.800000000003</v>
          </cell>
          <cell r="DV216">
            <v>23700.300000000017</v>
          </cell>
          <cell r="DW216">
            <v>24156.700000000004</v>
          </cell>
          <cell r="DX216">
            <v>23990.299999999996</v>
          </cell>
        </row>
        <row r="217">
          <cell r="DN217" t="str">
            <v>Cost-Income Ratio</v>
          </cell>
          <cell r="DO217">
            <v>0.5940261147329684</v>
          </cell>
          <cell r="DP217">
            <v>0.60660210393709413</v>
          </cell>
          <cell r="DQ217">
            <v>0.59431838678258342</v>
          </cell>
          <cell r="DR217" t="e">
            <v>#REF!</v>
          </cell>
          <cell r="DS217">
            <v>0.50526262088404383</v>
          </cell>
          <cell r="DT217">
            <v>0.5254421092998548</v>
          </cell>
          <cell r="DU217">
            <v>0.53934376615679502</v>
          </cell>
          <cell r="DV217">
            <v>0.50166751635652973</v>
          </cell>
          <cell r="DW217">
            <v>0.47695620795497035</v>
          </cell>
          <cell r="DX217">
            <v>0.50027849325254692</v>
          </cell>
          <cell r="DY217">
            <v>0.47796738294298802</v>
          </cell>
          <cell r="DZ217">
            <v>0.47793419867464459</v>
          </cell>
          <cell r="EA217">
            <v>0.41059396703638423</v>
          </cell>
        </row>
        <row r="219">
          <cell r="DN219" t="str">
            <v>Yield Analysis - Computed</v>
          </cell>
        </row>
        <row r="220">
          <cell r="DN220" t="str">
            <v>Interest on Advances</v>
          </cell>
          <cell r="EI220">
            <v>28126.899999999998</v>
          </cell>
          <cell r="EK220">
            <v>28464.2</v>
          </cell>
          <cell r="EM220">
            <v>56591.1</v>
          </cell>
          <cell r="EY220">
            <v>28487.599999999999</v>
          </cell>
          <cell r="FB220">
            <v>27585.8</v>
          </cell>
          <cell r="FC220">
            <v>-3.0859816892798708E-2</v>
          </cell>
          <cell r="FD220">
            <v>-3.1655878347070288E-2</v>
          </cell>
          <cell r="FE220">
            <v>56073.399999999994</v>
          </cell>
          <cell r="FU220">
            <v>28487.599999999999</v>
          </cell>
        </row>
        <row r="221">
          <cell r="DN221" t="str">
            <v>Interest on Investments</v>
          </cell>
          <cell r="EI221">
            <v>44521.3</v>
          </cell>
          <cell r="EK221">
            <v>46244.7</v>
          </cell>
          <cell r="EM221">
            <v>90766</v>
          </cell>
          <cell r="EY221">
            <v>47295.199999999997</v>
          </cell>
          <cell r="FB221">
            <v>46583.7</v>
          </cell>
          <cell r="FC221">
            <v>7.3305697734009634E-3</v>
          </cell>
          <cell r="FD221">
            <v>-1.5043809942658082E-2</v>
          </cell>
          <cell r="FE221">
            <v>93878.9</v>
          </cell>
          <cell r="FU221">
            <v>47295.199999999997</v>
          </cell>
        </row>
        <row r="222">
          <cell r="DN222" t="str">
            <v>Other Interest</v>
          </cell>
          <cell r="EI222">
            <v>2710.4000000000005</v>
          </cell>
          <cell r="EK222">
            <v>3541.2</v>
          </cell>
          <cell r="EM222">
            <v>6251.6</v>
          </cell>
          <cell r="EY222">
            <v>1919.8000000000102</v>
          </cell>
          <cell r="FB222">
            <v>1969.9000000000087</v>
          </cell>
          <cell r="FC222">
            <v>-0.44371964305884759</v>
          </cell>
          <cell r="FD222">
            <v>2.6096468382122318E-2</v>
          </cell>
          <cell r="FE222">
            <v>3889.7000000000116</v>
          </cell>
          <cell r="FU222">
            <v>1919.8000000000102</v>
          </cell>
        </row>
        <row r="223">
          <cell r="DN223" t="str">
            <v>Total Interest Income</v>
          </cell>
          <cell r="EI223">
            <v>75358.60000000002</v>
          </cell>
          <cell r="EK223">
            <v>78250.099999999991</v>
          </cell>
          <cell r="EM223">
            <v>153608.70000000001</v>
          </cell>
          <cell r="EY223">
            <v>77702.600000000006</v>
          </cell>
          <cell r="FB223">
            <v>76139.400000000009</v>
          </cell>
          <cell r="FC223">
            <v>-2.6973767445664376E-2</v>
          </cell>
          <cell r="FD223">
            <v>-2.0117730938218226E-2</v>
          </cell>
          <cell r="FE223">
            <v>153842</v>
          </cell>
          <cell r="FU223">
            <v>77702.600000000006</v>
          </cell>
        </row>
        <row r="225">
          <cell r="DN225" t="str">
            <v>Interest on deposits</v>
          </cell>
          <cell r="EI225">
            <v>49384.000000000007</v>
          </cell>
          <cell r="EK225">
            <v>51553.1</v>
          </cell>
          <cell r="EM225">
            <v>100937.1</v>
          </cell>
          <cell r="EY225">
            <v>48947.199999999997</v>
          </cell>
          <cell r="FB225">
            <v>49547.4</v>
          </cell>
          <cell r="FC225">
            <v>-3.8905516836038934E-2</v>
          </cell>
          <cell r="FD225">
            <v>1.2262192730125632E-2</v>
          </cell>
          <cell r="FE225">
            <v>98494.6</v>
          </cell>
          <cell r="FU225">
            <v>48947.199999999997</v>
          </cell>
        </row>
        <row r="226">
          <cell r="DN226" t="str">
            <v>Interest on borrowings</v>
          </cell>
          <cell r="EI226">
            <v>508.10000000000014</v>
          </cell>
          <cell r="EK226">
            <v>831.3</v>
          </cell>
          <cell r="EM226">
            <v>1339.4</v>
          </cell>
          <cell r="EY226">
            <v>437</v>
          </cell>
          <cell r="FB226">
            <v>456</v>
          </cell>
          <cell r="FC226">
            <v>-0.45146156622158062</v>
          </cell>
          <cell r="FD226">
            <v>4.3478260869565188E-2</v>
          </cell>
          <cell r="FE226">
            <v>893</v>
          </cell>
          <cell r="FU226">
            <v>437</v>
          </cell>
        </row>
        <row r="227">
          <cell r="DN227" t="str">
            <v>Interest on others</v>
          </cell>
          <cell r="EI227">
            <v>1309.8999999999999</v>
          </cell>
          <cell r="EK227">
            <v>1875.2</v>
          </cell>
          <cell r="EM227">
            <v>3185.1</v>
          </cell>
          <cell r="EY227">
            <v>1471.5</v>
          </cell>
          <cell r="FB227">
            <v>1985.6999999999971</v>
          </cell>
          <cell r="FC227">
            <v>5.8927047781568431E-2</v>
          </cell>
          <cell r="FD227">
            <v>0.34943934760448325</v>
          </cell>
          <cell r="FE227">
            <v>3457.1999999999825</v>
          </cell>
          <cell r="FU227">
            <v>1471.5</v>
          </cell>
        </row>
        <row r="228">
          <cell r="DN228" t="str">
            <v>Total Interest Expense</v>
          </cell>
          <cell r="EI228">
            <v>51202.000000000007</v>
          </cell>
          <cell r="EK228">
            <v>54259.6</v>
          </cell>
          <cell r="EM228">
            <v>105461.6</v>
          </cell>
          <cell r="EY228">
            <v>50855.7</v>
          </cell>
          <cell r="FB228">
            <v>51989.1</v>
          </cell>
          <cell r="FC228">
            <v>-4.1845129709765616E-2</v>
          </cell>
          <cell r="FD228">
            <v>2.2286587344191533E-2</v>
          </cell>
          <cell r="FE228">
            <v>102844.79999999999</v>
          </cell>
          <cell r="FU228">
            <v>50855.7</v>
          </cell>
        </row>
        <row r="230">
          <cell r="DN230" t="str">
            <v>Average Loans</v>
          </cell>
          <cell r="EI230">
            <v>1205422.5</v>
          </cell>
          <cell r="EK230">
            <v>1203525</v>
          </cell>
          <cell r="EM230">
            <v>1206167.5</v>
          </cell>
          <cell r="ET230" t="e">
            <v>#REF!</v>
          </cell>
          <cell r="EY230" t="e">
            <v>#REF!</v>
          </cell>
          <cell r="EZ230" t="e">
            <v>#REF!</v>
          </cell>
          <cell r="FA230" t="e">
            <v>#REF!</v>
          </cell>
          <cell r="FB230">
            <v>1320755.4593753894</v>
          </cell>
          <cell r="FC230">
            <v>9.7405919590693557E-2</v>
          </cell>
          <cell r="FD230" t="e">
            <v>#REF!</v>
          </cell>
          <cell r="FE230" t="e">
            <v>#REF!</v>
          </cell>
          <cell r="FU230" t="e">
            <v>#REF!</v>
          </cell>
        </row>
        <row r="231">
          <cell r="DN231" t="str">
            <v>Average Investments &amp; Others</v>
          </cell>
          <cell r="EI231">
            <v>1770691.8238993711</v>
          </cell>
          <cell r="EM231">
            <v>1815708.8122605362</v>
          </cell>
          <cell r="EY231">
            <v>2052231.8238993711</v>
          </cell>
          <cell r="EZ231">
            <v>0.15900000000000003</v>
          </cell>
          <cell r="FE231">
            <v>2052658.8122605362</v>
          </cell>
          <cell r="FU231">
            <v>2052231.8238993711</v>
          </cell>
        </row>
        <row r="232">
          <cell r="DN232" t="str">
            <v>Average Interest Earning Assets</v>
          </cell>
          <cell r="EI232">
            <v>3231665.5518394657</v>
          </cell>
          <cell r="EK232" t="e">
            <v>#REF!</v>
          </cell>
          <cell r="EM232">
            <v>3320482.7586206896</v>
          </cell>
          <cell r="EY232">
            <v>3603610.7382550347</v>
          </cell>
          <cell r="EZ232">
            <v>0.11509396020385143</v>
          </cell>
          <cell r="FB232" t="e">
            <v>#REF!</v>
          </cell>
          <cell r="FC232" t="e">
            <v>#REF!</v>
          </cell>
          <cell r="FD232" t="e">
            <v>#REF!</v>
          </cell>
          <cell r="FE232">
            <v>3655713.2616487467</v>
          </cell>
          <cell r="FU232">
            <v>3603610.7382550347</v>
          </cell>
        </row>
        <row r="233">
          <cell r="DN233" t="str">
            <v>Average Deposits</v>
          </cell>
          <cell r="EI233">
            <v>2763300.5</v>
          </cell>
          <cell r="EK233">
            <v>2816380</v>
          </cell>
          <cell r="EM233">
            <v>2758680.5</v>
          </cell>
          <cell r="EY233">
            <v>2980530</v>
          </cell>
          <cell r="EZ233">
            <v>7.8612333331101736E-2</v>
          </cell>
          <cell r="FB233">
            <v>3043710</v>
          </cell>
          <cell r="FC233">
            <v>8.0717090733494867E-2</v>
          </cell>
          <cell r="FD233">
            <v>2.119757224386265E-2</v>
          </cell>
          <cell r="FE233">
            <v>3025310</v>
          </cell>
          <cell r="FF233">
            <v>9.6651098233376365E-2</v>
          </cell>
          <cell r="FU233">
            <v>2980530</v>
          </cell>
        </row>
        <row r="235">
          <cell r="DN235" t="str">
            <v>Yield on Loans</v>
          </cell>
          <cell r="EI235">
            <v>9.3334577710304886E-2</v>
          </cell>
          <cell r="EK235">
            <v>9.4602771026775515E-2</v>
          </cell>
          <cell r="EM235">
            <v>9.3836220922881769E-2</v>
          </cell>
          <cell r="EY235" t="e">
            <v>#REF!</v>
          </cell>
          <cell r="FB235">
            <v>8.3545518753474185E-2</v>
          </cell>
          <cell r="FC235">
            <v>-1.105725227330133E-2</v>
          </cell>
          <cell r="FD235" t="e">
            <v>#REF!</v>
          </cell>
          <cell r="FE235" t="e">
            <v>#REF!</v>
          </cell>
          <cell r="FF235" t="e">
            <v>#REF!</v>
          </cell>
          <cell r="FU235" t="e">
            <v>#REF!</v>
          </cell>
        </row>
        <row r="236">
          <cell r="DN236" t="str">
            <v>Yield on Investments &amp; Others</v>
          </cell>
          <cell r="EM236">
            <v>9.7000000000000003E-2</v>
          </cell>
          <cell r="EW236">
            <v>9.5299999999999996E-2</v>
          </cell>
          <cell r="EY236">
            <v>9.0700000000000003E-2</v>
          </cell>
          <cell r="FE236">
            <v>8.9899999999999994E-2</v>
          </cell>
          <cell r="FF236">
            <v>-7.1000000000000091E-3</v>
          </cell>
          <cell r="FU236">
            <v>9.0700000000000003E-2</v>
          </cell>
        </row>
        <row r="237">
          <cell r="DN237" t="str">
            <v>Avg Yield on Earning Assets</v>
          </cell>
          <cell r="EI237">
            <v>9.3275246204986603E-2</v>
          </cell>
          <cell r="EK237" t="e">
            <v>#REF!</v>
          </cell>
          <cell r="EM237">
            <v>9.2521907907034712E-2</v>
          </cell>
          <cell r="EY237">
            <v>8.624971523714095E-2</v>
          </cell>
          <cell r="FB237" t="e">
            <v>#REF!</v>
          </cell>
          <cell r="FC237" t="e">
            <v>#REF!</v>
          </cell>
          <cell r="FD237" t="e">
            <v>#REF!</v>
          </cell>
          <cell r="FE237">
            <v>8.4165244366357347E-2</v>
          </cell>
          <cell r="FF237">
            <v>-8.3566635406773643E-3</v>
          </cell>
          <cell r="FU237">
            <v>8.624971523714095E-2</v>
          </cell>
        </row>
        <row r="238">
          <cell r="DN238" t="str">
            <v>Cost of Deposits</v>
          </cell>
          <cell r="EM238">
            <v>7.2599999999999998E-2</v>
          </cell>
          <cell r="EW238">
            <v>7.1099999999999997E-2</v>
          </cell>
          <cell r="EY238">
            <v>6.5799999999999997E-2</v>
          </cell>
          <cell r="FB238">
            <v>6.4799999999999996E-2</v>
          </cell>
          <cell r="FD238">
            <v>-1.0000000000000009E-3</v>
          </cell>
          <cell r="FE238">
            <v>6.5299999999999997E-2</v>
          </cell>
          <cell r="FU238">
            <v>6.5799999999999997E-2</v>
          </cell>
        </row>
        <row r="239">
          <cell r="DN239" t="str">
            <v>Cost of Earning Assets</v>
          </cell>
          <cell r="EI239">
            <v>6.3375369980171126E-2</v>
          </cell>
          <cell r="EK239" t="e">
            <v>#REF!</v>
          </cell>
          <cell r="EM239">
            <v>6.3521847674829171E-2</v>
          </cell>
          <cell r="EY239">
            <v>5.644971523714095E-2</v>
          </cell>
          <cell r="FB239" t="e">
            <v>#REF!</v>
          </cell>
          <cell r="FC239" t="e">
            <v>#REF!</v>
          </cell>
          <cell r="FD239" t="e">
            <v>#REF!</v>
          </cell>
          <cell r="FE239">
            <v>5.6265244366357346E-2</v>
          </cell>
          <cell r="FF239">
            <v>-7.2566033084718248E-3</v>
          </cell>
          <cell r="FU239">
            <v>5.644971523714095E-2</v>
          </cell>
        </row>
        <row r="240">
          <cell r="DN240" t="str">
            <v>NIM</v>
          </cell>
          <cell r="EG240">
            <v>2.9100000000000001E-2</v>
          </cell>
          <cell r="EI240">
            <v>2.9899999999999999E-2</v>
          </cell>
          <cell r="EK240" t="e">
            <v>#REF!</v>
          </cell>
          <cell r="EM240">
            <v>2.9000060232205541E-2</v>
          </cell>
          <cell r="EW240">
            <v>2.9499999999999998E-2</v>
          </cell>
          <cell r="EY240">
            <v>2.98E-2</v>
          </cell>
          <cell r="FB240" t="e">
            <v>#REF!</v>
          </cell>
          <cell r="FC240" t="e">
            <v>#REF!</v>
          </cell>
          <cell r="FD240" t="e">
            <v>#REF!</v>
          </cell>
          <cell r="FE240">
            <v>2.7900000000000001E-2</v>
          </cell>
          <cell r="FF240">
            <v>-1.1000602322055394E-3</v>
          </cell>
          <cell r="FU240">
            <v>2.98E-2</v>
          </cell>
          <cell r="IP240">
            <v>3.013296287043981E-2</v>
          </cell>
          <cell r="IQ240">
            <v>3.1002541024062386E-2</v>
          </cell>
        </row>
        <row r="241">
          <cell r="FE241">
            <v>6.5299999999999997E-2</v>
          </cell>
        </row>
        <row r="242">
          <cell r="DN242" t="str">
            <v>RIB Analysis</v>
          </cell>
          <cell r="EM242" t="str">
            <v>Annualised</v>
          </cell>
        </row>
        <row r="243">
          <cell r="DN243" t="str">
            <v>Deposits</v>
          </cell>
          <cell r="EM243" t="e">
            <v>#REF!</v>
          </cell>
        </row>
        <row r="244">
          <cell r="DN244" t="str">
            <v>Avg cost (incl fx risk 1%)</v>
          </cell>
          <cell r="EM244" t="e">
            <v>#REF!</v>
          </cell>
        </row>
        <row r="245">
          <cell r="DN245" t="str">
            <v>Annual deposit cost</v>
          </cell>
          <cell r="EM245" t="e">
            <v>#REF!</v>
          </cell>
        </row>
        <row r="247">
          <cell r="DN247" t="str">
            <v>Deployment</v>
          </cell>
        </row>
        <row r="248">
          <cell r="DN248" t="str">
            <v xml:space="preserve"> - 30% at 9.5%</v>
          </cell>
          <cell r="EM248" t="e">
            <v>#REF!</v>
          </cell>
        </row>
        <row r="249">
          <cell r="DN249" t="str">
            <v xml:space="preserve"> - 70% at 12.0%</v>
          </cell>
          <cell r="EM249" t="e">
            <v>#REF!</v>
          </cell>
        </row>
        <row r="250">
          <cell r="DN250" t="str">
            <v>Total interest income</v>
          </cell>
          <cell r="EM250" t="e">
            <v>#REF!</v>
          </cell>
        </row>
        <row r="251">
          <cell r="DN251" t="str">
            <v>Avg yield</v>
          </cell>
          <cell r="EM251" t="e">
            <v>#REF!</v>
          </cell>
        </row>
        <row r="253">
          <cell r="DN253" t="str">
            <v>Spread</v>
          </cell>
          <cell r="EM253" t="e">
            <v>#REF!</v>
          </cell>
        </row>
        <row r="254">
          <cell r="DN254" t="str">
            <v>Spread (Rs mn)</v>
          </cell>
          <cell r="EM254" t="e">
            <v>#REF!</v>
          </cell>
        </row>
        <row r="256">
          <cell r="DN256" t="str">
            <v>Spread loss as % of PBT</v>
          </cell>
          <cell r="EM256" t="e">
            <v>#REF!</v>
          </cell>
        </row>
        <row r="259">
          <cell r="DN259" t="str">
            <v>Spread Savings</v>
          </cell>
        </row>
        <row r="260">
          <cell r="DN260" t="str">
            <v>Weighted Cost of new deposits</v>
          </cell>
          <cell r="EM260" t="e">
            <v>#REF!</v>
          </cell>
        </row>
        <row r="261">
          <cell r="DN261" t="str">
            <v xml:space="preserve"> - Pravasi Schemes proportion</v>
          </cell>
          <cell r="EM261" t="e">
            <v>#REF!</v>
          </cell>
        </row>
        <row r="262">
          <cell r="DN262" t="str">
            <v xml:space="preserve"> -Pravasi Schemes rate</v>
          </cell>
          <cell r="EM262">
            <v>2.4E-2</v>
          </cell>
        </row>
        <row r="263">
          <cell r="DN263" t="str">
            <v xml:space="preserve"> - Domestic proportion</v>
          </cell>
          <cell r="EM263" t="e">
            <v>#REF!</v>
          </cell>
        </row>
        <row r="264">
          <cell r="DN264" t="str">
            <v xml:space="preserve"> - Domestic rate</v>
          </cell>
          <cell r="EM264">
            <v>0.05</v>
          </cell>
        </row>
        <row r="266">
          <cell r="DN266" t="str">
            <v>Deployment Yield</v>
          </cell>
          <cell r="EM266">
            <v>7.3700000000000015E-2</v>
          </cell>
        </row>
        <row r="267">
          <cell r="DN267" t="str">
            <v>Spread</v>
          </cell>
          <cell r="EM267" t="e">
            <v>#REF!</v>
          </cell>
        </row>
        <row r="269">
          <cell r="DN269" t="str">
            <v>Spread Saving</v>
          </cell>
          <cell r="EM269" t="e">
            <v>#REF!</v>
          </cell>
        </row>
        <row r="274">
          <cell r="DN274" t="str">
            <v>Balance Sheet Impact</v>
          </cell>
          <cell r="EG274" t="str">
            <v>RIB</v>
          </cell>
          <cell r="EI274" t="str">
            <v>IMD</v>
          </cell>
          <cell r="EK274" t="str">
            <v>Others</v>
          </cell>
        </row>
        <row r="275">
          <cell r="DN275" t="str">
            <v>At Mar03</v>
          </cell>
          <cell r="EG275" t="e">
            <v>#REF!</v>
          </cell>
          <cell r="EI275">
            <v>256850</v>
          </cell>
          <cell r="EK275" t="e">
            <v>#REF!</v>
          </cell>
        </row>
        <row r="276">
          <cell r="DN276" t="str">
            <v>Additions</v>
          </cell>
          <cell r="EG276">
            <v>0</v>
          </cell>
          <cell r="EI276">
            <v>0</v>
          </cell>
        </row>
        <row r="277">
          <cell r="DN277" t="str">
            <v>Removals</v>
          </cell>
          <cell r="EG277" t="e">
            <v>#REF!</v>
          </cell>
          <cell r="EI277">
            <v>0</v>
          </cell>
        </row>
        <row r="278">
          <cell r="DN278" t="str">
            <v>Net Additions</v>
          </cell>
          <cell r="EG278" t="e">
            <v>#REF!</v>
          </cell>
          <cell r="EI278">
            <v>0</v>
          </cell>
          <cell r="EJ278">
            <v>0</v>
          </cell>
          <cell r="EK278" t="e">
            <v>#REF!</v>
          </cell>
        </row>
        <row r="279">
          <cell r="DN279" t="str">
            <v>At Mar04</v>
          </cell>
          <cell r="EG279" t="e">
            <v>#REF!</v>
          </cell>
          <cell r="EH279">
            <v>0</v>
          </cell>
          <cell r="EI279">
            <v>256850</v>
          </cell>
          <cell r="EJ279">
            <v>0</v>
          </cell>
          <cell r="EK279" t="e">
            <v>#REF!</v>
          </cell>
        </row>
        <row r="280">
          <cell r="DN280" t="str">
            <v>YoY</v>
          </cell>
          <cell r="EK280" t="e">
            <v>#REF!</v>
          </cell>
        </row>
        <row r="282">
          <cell r="DN282" t="str">
            <v>Net Additions-1H04 over Mar03</v>
          </cell>
        </row>
        <row r="283">
          <cell r="DN283" t="str">
            <v>Net Additions required in 2H</v>
          </cell>
        </row>
        <row r="284">
          <cell r="DN284" t="str">
            <v>less: Pravasi collections</v>
          </cell>
        </row>
        <row r="285">
          <cell r="DN285" t="str">
            <v>Net domestic required in 2H</v>
          </cell>
        </row>
        <row r="286">
          <cell r="DN286" t="str">
            <v>Gross Domestic Additions required in 2H</v>
          </cell>
        </row>
        <row r="287">
          <cell r="DN287" t="str">
            <v>2H/1H ratio</v>
          </cell>
        </row>
        <row r="289">
          <cell r="DN289" t="str">
            <v>Net additions in 1H03</v>
          </cell>
        </row>
        <row r="290">
          <cell r="DN290" t="str">
            <v>Net additions in 2H03</v>
          </cell>
        </row>
        <row r="291">
          <cell r="DN291" t="str">
            <v>2H/1H ratio</v>
          </cell>
        </row>
        <row r="293">
          <cell r="DN293" t="str">
            <v>For report pasting</v>
          </cell>
        </row>
        <row r="294">
          <cell r="DN294" t="str">
            <v>F2004E Deposit Flow</v>
          </cell>
          <cell r="EG294" t="str">
            <v>Rs million</v>
          </cell>
        </row>
        <row r="295">
          <cell r="DN295" t="str">
            <v>Total deposits at Mar03</v>
          </cell>
          <cell r="EG295" t="e">
            <v>#REF!</v>
          </cell>
        </row>
        <row r="296">
          <cell r="DN296" t="str">
            <v>outflow of RIB deposits</v>
          </cell>
          <cell r="EG296" t="e">
            <v>#REF!</v>
          </cell>
        </row>
        <row r="297">
          <cell r="DN297" t="str">
            <v>inflow of Pravasi scheme deposits</v>
          </cell>
          <cell r="EG297" t="e">
            <v>#REF!</v>
          </cell>
        </row>
        <row r="298">
          <cell r="DN298" t="str">
            <v>Other deposit additions</v>
          </cell>
          <cell r="EG298" t="e">
            <v>#REF!</v>
          </cell>
        </row>
        <row r="299">
          <cell r="DN299" t="str">
            <v>Total deposits at Mar04E</v>
          </cell>
          <cell r="EG299" t="e">
            <v>#REF!</v>
          </cell>
        </row>
        <row r="301">
          <cell r="DN301" t="str">
            <v>Deposit growth YoY</v>
          </cell>
        </row>
        <row r="302">
          <cell r="DN302" t="str">
            <v>Total</v>
          </cell>
          <cell r="EG302" t="e">
            <v>#REF!</v>
          </cell>
        </row>
        <row r="303">
          <cell r="DN303" t="str">
            <v>Domestic (ex-IMD, ex-Pravasi)</v>
          </cell>
          <cell r="EG303" t="e">
            <v>#REF!</v>
          </cell>
        </row>
        <row r="305">
          <cell r="DN305" t="str">
            <v>Loss of Net Interest Income</v>
          </cell>
        </row>
        <row r="306">
          <cell r="DN306" t="str">
            <v>RIBs redeemed</v>
          </cell>
          <cell r="EG306" t="e">
            <v>#REF!</v>
          </cell>
        </row>
        <row r="307">
          <cell r="DN307" t="str">
            <v>Spread</v>
          </cell>
          <cell r="EG307" t="e">
            <v>#REF!</v>
          </cell>
        </row>
        <row r="308">
          <cell r="DN308" t="str">
            <v>NII lost</v>
          </cell>
          <cell r="EG308" t="e">
            <v>#REF!</v>
          </cell>
        </row>
        <row r="309">
          <cell r="DN309" t="str">
            <v>as % of Pre-tax profits (annual)</v>
          </cell>
          <cell r="EG309" t="e">
            <v>#REF!</v>
          </cell>
        </row>
        <row r="311">
          <cell r="DN311" t="str">
            <v>Incremental Spread Savings due to RIB redemption</v>
          </cell>
        </row>
        <row r="312">
          <cell r="EG312" t="str">
            <v>Cost</v>
          </cell>
          <cell r="EI312" t="str">
            <v>Yield</v>
          </cell>
          <cell r="EK312" t="str">
            <v>Spread</v>
          </cell>
        </row>
        <row r="313">
          <cell r="DN313" t="str">
            <v>RIBs</v>
          </cell>
          <cell r="EG313" t="e">
            <v>#REF!</v>
          </cell>
          <cell r="EI313" t="e">
            <v>#REF!</v>
          </cell>
          <cell r="EK313" t="e">
            <v>#REF!</v>
          </cell>
        </row>
        <row r="314">
          <cell r="DN314" t="str">
            <v>Incremental Deposits</v>
          </cell>
          <cell r="EG314" t="e">
            <v>#REF!</v>
          </cell>
          <cell r="EI314">
            <v>7.3700000000000015E-2</v>
          </cell>
          <cell r="EK314" t="e">
            <v>#REF!</v>
          </cell>
        </row>
        <row r="315">
          <cell r="DN315" t="str">
            <v>Savings</v>
          </cell>
          <cell r="EG315" t="e">
            <v>#REF!</v>
          </cell>
          <cell r="EI315" t="e">
            <v>#REF!</v>
          </cell>
          <cell r="EK315" t="e">
            <v>#REF!</v>
          </cell>
        </row>
        <row r="317">
          <cell r="DN317" t="str">
            <v>RIBs/Avg Interest Earning Assets</v>
          </cell>
          <cell r="EG317" t="e">
            <v>#REF!</v>
          </cell>
          <cell r="EI317" t="str">
            <v>Not for pasting</v>
          </cell>
        </row>
        <row r="318">
          <cell r="DN318" t="str">
            <v>Spread savings impact on NIM (bps)</v>
          </cell>
          <cell r="EG318" t="e">
            <v>#REF!</v>
          </cell>
          <cell r="EI318" t="str">
            <v>Not for pasting</v>
          </cell>
        </row>
        <row r="322">
          <cell r="DO322" t="str">
            <v>1Q01</v>
          </cell>
          <cell r="DP322" t="str">
            <v>2Q01</v>
          </cell>
          <cell r="DQ322" t="str">
            <v>3Q01</v>
          </cell>
          <cell r="DR322" t="str">
            <v>1Q02</v>
          </cell>
          <cell r="DS322" t="str">
            <v>2Q02</v>
          </cell>
          <cell r="DT322" t="str">
            <v>3Q02</v>
          </cell>
          <cell r="DY322" t="str">
            <v>4Q01</v>
          </cell>
          <cell r="DZ322" t="str">
            <v>4Q01</v>
          </cell>
          <cell r="EA322" t="str">
            <v>F01</v>
          </cell>
          <cell r="EB322" t="str">
            <v>F01</v>
          </cell>
        </row>
        <row r="323">
          <cell r="DN323" t="str">
            <v>Yield on loans</v>
          </cell>
          <cell r="DO323">
            <v>10.190000000000001</v>
          </cell>
          <cell r="DP323">
            <v>10.49</v>
          </cell>
          <cell r="DQ323">
            <v>10.31</v>
          </cell>
          <cell r="DR323">
            <v>10.17</v>
          </cell>
          <cell r="DS323">
            <v>9.8300000000000018</v>
          </cell>
          <cell r="DT323">
            <v>9.8799999999999937</v>
          </cell>
          <cell r="DY323">
            <v>9.69</v>
          </cell>
          <cell r="DZ323">
            <v>9.69</v>
          </cell>
          <cell r="EA323">
            <v>10.17</v>
          </cell>
          <cell r="EB323">
            <v>10.17</v>
          </cell>
        </row>
        <row r="324">
          <cell r="DN324" t="str">
            <v>Yield on treasury</v>
          </cell>
          <cell r="DO324">
            <v>10.17</v>
          </cell>
          <cell r="DP324">
            <v>10.39</v>
          </cell>
          <cell r="DQ324">
            <v>9.7400000000000038</v>
          </cell>
          <cell r="DR324">
            <v>10.25</v>
          </cell>
          <cell r="DS324">
            <v>10.010000000000002</v>
          </cell>
          <cell r="DT324">
            <v>10.040000000000004</v>
          </cell>
          <cell r="DY324">
            <v>10.179999999999991</v>
          </cell>
          <cell r="DZ324">
            <v>10.18</v>
          </cell>
          <cell r="EA324">
            <v>10.119999999999999</v>
          </cell>
          <cell r="EB324">
            <v>10.119999999999999</v>
          </cell>
        </row>
        <row r="325">
          <cell r="DN325" t="str">
            <v>cost of deposits</v>
          </cell>
          <cell r="DO325">
            <v>7.5200000000000005</v>
          </cell>
          <cell r="DP325">
            <v>7.5400000000000009</v>
          </cell>
          <cell r="DQ325">
            <v>7.4399999999999968</v>
          </cell>
          <cell r="DR325">
            <v>7.13</v>
          </cell>
          <cell r="DS325">
            <v>7.2899999999999991</v>
          </cell>
          <cell r="DT325">
            <v>7.06</v>
          </cell>
          <cell r="DY325">
            <v>7.9800000000000031</v>
          </cell>
          <cell r="DZ325">
            <v>7.98</v>
          </cell>
          <cell r="EA325">
            <v>7.62</v>
          </cell>
          <cell r="EB325">
            <v>7.62</v>
          </cell>
        </row>
        <row r="327">
          <cell r="DN327" t="str">
            <v>loan spread</v>
          </cell>
          <cell r="DO327">
            <v>2.6700000000000008</v>
          </cell>
          <cell r="DP327">
            <v>2.9499999999999993</v>
          </cell>
          <cell r="DQ327">
            <v>2.8700000000000037</v>
          </cell>
          <cell r="DR327">
            <v>3.04</v>
          </cell>
          <cell r="DS327">
            <v>2.5400000000000027</v>
          </cell>
          <cell r="DT327">
            <v>2.8199999999999941</v>
          </cell>
          <cell r="DY327">
            <v>1.7099999999999964</v>
          </cell>
          <cell r="DZ327">
            <v>1.71</v>
          </cell>
          <cell r="EA327">
            <v>2.5499999999999998</v>
          </cell>
          <cell r="EB327">
            <v>2.5499999999999998</v>
          </cell>
        </row>
        <row r="328">
          <cell r="DN328" t="str">
            <v>treasury spread</v>
          </cell>
          <cell r="DO328">
            <v>2.6499999999999995</v>
          </cell>
          <cell r="DP328">
            <v>2.8499999999999996</v>
          </cell>
          <cell r="DQ328">
            <v>2.3000000000000069</v>
          </cell>
          <cell r="DR328">
            <v>3.12</v>
          </cell>
          <cell r="DS328">
            <v>2.7200000000000024</v>
          </cell>
          <cell r="DT328">
            <v>2.9800000000000049</v>
          </cell>
          <cell r="DY328">
            <v>2.1999999999999877</v>
          </cell>
          <cell r="DZ328">
            <v>2.1999999999999877</v>
          </cell>
          <cell r="EA328">
            <v>2.4999999999999991</v>
          </cell>
          <cell r="EB328">
            <v>2.5</v>
          </cell>
        </row>
        <row r="331">
          <cell r="DN331" t="str">
            <v>Cumulative Gap</v>
          </cell>
          <cell r="DO331" t="str">
            <v>0-1 year</v>
          </cell>
          <cell r="DP331" t="str">
            <v>1-3 year</v>
          </cell>
          <cell r="DQ331" t="str">
            <v>&gt; 3 years</v>
          </cell>
        </row>
        <row r="332">
          <cell r="DN332" t="str">
            <v>Assets</v>
          </cell>
          <cell r="DO332">
            <v>584</v>
          </cell>
          <cell r="DP332">
            <v>604</v>
          </cell>
          <cell r="DQ332">
            <v>930</v>
          </cell>
          <cell r="DR332">
            <v>2118</v>
          </cell>
        </row>
        <row r="333">
          <cell r="DN333" t="str">
            <v>Liabilities</v>
          </cell>
          <cell r="DO333">
            <v>543</v>
          </cell>
          <cell r="DP333">
            <v>1284</v>
          </cell>
          <cell r="DQ333">
            <v>55</v>
          </cell>
          <cell r="DR333">
            <v>1882</v>
          </cell>
        </row>
        <row r="334">
          <cell r="DN334" t="str">
            <v>Net Gap</v>
          </cell>
          <cell r="DO334">
            <v>41</v>
          </cell>
          <cell r="DP334">
            <v>-680</v>
          </cell>
          <cell r="DQ334">
            <v>875</v>
          </cell>
          <cell r="DR334">
            <v>236</v>
          </cell>
        </row>
        <row r="335">
          <cell r="DN335" t="str">
            <v>Net Cumulative Gap</v>
          </cell>
          <cell r="DO335">
            <v>41</v>
          </cell>
          <cell r="DP335">
            <v>-639</v>
          </cell>
          <cell r="DQ335">
            <v>236</v>
          </cell>
        </row>
        <row r="336">
          <cell r="DO336" t="str">
            <v>(Rs. Billion)</v>
          </cell>
          <cell r="DP336">
            <v>36951</v>
          </cell>
          <cell r="DQ336">
            <v>36586</v>
          </cell>
        </row>
        <row r="337">
          <cell r="DN337" t="str">
            <v>Investment Securities</v>
          </cell>
          <cell r="DO337" t="str">
            <v>0-1 year</v>
          </cell>
          <cell r="DP337">
            <v>187</v>
          </cell>
          <cell r="DQ337">
            <v>79</v>
          </cell>
        </row>
        <row r="338">
          <cell r="DO338" t="str">
            <v>1-3 years</v>
          </cell>
          <cell r="DP338">
            <v>259</v>
          </cell>
          <cell r="DQ338">
            <v>137</v>
          </cell>
        </row>
        <row r="339">
          <cell r="DO339" t="str">
            <v>3-5 years</v>
          </cell>
          <cell r="DP339">
            <v>156</v>
          </cell>
          <cell r="DQ339">
            <v>232</v>
          </cell>
        </row>
        <row r="340">
          <cell r="DO340" t="str">
            <v>&gt; 5 years</v>
          </cell>
          <cell r="DP340">
            <v>587</v>
          </cell>
          <cell r="DQ340">
            <v>439</v>
          </cell>
        </row>
        <row r="341">
          <cell r="DO341" t="str">
            <v>Total</v>
          </cell>
          <cell r="DP341">
            <v>1189</v>
          </cell>
          <cell r="DQ341">
            <v>887</v>
          </cell>
        </row>
        <row r="342">
          <cell r="DO342" t="str">
            <v>Duration</v>
          </cell>
          <cell r="DP342">
            <v>4.4949537426408748</v>
          </cell>
          <cell r="DQ342">
            <v>4.8641488162344979</v>
          </cell>
        </row>
        <row r="361">
          <cell r="DN361" t="str">
            <v>Purwar comments</v>
          </cell>
        </row>
        <row r="362">
          <cell r="DN362" t="str">
            <v>18th Dec 02</v>
          </cell>
          <cell r="DO362" t="str">
            <v>F2002</v>
          </cell>
          <cell r="DP362" t="str">
            <v>F2003</v>
          </cell>
        </row>
        <row r="364">
          <cell r="DN364" t="str">
            <v>Loans</v>
          </cell>
          <cell r="DO364" t="e">
            <v>#REF!</v>
          </cell>
          <cell r="DP364" t="e">
            <v>#REF!</v>
          </cell>
          <cell r="DQ364">
            <v>0.16</v>
          </cell>
        </row>
        <row r="365">
          <cell r="DN365" t="str">
            <v>---Corporate</v>
          </cell>
          <cell r="DO365">
            <v>1031015</v>
          </cell>
          <cell r="DP365" t="e">
            <v>#REF!</v>
          </cell>
        </row>
        <row r="366">
          <cell r="DN366" t="str">
            <v>---Retail</v>
          </cell>
          <cell r="DO366" t="e">
            <v>#REF!</v>
          </cell>
          <cell r="DP366" t="e">
            <v>#REF!</v>
          </cell>
        </row>
        <row r="367">
          <cell r="DN367" t="str">
            <v>Share of retail</v>
          </cell>
          <cell r="DO367" t="e">
            <v>#REF!</v>
          </cell>
          <cell r="DP367">
            <v>0.17499999999999999</v>
          </cell>
        </row>
        <row r="368">
          <cell r="DN368" t="str">
            <v>Incremental Share of retail</v>
          </cell>
          <cell r="DP368" t="e">
            <v>#REF!</v>
          </cell>
        </row>
      </sheetData>
      <sheetData sheetId="13" refreshError="1"/>
      <sheetData sheetId="14" refreshError="1"/>
      <sheetData sheetId="15" refreshError="1"/>
      <sheetData sheetId="16">
        <row r="1">
          <cell r="A1" t="str">
            <v>Rs Mln</v>
          </cell>
        </row>
        <row r="2">
          <cell r="A2" t="str">
            <v>Asset Quality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</row>
        <row r="3">
          <cell r="A3" t="str">
            <v>Gross NPLS</v>
          </cell>
        </row>
        <row r="4">
          <cell r="A4" t="str">
            <v>Opening Gross NPLs</v>
          </cell>
          <cell r="B4">
            <v>152462.9</v>
          </cell>
          <cell r="C4">
            <v>158749.70000000001</v>
          </cell>
          <cell r="D4">
            <v>154858.70000000001</v>
          </cell>
          <cell r="E4">
            <v>135060.70000000001</v>
          </cell>
          <cell r="F4">
            <v>126672.1</v>
          </cell>
          <cell r="G4">
            <v>124560</v>
          </cell>
          <cell r="H4">
            <v>96281.4</v>
          </cell>
          <cell r="I4">
            <v>99982.2</v>
          </cell>
          <cell r="J4">
            <v>127231.44753616294</v>
          </cell>
        </row>
        <row r="5">
          <cell r="A5" t="str">
            <v>Additions</v>
          </cell>
          <cell r="B5">
            <v>43524.800000000003</v>
          </cell>
          <cell r="C5">
            <v>41702.5</v>
          </cell>
          <cell r="D5">
            <v>46885.7</v>
          </cell>
          <cell r="E5">
            <v>57213.4</v>
          </cell>
          <cell r="F5">
            <v>42850</v>
          </cell>
          <cell r="G5">
            <v>43666.5</v>
          </cell>
          <cell r="H5">
            <v>49638.7</v>
          </cell>
          <cell r="I5">
            <v>63999.567536162955</v>
          </cell>
          <cell r="J5">
            <v>79022.07375805208</v>
          </cell>
        </row>
        <row r="6">
          <cell r="A6" t="str">
            <v>YoY</v>
          </cell>
          <cell r="C6">
            <v>-4.1868084402455708E-2</v>
          </cell>
          <cell r="D6">
            <v>0.12428991067681783</v>
          </cell>
          <cell r="E6">
            <v>0.22027398545825294</v>
          </cell>
          <cell r="F6">
            <v>-0.25104957929436111</v>
          </cell>
          <cell r="G6">
            <v>1.9054842473745559E-2</v>
          </cell>
          <cell r="H6">
            <v>0.13676846094832418</v>
          </cell>
          <cell r="I6">
            <v>-0.1</v>
          </cell>
          <cell r="J6">
            <v>-0.1</v>
          </cell>
        </row>
        <row r="7">
          <cell r="A7" t="str">
            <v>Removals</v>
          </cell>
          <cell r="B7">
            <v>37238</v>
          </cell>
          <cell r="C7">
            <v>45593.7</v>
          </cell>
          <cell r="D7">
            <v>66683.5</v>
          </cell>
          <cell r="E7">
            <v>65602</v>
          </cell>
          <cell r="F7">
            <v>44962.100000000006</v>
          </cell>
          <cell r="G7">
            <v>64466.2</v>
          </cell>
          <cell r="H7">
            <v>45937.9</v>
          </cell>
          <cell r="I7">
            <v>36750.32</v>
          </cell>
          <cell r="J7">
            <v>29400.256000000001</v>
          </cell>
        </row>
        <row r="8">
          <cell r="A8" t="str">
            <v>YoY</v>
          </cell>
          <cell r="C8">
            <v>0.22438637950480689</v>
          </cell>
          <cell r="D8">
            <v>0.4625595202846009</v>
          </cell>
          <cell r="E8">
            <v>-1.6218404852774704E-2</v>
          </cell>
          <cell r="F8">
            <v>-0.31462302978567713</v>
          </cell>
          <cell r="G8">
            <v>0.5</v>
          </cell>
          <cell r="H8">
            <v>-0.28741107743282523</v>
          </cell>
          <cell r="I8">
            <v>0.1</v>
          </cell>
          <cell r="J8">
            <v>0.1</v>
          </cell>
        </row>
        <row r="9">
          <cell r="A9" t="str">
            <v>Closing Gross NPLs</v>
          </cell>
          <cell r="B9">
            <v>158749.70000000001</v>
          </cell>
          <cell r="C9">
            <v>154858.70000000001</v>
          </cell>
          <cell r="D9">
            <v>135060.70000000001</v>
          </cell>
          <cell r="E9">
            <v>126672.1</v>
          </cell>
          <cell r="F9">
            <v>124560</v>
          </cell>
          <cell r="G9">
            <v>103760.3</v>
          </cell>
          <cell r="H9">
            <v>99982.199999999983</v>
          </cell>
          <cell r="I9">
            <v>127231.44753616294</v>
          </cell>
          <cell r="J9">
            <v>176853.26529421503</v>
          </cell>
        </row>
        <row r="10">
          <cell r="A10" t="str">
            <v>YoY</v>
          </cell>
          <cell r="C10">
            <v>-2.4510282539116579E-2</v>
          </cell>
          <cell r="D10">
            <v>-0.12784557793653184</v>
          </cell>
          <cell r="E10">
            <v>-6.21098513483197E-2</v>
          </cell>
          <cell r="F10">
            <v>-1.6673758467728894E-2</v>
          </cell>
          <cell r="G10">
            <v>-0.16698538856775846</v>
          </cell>
          <cell r="H10">
            <v>-3.64118068278525E-2</v>
          </cell>
        </row>
        <row r="11">
          <cell r="C11">
            <v>3.6713082014925569E-2</v>
          </cell>
          <cell r="D11">
            <v>3.8810577245429675E-2</v>
          </cell>
          <cell r="E11">
            <v>4.1531678524549573E-2</v>
          </cell>
          <cell r="F11">
            <v>2.7131666082722716E-2</v>
          </cell>
          <cell r="G11">
            <v>2.1577080993118052E-2</v>
          </cell>
          <cell r="H11">
            <v>1.8972026083552966E-2</v>
          </cell>
          <cell r="I11">
            <v>1.8972026083552966E-2</v>
          </cell>
          <cell r="J11">
            <v>1.8972026083552966E-2</v>
          </cell>
        </row>
        <row r="12">
          <cell r="A12" t="str">
            <v xml:space="preserve">COVERAGE </v>
          </cell>
        </row>
        <row r="13">
          <cell r="A13" t="str">
            <v>Opening Reserve Coverage</v>
          </cell>
          <cell r="B13">
            <v>89677.62</v>
          </cell>
          <cell r="C13">
            <v>90254.749100000015</v>
          </cell>
          <cell r="D13">
            <v>86844.640500000009</v>
          </cell>
          <cell r="E13">
            <v>73230.700000000012</v>
          </cell>
          <cell r="F13">
            <v>72254.8</v>
          </cell>
          <cell r="G13">
            <v>71070</v>
          </cell>
          <cell r="H13">
            <v>47167.299999999996</v>
          </cell>
          <cell r="I13">
            <v>47405</v>
          </cell>
          <cell r="J13">
            <v>65559.215615000008</v>
          </cell>
        </row>
        <row r="14">
          <cell r="A14" t="str">
            <v>Net additions, of which:</v>
          </cell>
        </row>
        <row r="15">
          <cell r="A15" t="str">
            <v>-----additions during the year</v>
          </cell>
          <cell r="B15">
            <v>15077.1</v>
          </cell>
          <cell r="C15">
            <v>22051.5</v>
          </cell>
          <cell r="D15">
            <v>25924.3</v>
          </cell>
          <cell r="E15">
            <v>37027.5</v>
          </cell>
          <cell r="F15">
            <v>13190</v>
          </cell>
          <cell r="G15">
            <v>5529.7999999999993</v>
          </cell>
          <cell r="H15">
            <v>14253.7</v>
          </cell>
          <cell r="I15">
            <v>30154.215615000005</v>
          </cell>
          <cell r="J15">
            <v>41336.681465812508</v>
          </cell>
        </row>
        <row r="16">
          <cell r="A16" t="str">
            <v>----removals</v>
          </cell>
          <cell r="B16">
            <v>14499.970899999986</v>
          </cell>
          <cell r="C16">
            <v>25461.608600000007</v>
          </cell>
          <cell r="D16">
            <v>39538.2405</v>
          </cell>
          <cell r="E16">
            <v>38003.400000000009</v>
          </cell>
          <cell r="F16">
            <v>14374.800000000003</v>
          </cell>
          <cell r="G16">
            <v>29432.500000000007</v>
          </cell>
          <cell r="H16">
            <v>14016</v>
          </cell>
          <cell r="I16">
            <v>12000</v>
          </cell>
          <cell r="J16">
            <v>12000</v>
          </cell>
        </row>
        <row r="17">
          <cell r="A17" t="str">
            <v>Closing Reserve Coverage</v>
          </cell>
          <cell r="B17">
            <v>90254.749100000015</v>
          </cell>
          <cell r="C17">
            <v>86844.640500000009</v>
          </cell>
          <cell r="D17">
            <v>73230.700000000012</v>
          </cell>
          <cell r="E17">
            <v>72254.8</v>
          </cell>
          <cell r="F17">
            <v>71070</v>
          </cell>
          <cell r="G17">
            <v>47167.299999999996</v>
          </cell>
          <cell r="H17">
            <v>47405</v>
          </cell>
          <cell r="I17">
            <v>65559.215615000008</v>
          </cell>
          <cell r="J17">
            <v>94895.897080812516</v>
          </cell>
        </row>
        <row r="18">
          <cell r="A18" t="str">
            <v>YoY</v>
          </cell>
        </row>
        <row r="20">
          <cell r="A20" t="str">
            <v>Net NPLS</v>
          </cell>
        </row>
        <row r="21">
          <cell r="A21" t="str">
            <v>Opening Net NPLs</v>
          </cell>
          <cell r="B21">
            <v>62785.279999999999</v>
          </cell>
          <cell r="C21">
            <v>68562.600000000006</v>
          </cell>
          <cell r="D21">
            <v>68102.8</v>
          </cell>
          <cell r="E21">
            <v>61830</v>
          </cell>
          <cell r="F21">
            <v>54417.3</v>
          </cell>
          <cell r="G21">
            <v>63033.4</v>
          </cell>
          <cell r="H21">
            <v>49114.1</v>
          </cell>
          <cell r="I21">
            <v>52577.2</v>
          </cell>
          <cell r="J21">
            <v>61672.231921162936</v>
          </cell>
        </row>
        <row r="22">
          <cell r="A22" t="str">
            <v>Additions</v>
          </cell>
          <cell r="H22">
            <v>0</v>
          </cell>
        </row>
        <row r="23">
          <cell r="A23" t="str">
            <v>YoY</v>
          </cell>
          <cell r="H23">
            <v>1.8771522748787312E-2</v>
          </cell>
        </row>
        <row r="24">
          <cell r="A24" t="str">
            <v>Removals</v>
          </cell>
          <cell r="H24">
            <v>0</v>
          </cell>
        </row>
        <row r="25">
          <cell r="A25" t="str">
            <v>YoY</v>
          </cell>
          <cell r="H25">
            <v>0</v>
          </cell>
        </row>
        <row r="26">
          <cell r="A26" t="str">
            <v>Closing Net NPLs</v>
          </cell>
          <cell r="B26">
            <v>68562.600000000006</v>
          </cell>
          <cell r="C26">
            <v>68102.8</v>
          </cell>
          <cell r="D26">
            <v>61830</v>
          </cell>
          <cell r="E26">
            <v>54417.3</v>
          </cell>
          <cell r="F26">
            <v>63033.4</v>
          </cell>
          <cell r="G26">
            <v>49114.1</v>
          </cell>
          <cell r="H26">
            <v>52577.2</v>
          </cell>
          <cell r="I26">
            <v>61672.231921162936</v>
          </cell>
          <cell r="J26">
            <v>81957.368213402515</v>
          </cell>
        </row>
        <row r="28">
          <cell r="G28">
            <v>1.8771522748787312E-2</v>
          </cell>
          <cell r="H28">
            <v>1.5585980471454684E-2</v>
          </cell>
        </row>
        <row r="31">
          <cell r="B31" t="str">
            <v>To be updated</v>
          </cell>
        </row>
        <row r="35">
          <cell r="A35" t="str">
            <v>Loans</v>
          </cell>
          <cell r="B35">
            <v>981020</v>
          </cell>
          <cell r="C35">
            <v>1135903</v>
          </cell>
          <cell r="D35">
            <v>1208065</v>
          </cell>
          <cell r="E35">
            <v>1377584.5819999999</v>
          </cell>
          <cell r="F35">
            <v>1579335.3740000001</v>
          </cell>
        </row>
        <row r="38">
          <cell r="B38">
            <v>4.4366883447840004E-2</v>
          </cell>
          <cell r="C38">
            <v>3.6713082014925569E-2</v>
          </cell>
          <cell r="D38">
            <v>3.8810577245429675E-2</v>
          </cell>
          <cell r="E38">
            <v>4.1531678524549573E-2</v>
          </cell>
          <cell r="F38">
            <v>2.7131666082722716E-2</v>
          </cell>
        </row>
        <row r="43">
          <cell r="A43" t="str">
            <v>Tier 1 Capital</v>
          </cell>
        </row>
        <row r="44">
          <cell r="B44" t="str">
            <v>F2002</v>
          </cell>
          <cell r="C44" t="str">
            <v>F2003</v>
          </cell>
          <cell r="D44" t="str">
            <v>F2004</v>
          </cell>
          <cell r="E44" t="str">
            <v>F2005</v>
          </cell>
          <cell r="F44" t="str">
            <v>F2006</v>
          </cell>
          <cell r="G44" t="str">
            <v>F2007</v>
          </cell>
          <cell r="H44" t="str">
            <v>F2008</v>
          </cell>
        </row>
        <row r="45">
          <cell r="A45" t="str">
            <v>Paid up Capital</v>
          </cell>
          <cell r="B45">
            <v>5263</v>
          </cell>
          <cell r="C45">
            <v>5263</v>
          </cell>
          <cell r="D45">
            <v>5263</v>
          </cell>
          <cell r="E45">
            <v>5263</v>
          </cell>
          <cell r="F45">
            <v>5263</v>
          </cell>
        </row>
        <row r="46">
          <cell r="A46" t="str">
            <v>Statutory Reserve</v>
          </cell>
          <cell r="B46">
            <v>96815.9</v>
          </cell>
          <cell r="C46">
            <v>106794.4</v>
          </cell>
          <cell r="D46">
            <v>116050.5</v>
          </cell>
          <cell r="E46">
            <v>140871.5</v>
          </cell>
          <cell r="F46">
            <v>170209.236</v>
          </cell>
        </row>
        <row r="47">
          <cell r="A47" t="str">
            <v>Capital Reserve</v>
          </cell>
          <cell r="B47">
            <v>1100.7</v>
          </cell>
          <cell r="C47">
            <v>1125.5</v>
          </cell>
          <cell r="D47">
            <v>1148.3</v>
          </cell>
          <cell r="E47">
            <v>3028.8</v>
          </cell>
          <cell r="F47">
            <v>4181.0479999999998</v>
          </cell>
        </row>
        <row r="48">
          <cell r="A48" t="str">
            <v>Share Premium</v>
          </cell>
          <cell r="B48">
            <v>35105.699999999997</v>
          </cell>
          <cell r="C48">
            <v>35105.699999999997</v>
          </cell>
          <cell r="D48">
            <v>35105.699999999997</v>
          </cell>
          <cell r="E48">
            <v>35105.699999999997</v>
          </cell>
          <cell r="F48">
            <v>35105.733</v>
          </cell>
        </row>
        <row r="49">
          <cell r="A49" t="str">
            <v>Revenue Reserves</v>
          </cell>
          <cell r="B49">
            <v>7243.5</v>
          </cell>
          <cell r="C49">
            <v>1030.3</v>
          </cell>
          <cell r="D49">
            <v>1030.4000000000001</v>
          </cell>
          <cell r="E49">
            <v>1030.4000000000001</v>
          </cell>
          <cell r="F49">
            <v>58744.464</v>
          </cell>
        </row>
        <row r="50">
          <cell r="A50" t="str">
            <v>Subsidiaries</v>
          </cell>
          <cell r="B50">
            <v>13448.3</v>
          </cell>
          <cell r="C50">
            <v>14058.1</v>
          </cell>
          <cell r="D50">
            <v>17127.7</v>
          </cell>
          <cell r="E50">
            <v>17673.7</v>
          </cell>
          <cell r="F50">
            <v>24032.400000000001</v>
          </cell>
        </row>
        <row r="51">
          <cell r="A51" t="str">
            <v>Tier 1 Capital</v>
          </cell>
          <cell r="B51">
            <v>132080.5</v>
          </cell>
          <cell r="C51">
            <v>135260.79999999996</v>
          </cell>
          <cell r="D51">
            <v>141470.19999999998</v>
          </cell>
          <cell r="E51">
            <v>167625.69999999998</v>
          </cell>
          <cell r="F51">
            <v>249471.08100000003</v>
          </cell>
        </row>
        <row r="52">
          <cell r="A52" t="str">
            <v>RWA</v>
          </cell>
          <cell r="B52">
            <v>1432543.3839479391</v>
          </cell>
          <cell r="C52">
            <v>1535309.8751418835</v>
          </cell>
          <cell r="D52">
            <v>1696285.3717026378</v>
          </cell>
          <cell r="E52">
            <v>2084896.7661691541</v>
          </cell>
        </row>
        <row r="54">
          <cell r="A54" t="str">
            <v>IFR</v>
          </cell>
          <cell r="E54">
            <v>52538</v>
          </cell>
          <cell r="F54">
            <v>52538</v>
          </cell>
        </row>
        <row r="55">
          <cell r="A55" t="str">
            <v>Retained Earnings</v>
          </cell>
          <cell r="E55">
            <v>35529.348000000042</v>
          </cell>
          <cell r="F55">
            <v>35649.100999999981</v>
          </cell>
          <cell r="G55">
            <v>36792.715000000018</v>
          </cell>
          <cell r="H55">
            <v>46062.256353889949</v>
          </cell>
        </row>
        <row r="56">
          <cell r="A56" t="str">
            <v>Tier 1 Capital</v>
          </cell>
          <cell r="E56">
            <v>162408</v>
          </cell>
          <cell r="F56">
            <v>232595.10099999997</v>
          </cell>
          <cell r="G56">
            <v>254987.81599999999</v>
          </cell>
          <cell r="H56">
            <v>301050.07235388993</v>
          </cell>
        </row>
        <row r="57">
          <cell r="A57" t="str">
            <v>Mkt Risk</v>
          </cell>
          <cell r="F57">
            <v>14400</v>
          </cell>
        </row>
        <row r="58">
          <cell r="F58">
            <v>218195.10099999997</v>
          </cell>
        </row>
        <row r="59">
          <cell r="B59">
            <v>9.2200000000000004E-2</v>
          </cell>
          <cell r="C59">
            <v>8.8100000000000012E-2</v>
          </cell>
          <cell r="D59">
            <v>8.3400000000000002E-2</v>
          </cell>
          <cell r="E59">
            <v>8.0399999999999999E-2</v>
          </cell>
        </row>
        <row r="60">
          <cell r="B60">
            <v>1387952.4792452287</v>
          </cell>
          <cell r="C60">
            <v>1487520.1487721934</v>
          </cell>
          <cell r="D60">
            <v>1643484.9468039926</v>
          </cell>
          <cell r="E60">
            <v>2020000</v>
          </cell>
          <cell r="F60">
            <v>2611574.1665887241</v>
          </cell>
          <cell r="G60">
            <v>3133888.9999064687</v>
          </cell>
          <cell r="H60">
            <v>3760666.7998877624</v>
          </cell>
        </row>
        <row r="61">
          <cell r="F61">
            <v>0.29285849831124966</v>
          </cell>
          <cell r="G61">
            <v>0.2</v>
          </cell>
          <cell r="H61">
            <v>0.2</v>
          </cell>
        </row>
        <row r="62">
          <cell r="E62">
            <v>8.0399999999999999E-2</v>
          </cell>
          <cell r="F62">
            <v>8.3549264574404009E-2</v>
          </cell>
          <cell r="G62">
            <v>8.1364660971594768E-2</v>
          </cell>
          <cell r="H62">
            <v>8.0052312096055622E-2</v>
          </cell>
        </row>
        <row r="63">
          <cell r="A63" t="str">
            <v>RWA</v>
          </cell>
        </row>
        <row r="64">
          <cell r="A64" t="str">
            <v>AFS</v>
          </cell>
          <cell r="E64">
            <v>720000</v>
          </cell>
        </row>
        <row r="65">
          <cell r="A65" t="str">
            <v>Duration</v>
          </cell>
          <cell r="E65">
            <v>2.5</v>
          </cell>
        </row>
        <row r="66">
          <cell r="A66" t="str">
            <v>MTM</v>
          </cell>
          <cell r="E66">
            <v>18000</v>
          </cell>
        </row>
        <row r="70">
          <cell r="A70" t="str">
            <v>Rs. Mn</v>
          </cell>
          <cell r="B70" t="str">
            <v>F2Q05</v>
          </cell>
          <cell r="C70" t="str">
            <v>F1Q06</v>
          </cell>
          <cell r="D70" t="str">
            <v>F2Q06</v>
          </cell>
          <cell r="E70" t="str">
            <v>YoY</v>
          </cell>
          <cell r="F70" t="str">
            <v>QoQ</v>
          </cell>
        </row>
        <row r="71">
          <cell r="A71" t="str">
            <v>NII, reported</v>
          </cell>
          <cell r="B71">
            <v>33798.099999999991</v>
          </cell>
          <cell r="C71">
            <v>35413.399999999994</v>
          </cell>
          <cell r="D71">
            <v>36079.500000000007</v>
          </cell>
          <cell r="E71">
            <v>6.7500835845802465E-2</v>
          </cell>
          <cell r="F71">
            <v>1.8809264289789018E-2</v>
          </cell>
        </row>
        <row r="72">
          <cell r="A72" t="str">
            <v>Amortization</v>
          </cell>
          <cell r="B72">
            <v>2120</v>
          </cell>
          <cell r="C72">
            <v>2120</v>
          </cell>
          <cell r="D72">
            <v>5000</v>
          </cell>
          <cell r="E72">
            <v>1.358490566037736</v>
          </cell>
          <cell r="F72">
            <v>1.358490566037736</v>
          </cell>
        </row>
        <row r="73">
          <cell r="A73" t="str">
            <v>Exchange Insurance</v>
          </cell>
          <cell r="C73">
            <v>642</v>
          </cell>
          <cell r="D73">
            <v>642</v>
          </cell>
        </row>
        <row r="74">
          <cell r="A74" t="str">
            <v>NII, adjusted</v>
          </cell>
          <cell r="B74">
            <v>31678.099999999991</v>
          </cell>
          <cell r="C74">
            <v>33293.399999999994</v>
          </cell>
          <cell r="D74">
            <v>30437.500000000007</v>
          </cell>
          <cell r="E74">
            <v>-3.9162702308534469E-2</v>
          </cell>
          <cell r="F74">
            <v>-8.5779764157460248E-2</v>
          </cell>
        </row>
        <row r="75">
          <cell r="A75" t="str">
            <v>Core Operating Profts</v>
          </cell>
          <cell r="B75">
            <v>22256.1</v>
          </cell>
          <cell r="C75">
            <v>25968.799999999999</v>
          </cell>
          <cell r="D75">
            <v>17362.3</v>
          </cell>
          <cell r="E75">
            <v>-0.2198857841221058</v>
          </cell>
          <cell r="F75">
            <v>-0.33141693108653458</v>
          </cell>
        </row>
        <row r="76">
          <cell r="A76" t="str">
            <v>Core Operating Profits, Adj</v>
          </cell>
          <cell r="B76">
            <v>20136.099999999999</v>
          </cell>
          <cell r="C76">
            <v>23206.799999999999</v>
          </cell>
          <cell r="D76">
            <v>11720.3</v>
          </cell>
          <cell r="E76">
            <v>-0.41794587829818086</v>
          </cell>
          <cell r="F76">
            <v>-0.49496268335143145</v>
          </cell>
        </row>
        <row r="79">
          <cell r="B79" t="str">
            <v>F2003</v>
          </cell>
          <cell r="C79" t="str">
            <v>F2004</v>
          </cell>
          <cell r="D79" t="str">
            <v>F2005</v>
          </cell>
          <cell r="E79" t="str">
            <v>F2006E</v>
          </cell>
        </row>
        <row r="80">
          <cell r="A80" t="str">
            <v>Pension</v>
          </cell>
          <cell r="B80">
            <v>7600</v>
          </cell>
          <cell r="C80">
            <v>10810</v>
          </cell>
          <cell r="D80">
            <v>14803</v>
          </cell>
        </row>
        <row r="81">
          <cell r="A81" t="str">
            <v>Pension</v>
          </cell>
          <cell r="B81">
            <v>7.6</v>
          </cell>
          <cell r="C81">
            <v>10.81</v>
          </cell>
          <cell r="D81">
            <v>14.803000000000001</v>
          </cell>
          <cell r="E81">
            <v>14.803000000000001</v>
          </cell>
        </row>
        <row r="102">
          <cell r="B102" t="str">
            <v>F1995</v>
          </cell>
          <cell r="C102" t="str">
            <v>F1996</v>
          </cell>
          <cell r="D102" t="str">
            <v>F1997</v>
          </cell>
          <cell r="E102" t="str">
            <v>F1998</v>
          </cell>
          <cell r="F102" t="str">
            <v>F1999</v>
          </cell>
          <cell r="G102" t="str">
            <v>F2000</v>
          </cell>
          <cell r="H102" t="str">
            <v>F2001</v>
          </cell>
          <cell r="I102" t="str">
            <v>F2002</v>
          </cell>
          <cell r="J102" t="str">
            <v>F2003</v>
          </cell>
          <cell r="K102" t="str">
            <v>F2004</v>
          </cell>
          <cell r="L102" t="str">
            <v>F2005</v>
          </cell>
          <cell r="M102" t="str">
            <v>F2006</v>
          </cell>
          <cell r="N102" t="str">
            <v>F2007</v>
          </cell>
          <cell r="O102" t="str">
            <v>F2008E</v>
          </cell>
        </row>
        <row r="103">
          <cell r="A103" t="str">
            <v>Cost Income Ratio</v>
          </cell>
          <cell r="B103">
            <v>0.57046876865098983</v>
          </cell>
          <cell r="C103">
            <v>0.56349087135229614</v>
          </cell>
          <cell r="D103">
            <v>0.59201069697476183</v>
          </cell>
          <cell r="E103">
            <v>0.58289912334856153</v>
          </cell>
          <cell r="F103">
            <v>0.6359122841550825</v>
          </cell>
          <cell r="G103">
            <v>0.5945375915480694</v>
          </cell>
          <cell r="H103">
            <v>0.64043861079406494</v>
          </cell>
          <cell r="I103">
            <v>0.54398365992116615</v>
          </cell>
          <cell r="J103">
            <v>0.50531244830701494</v>
          </cell>
          <cell r="K103">
            <v>0.51308197291631319</v>
          </cell>
          <cell r="L103">
            <v>0.51385795509625132</v>
          </cell>
          <cell r="M103">
            <v>0.50924839092236374</v>
          </cell>
          <cell r="N103">
            <v>0.5031079596754422</v>
          </cell>
          <cell r="O103">
            <v>0.48258253017061209</v>
          </cell>
        </row>
        <row r="124">
          <cell r="B124" t="str">
            <v>F1995</v>
          </cell>
          <cell r="C124" t="str">
            <v>F1996</v>
          </cell>
          <cell r="D124" t="str">
            <v>F1997</v>
          </cell>
          <cell r="E124" t="str">
            <v>F1998</v>
          </cell>
          <cell r="F124" t="str">
            <v>F1999</v>
          </cell>
          <cell r="G124" t="str">
            <v>F2000</v>
          </cell>
          <cell r="H124" t="str">
            <v>F2001</v>
          </cell>
          <cell r="I124" t="str">
            <v>F2002</v>
          </cell>
          <cell r="J124" t="str">
            <v>F2003</v>
          </cell>
          <cell r="K124" t="str">
            <v>F2004</v>
          </cell>
          <cell r="L124" t="str">
            <v>F2005</v>
          </cell>
          <cell r="M124" t="str">
            <v>F2006</v>
          </cell>
          <cell r="N124" t="str">
            <v>F2007</v>
          </cell>
          <cell r="O124" t="str">
            <v>F2008E</v>
          </cell>
        </row>
        <row r="125">
          <cell r="A125" t="str">
            <v>LLP/loans</v>
          </cell>
          <cell r="B125">
            <v>133.95772889443776</v>
          </cell>
          <cell r="C125">
            <v>108.53133842396991</v>
          </cell>
          <cell r="D125">
            <v>150.2882217423078</v>
          </cell>
          <cell r="E125">
            <v>202.02596953871787</v>
          </cell>
          <cell r="F125">
            <v>202.56130178239653</v>
          </cell>
          <cell r="G125">
            <v>167.89148728428952</v>
          </cell>
          <cell r="H125">
            <v>142.44353715274482</v>
          </cell>
          <cell r="I125">
            <v>188.15529904845116</v>
          </cell>
          <cell r="J125">
            <v>200.52446534497187</v>
          </cell>
          <cell r="K125">
            <v>250.44641418085106</v>
          </cell>
          <cell r="L125">
            <v>73.215139764866734</v>
          </cell>
          <cell r="M125">
            <v>23.834523548463679</v>
          </cell>
          <cell r="N125">
            <v>67.40447591286943</v>
          </cell>
          <cell r="O125">
            <v>80</v>
          </cell>
        </row>
        <row r="126">
          <cell r="B126">
            <v>165.45826392345501</v>
          </cell>
          <cell r="C126">
            <v>165.45826392345501</v>
          </cell>
          <cell r="D126">
            <v>165.45826392345501</v>
          </cell>
          <cell r="E126">
            <v>165.45826392345501</v>
          </cell>
          <cell r="F126">
            <v>165.45826392345501</v>
          </cell>
          <cell r="G126">
            <v>165.45826392345501</v>
          </cell>
          <cell r="H126">
            <v>165.45826392345501</v>
          </cell>
          <cell r="I126">
            <v>165.45826392345501</v>
          </cell>
          <cell r="J126">
            <v>165.45826392345501</v>
          </cell>
          <cell r="K126">
            <v>165.45826392345501</v>
          </cell>
          <cell r="L126">
            <v>165.45826392345501</v>
          </cell>
          <cell r="M126">
            <v>165.45826392345501</v>
          </cell>
          <cell r="N126">
            <v>165.45826392345501</v>
          </cell>
          <cell r="O126">
            <v>165.45826392345501</v>
          </cell>
        </row>
        <row r="148">
          <cell r="A148" t="str">
            <v>Rs. Mn</v>
          </cell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RWA, Basel 1</v>
          </cell>
          <cell r="B149">
            <v>2084895.8582089553</v>
          </cell>
          <cell r="C149">
            <v>2695475.328379374</v>
          </cell>
          <cell r="D149">
            <v>3234570.3940552487</v>
          </cell>
          <cell r="E149">
            <v>3881484.4728662982</v>
          </cell>
        </row>
        <row r="150">
          <cell r="A150" t="str">
            <v>Growth</v>
          </cell>
          <cell r="C150">
            <v>0.29285849831124966</v>
          </cell>
          <cell r="D150">
            <v>0.2</v>
          </cell>
          <cell r="E150">
            <v>0.2</v>
          </cell>
        </row>
        <row r="151">
          <cell r="A151" t="str">
            <v>Impact of Basel 2</v>
          </cell>
          <cell r="B151">
            <v>0</v>
          </cell>
          <cell r="C151">
            <v>0</v>
          </cell>
          <cell r="D151">
            <v>0.25</v>
          </cell>
          <cell r="E151">
            <v>0.25</v>
          </cell>
        </row>
        <row r="152">
          <cell r="A152" t="str">
            <v>RWA, Basel 2</v>
          </cell>
          <cell r="B152">
            <v>2084895.8582089553</v>
          </cell>
          <cell r="C152">
            <v>2695475.328379374</v>
          </cell>
          <cell r="D152">
            <v>4043212.992569061</v>
          </cell>
          <cell r="E152">
            <v>4851855.5910828728</v>
          </cell>
        </row>
        <row r="154">
          <cell r="A154" t="str">
            <v>PAT</v>
          </cell>
          <cell r="C154">
            <v>44066.74099999998</v>
          </cell>
          <cell r="D154">
            <v>45413.122000000018</v>
          </cell>
          <cell r="E154">
            <v>55298.407463143536</v>
          </cell>
        </row>
        <row r="155">
          <cell r="A155" t="str">
            <v>Dividend (incl tax)</v>
          </cell>
          <cell r="C155">
            <v>8417.64</v>
          </cell>
          <cell r="D155">
            <v>8620.4069999999992</v>
          </cell>
          <cell r="E155">
            <v>9236.151109253582</v>
          </cell>
        </row>
        <row r="156">
          <cell r="A156" t="str">
            <v>Retained Earnings</v>
          </cell>
          <cell r="C156">
            <v>35649.100999999981</v>
          </cell>
          <cell r="D156">
            <v>36792.715000000018</v>
          </cell>
          <cell r="E156">
            <v>46062.256353889956</v>
          </cell>
        </row>
        <row r="157">
          <cell r="A157" t="str">
            <v>IFR Release</v>
          </cell>
          <cell r="C157">
            <v>48000</v>
          </cell>
          <cell r="D157">
            <v>0</v>
          </cell>
          <cell r="E157">
            <v>0</v>
          </cell>
        </row>
        <row r="158">
          <cell r="A158" t="str">
            <v>Tier 1 Capital</v>
          </cell>
          <cell r="B158">
            <v>167625.62700000001</v>
          </cell>
          <cell r="C158">
            <v>251274.728</v>
          </cell>
          <cell r="D158">
            <v>288067.44300000003</v>
          </cell>
          <cell r="E158">
            <v>334129.69935388997</v>
          </cell>
        </row>
        <row r="160">
          <cell r="A160" t="str">
            <v>Tier 1 Ratio</v>
          </cell>
          <cell r="B160">
            <v>8.0399999999999999E-2</v>
          </cell>
          <cell r="C160">
            <v>9.322093411668371E-2</v>
          </cell>
          <cell r="D160">
            <v>7.1247160001076698E-2</v>
          </cell>
          <cell r="E160">
            <v>6.8866373510369963E-2</v>
          </cell>
        </row>
        <row r="161">
          <cell r="H161">
            <v>100</v>
          </cell>
        </row>
        <row r="162">
          <cell r="A162" t="str">
            <v>If SBI Dilutes 10% at current price and brings down RBI holding to 55%</v>
          </cell>
          <cell r="H162">
            <v>0.59730000000000005</v>
          </cell>
        </row>
        <row r="163">
          <cell r="A163" t="str">
            <v>Tier 1 Capital</v>
          </cell>
          <cell r="B163">
            <v>167625.62700000001</v>
          </cell>
          <cell r="C163">
            <v>251274.728</v>
          </cell>
          <cell r="D163">
            <v>335566.01800000004</v>
          </cell>
          <cell r="E163">
            <v>381628.27435388998</v>
          </cell>
        </row>
        <row r="164">
          <cell r="A164" t="str">
            <v>Tier 1 Ratio</v>
          </cell>
          <cell r="B164">
            <v>8.0399999999999999E-2</v>
          </cell>
          <cell r="C164">
            <v>9.322093411668371E-2</v>
          </cell>
          <cell r="D164">
            <v>8.2994890107627284E-2</v>
          </cell>
          <cell r="E164">
            <v>7.8656148599162118E-2</v>
          </cell>
        </row>
        <row r="166">
          <cell r="A166" t="str">
            <v>If SBI Dilutes &amp; Then Issues Hybrids</v>
          </cell>
        </row>
        <row r="167">
          <cell r="A167" t="str">
            <v>Tier 1 Capital</v>
          </cell>
          <cell r="B167">
            <v>167625.62700000001</v>
          </cell>
          <cell r="C167">
            <v>251274.728</v>
          </cell>
          <cell r="D167">
            <v>385900.92070000002</v>
          </cell>
          <cell r="E167">
            <v>431963.17705388996</v>
          </cell>
        </row>
        <row r="168">
          <cell r="A168" t="str">
            <v>Tier 1 Ratio</v>
          </cell>
          <cell r="B168">
            <v>8.0399999999999999E-2</v>
          </cell>
          <cell r="C168">
            <v>9.322093411668371E-2</v>
          </cell>
          <cell r="D168">
            <v>9.544412362377136E-2</v>
          </cell>
          <cell r="E168">
            <v>8.9030509862615514E-2</v>
          </cell>
        </row>
        <row r="173">
          <cell r="C173" t="str">
            <v>F2004</v>
          </cell>
          <cell r="D173" t="str">
            <v>F2005</v>
          </cell>
          <cell r="E173" t="str">
            <v>F2006</v>
          </cell>
        </row>
        <row r="174">
          <cell r="A174" t="str">
            <v>IMD</v>
          </cell>
          <cell r="B174">
            <v>256850</v>
          </cell>
          <cell r="C174">
            <v>256850</v>
          </cell>
          <cell r="D174">
            <v>256850</v>
          </cell>
          <cell r="E174">
            <v>192637.5</v>
          </cell>
        </row>
        <row r="175">
          <cell r="A175" t="str">
            <v>Interest Rate</v>
          </cell>
          <cell r="C175">
            <v>7.7499999999999999E-2</v>
          </cell>
          <cell r="D175">
            <v>7.7499999999999999E-2</v>
          </cell>
          <cell r="E175">
            <v>7.7499999999999999E-2</v>
          </cell>
        </row>
        <row r="176">
          <cell r="A176" t="str">
            <v>IMD Int Cost</v>
          </cell>
          <cell r="C176">
            <v>19905.875</v>
          </cell>
          <cell r="D176">
            <v>19905.875</v>
          </cell>
          <cell r="E176">
            <v>14929.40625</v>
          </cell>
        </row>
        <row r="178">
          <cell r="A178" t="str">
            <v>Total Int Expense</v>
          </cell>
          <cell r="C178">
            <v>181229</v>
          </cell>
          <cell r="D178">
            <v>171865</v>
          </cell>
          <cell r="E178">
            <v>178610.58900000001</v>
          </cell>
        </row>
        <row r="179">
          <cell r="A179" t="str">
            <v>Non IMD</v>
          </cell>
          <cell r="C179">
            <v>161323.125</v>
          </cell>
          <cell r="D179">
            <v>151959.125</v>
          </cell>
          <cell r="E179">
            <v>163681.18275000001</v>
          </cell>
        </row>
        <row r="181">
          <cell r="A181" t="str">
            <v>Savings Deposit</v>
          </cell>
          <cell r="B181">
            <v>657827.1</v>
          </cell>
          <cell r="C181">
            <v>795958.8</v>
          </cell>
          <cell r="D181">
            <v>1101142.5795</v>
          </cell>
          <cell r="E181">
            <v>1127239.2139999999</v>
          </cell>
        </row>
        <row r="182">
          <cell r="A182" t="str">
            <v xml:space="preserve">Current Account </v>
          </cell>
          <cell r="B182">
            <v>447723.8</v>
          </cell>
          <cell r="C182">
            <v>502908.3</v>
          </cell>
          <cell r="D182">
            <v>367047.52650000004</v>
          </cell>
          <cell r="E182">
            <v>679956.50100000005</v>
          </cell>
        </row>
        <row r="183">
          <cell r="A183" t="str">
            <v>Term Deposit</v>
          </cell>
          <cell r="B183">
            <v>1598832.1</v>
          </cell>
          <cell r="C183">
            <v>1630469.615</v>
          </cell>
          <cell r="D183">
            <v>1945435.159</v>
          </cell>
          <cell r="E183">
            <v>1993264.8379999998</v>
          </cell>
        </row>
        <row r="184">
          <cell r="A184" t="str">
            <v>Total Deposit</v>
          </cell>
          <cell r="B184">
            <v>2704383</v>
          </cell>
          <cell r="C184">
            <v>2929336.7149999999</v>
          </cell>
          <cell r="D184">
            <v>3413625.2650000001</v>
          </cell>
          <cell r="E184">
            <v>3800460.5529999994</v>
          </cell>
        </row>
        <row r="186">
          <cell r="A186" t="str">
            <v>Int Cost</v>
          </cell>
        </row>
        <row r="187">
          <cell r="A187" t="str">
            <v>Savings Deposit</v>
          </cell>
          <cell r="C187">
            <v>22533.68145</v>
          </cell>
          <cell r="D187">
            <v>29405.07138225</v>
          </cell>
          <cell r="E187">
            <v>34539.917799249997</v>
          </cell>
        </row>
        <row r="188">
          <cell r="A188" t="str">
            <v xml:space="preserve">Current Account 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Term Deposit</v>
          </cell>
          <cell r="C189">
            <v>138789.44355</v>
          </cell>
          <cell r="D189">
            <v>122554.05361775</v>
          </cell>
          <cell r="E189">
            <v>129141.26495075002</v>
          </cell>
        </row>
        <row r="190">
          <cell r="A190" t="str">
            <v>Total Deposit</v>
          </cell>
          <cell r="C190">
            <v>161323.125</v>
          </cell>
          <cell r="D190">
            <v>151959.125</v>
          </cell>
          <cell r="E190">
            <v>163681.18275000001</v>
          </cell>
        </row>
        <row r="192">
          <cell r="A192" t="str">
            <v>Int Rate on Term Deposit</v>
          </cell>
          <cell r="C192">
            <v>8.5956318609269375E-2</v>
          </cell>
          <cell r="D192">
            <v>6.8544360861523324E-2</v>
          </cell>
          <cell r="E192">
            <v>6.5575578261412859E-2</v>
          </cell>
        </row>
      </sheetData>
      <sheetData sheetId="17">
        <row r="1">
          <cell r="A1" t="str">
            <v>SBI - SUBSIDIARIES &amp; ASSOCIATE BANKS</v>
          </cell>
          <cell r="D1" t="e">
            <v>#REF!</v>
          </cell>
          <cell r="BB1" t="str">
            <v>SBI-Consolidated</v>
          </cell>
        </row>
        <row r="2">
          <cell r="B2" t="str">
            <v>FY1998</v>
          </cell>
          <cell r="N2" t="str">
            <v>FY1999</v>
          </cell>
          <cell r="Z2" t="str">
            <v>FY2000</v>
          </cell>
          <cell r="BD2" t="str">
            <v>F2002</v>
          </cell>
          <cell r="BE2" t="str">
            <v>F2002</v>
          </cell>
          <cell r="BF2" t="str">
            <v>F2003</v>
          </cell>
          <cell r="BG2" t="str">
            <v>F2004</v>
          </cell>
          <cell r="BH2" t="str">
            <v>F2005</v>
          </cell>
          <cell r="BI2" t="str">
            <v>F2006</v>
          </cell>
          <cell r="BJ2" t="str">
            <v>F2007</v>
          </cell>
          <cell r="BK2" t="str">
            <v>F2008E</v>
          </cell>
          <cell r="BL2" t="str">
            <v>F2009E</v>
          </cell>
          <cell r="BM2" t="str">
            <v>Comments</v>
          </cell>
          <cell r="BP2" t="str">
            <v>F2003</v>
          </cell>
          <cell r="BQ2" t="str">
            <v>F2004</v>
          </cell>
          <cell r="BR2" t="str">
            <v>F2005</v>
          </cell>
          <cell r="BS2" t="str">
            <v>F2006</v>
          </cell>
          <cell r="BT2" t="str">
            <v>F2007</v>
          </cell>
        </row>
        <row r="3">
          <cell r="A3" t="str">
            <v>Face Value per share</v>
          </cell>
          <cell r="B3">
            <v>10</v>
          </cell>
          <cell r="C3">
            <v>10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</v>
          </cell>
          <cell r="L3" t="str">
            <v>OF ASSOCIATES</v>
          </cell>
          <cell r="N3">
            <v>10</v>
          </cell>
          <cell r="O3">
            <v>10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</v>
          </cell>
          <cell r="X3" t="str">
            <v>OF ASSOCIATES</v>
          </cell>
          <cell r="Z3">
            <v>10</v>
          </cell>
          <cell r="AA3">
            <v>10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</v>
          </cell>
          <cell r="AJ3" t="str">
            <v>OF ASSOCIATES</v>
          </cell>
          <cell r="AL3" t="str">
            <v>Cons/SBI</v>
          </cell>
          <cell r="AN3">
            <v>10</v>
          </cell>
          <cell r="AO3">
            <v>10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</v>
          </cell>
          <cell r="AX3" t="str">
            <v>OF ASSOCIATES</v>
          </cell>
        </row>
        <row r="4">
          <cell r="BB4" t="str">
            <v>Mkt Price</v>
          </cell>
          <cell r="BD4">
            <v>1314.05</v>
          </cell>
          <cell r="BF4">
            <v>1510</v>
          </cell>
        </row>
        <row r="5">
          <cell r="A5" t="str">
            <v>BALANCE SHEET(Rs.m)</v>
          </cell>
          <cell r="AN5">
            <v>526.29999999999995</v>
          </cell>
          <cell r="AW5">
            <v>166617.62199999951</v>
          </cell>
        </row>
        <row r="6">
          <cell r="BB6" t="str">
            <v>Balance Sheet</v>
          </cell>
          <cell r="BO6" t="str">
            <v>Growth, YoY</v>
          </cell>
        </row>
        <row r="7">
          <cell r="BB7" t="str">
            <v>Liabilities</v>
          </cell>
        </row>
        <row r="8">
          <cell r="A8" t="str">
            <v>Capital</v>
          </cell>
          <cell r="B8">
            <v>5263</v>
          </cell>
          <cell r="C8">
            <v>1000</v>
          </cell>
          <cell r="D8">
            <v>172.5</v>
          </cell>
          <cell r="E8">
            <v>175</v>
          </cell>
          <cell r="F8">
            <v>360</v>
          </cell>
          <cell r="G8">
            <v>500</v>
          </cell>
          <cell r="H8">
            <v>247.5</v>
          </cell>
          <cell r="I8">
            <v>3140</v>
          </cell>
          <cell r="J8">
            <v>500</v>
          </cell>
          <cell r="K8">
            <v>5263</v>
          </cell>
          <cell r="L8">
            <v>6095</v>
          </cell>
          <cell r="N8">
            <v>5263</v>
          </cell>
          <cell r="O8">
            <v>1000</v>
          </cell>
          <cell r="P8">
            <v>172.5</v>
          </cell>
          <cell r="Q8">
            <v>175</v>
          </cell>
          <cell r="R8">
            <v>360</v>
          </cell>
          <cell r="S8">
            <v>500</v>
          </cell>
          <cell r="T8">
            <v>247.5</v>
          </cell>
          <cell r="U8">
            <v>3140</v>
          </cell>
          <cell r="V8">
            <v>500</v>
          </cell>
          <cell r="W8">
            <v>5263</v>
          </cell>
          <cell r="X8">
            <v>6095</v>
          </cell>
          <cell r="Z8">
            <v>5263</v>
          </cell>
          <cell r="AA8">
            <v>1000</v>
          </cell>
          <cell r="AB8">
            <v>172.5</v>
          </cell>
          <cell r="AC8">
            <v>175</v>
          </cell>
          <cell r="AD8">
            <v>360</v>
          </cell>
          <cell r="AE8">
            <v>500</v>
          </cell>
          <cell r="AF8">
            <v>247.5</v>
          </cell>
          <cell r="AG8">
            <v>3140</v>
          </cell>
          <cell r="AH8">
            <v>500</v>
          </cell>
          <cell r="AI8">
            <v>5263</v>
          </cell>
          <cell r="AJ8">
            <v>6095</v>
          </cell>
          <cell r="AL8">
            <v>0</v>
          </cell>
          <cell r="AN8">
            <v>5263</v>
          </cell>
          <cell r="AO8">
            <v>1000</v>
          </cell>
          <cell r="AP8">
            <v>172.5</v>
          </cell>
          <cell r="AQ8">
            <v>175</v>
          </cell>
          <cell r="AR8">
            <v>360</v>
          </cell>
          <cell r="AS8">
            <v>500</v>
          </cell>
          <cell r="AT8">
            <v>247.5</v>
          </cell>
          <cell r="AU8">
            <v>3140</v>
          </cell>
          <cell r="AV8">
            <v>500</v>
          </cell>
          <cell r="AW8">
            <v>5263</v>
          </cell>
          <cell r="AX8">
            <v>6095</v>
          </cell>
          <cell r="BB8" t="str">
            <v>Capital</v>
          </cell>
          <cell r="BC8">
            <v>5263</v>
          </cell>
          <cell r="BD8" t="e">
            <v>#REF!</v>
          </cell>
          <cell r="BE8">
            <v>5262.9889999999996</v>
          </cell>
          <cell r="BF8">
            <v>5262.9889999999996</v>
          </cell>
          <cell r="BG8" t="e">
            <v>#REF!</v>
          </cell>
          <cell r="BH8">
            <v>5262.9889999999996</v>
          </cell>
          <cell r="BI8">
            <v>5262.9889999999996</v>
          </cell>
          <cell r="BJ8">
            <v>5262.9889999999996</v>
          </cell>
          <cell r="BK8">
            <v>5262.9889999999996</v>
          </cell>
          <cell r="BL8">
            <v>5262.9889999999996</v>
          </cell>
          <cell r="BP8">
            <v>0</v>
          </cell>
          <cell r="BQ8" t="e">
            <v>#REF!</v>
          </cell>
          <cell r="BR8" t="e">
            <v>#REF!</v>
          </cell>
          <cell r="BS8">
            <v>0</v>
          </cell>
          <cell r="BT8">
            <v>0</v>
          </cell>
        </row>
        <row r="9">
          <cell r="A9" t="str">
            <v>Reserves &amp; Surplus</v>
          </cell>
          <cell r="B9">
            <v>90805.28</v>
          </cell>
          <cell r="C9">
            <v>58.89</v>
          </cell>
          <cell r="D9">
            <v>3720.5419999999999</v>
          </cell>
          <cell r="E9">
            <v>1502.385</v>
          </cell>
          <cell r="F9">
            <v>1817.047</v>
          </cell>
          <cell r="G9">
            <v>2941.1840000000002</v>
          </cell>
          <cell r="H9">
            <v>5419.2030000000004</v>
          </cell>
          <cell r="I9">
            <v>761.69799999999998</v>
          </cell>
          <cell r="J9">
            <v>3015.855</v>
          </cell>
          <cell r="K9">
            <v>107007.13573760027</v>
          </cell>
          <cell r="L9">
            <v>19236.804</v>
          </cell>
          <cell r="N9">
            <v>98760</v>
          </cell>
          <cell r="O9">
            <v>157.01</v>
          </cell>
          <cell r="P9">
            <v>4788.3739999999998</v>
          </cell>
          <cell r="Q9">
            <v>1764.2539999999999</v>
          </cell>
          <cell r="R9">
            <v>2064.9409999999998</v>
          </cell>
          <cell r="S9">
            <v>3693.4760000000001</v>
          </cell>
          <cell r="T9">
            <v>6329.5050000000001</v>
          </cell>
          <cell r="U9">
            <v>981.21699999999998</v>
          </cell>
          <cell r="V9">
            <v>3311.009</v>
          </cell>
          <cell r="W9">
            <v>117528.85632229969</v>
          </cell>
          <cell r="X9">
            <v>23089.786</v>
          </cell>
          <cell r="Z9">
            <v>116210</v>
          </cell>
          <cell r="AA9">
            <v>277.351</v>
          </cell>
          <cell r="AB9">
            <v>6008.9790000000003</v>
          </cell>
          <cell r="AC9">
            <v>2162.3580000000002</v>
          </cell>
          <cell r="AD9">
            <v>2455.4169999999999</v>
          </cell>
          <cell r="AE9">
            <v>4731.1620000000003</v>
          </cell>
          <cell r="AF9">
            <v>7563.9539999999997</v>
          </cell>
          <cell r="AG9">
            <v>1869.127</v>
          </cell>
          <cell r="AH9">
            <v>3836.7069999999999</v>
          </cell>
          <cell r="AI9">
            <v>143019.0549999997</v>
          </cell>
          <cell r="AJ9">
            <v>28905.054999999997</v>
          </cell>
          <cell r="AL9">
            <v>0.23069490577402729</v>
          </cell>
          <cell r="AM9">
            <v>0.22069970281461471</v>
          </cell>
          <cell r="AN9">
            <v>129352</v>
          </cell>
          <cell r="AO9">
            <v>-142.625</v>
          </cell>
          <cell r="AP9">
            <v>7444.6809999999996</v>
          </cell>
          <cell r="AQ9">
            <v>2934.7550000000001</v>
          </cell>
          <cell r="AR9">
            <v>2557.223</v>
          </cell>
          <cell r="AS9">
            <v>5591.9880000000003</v>
          </cell>
          <cell r="AT9">
            <v>9059.482</v>
          </cell>
          <cell r="AU9">
            <v>2006.181</v>
          </cell>
          <cell r="AV9">
            <v>4646.3069999999998</v>
          </cell>
          <cell r="AW9">
            <v>161354.62199999951</v>
          </cell>
          <cell r="AX9">
            <v>34097.991999999998</v>
          </cell>
          <cell r="BB9" t="str">
            <v>Reserves &amp; Surplus</v>
          </cell>
          <cell r="BC9">
            <v>161354.62199999951</v>
          </cell>
          <cell r="BD9" t="e">
            <v>#REF!</v>
          </cell>
          <cell r="BE9">
            <v>189147.13200000001</v>
          </cell>
          <cell r="BF9">
            <v>219909.497</v>
          </cell>
          <cell r="BG9">
            <v>269101.09999999998</v>
          </cell>
          <cell r="BH9">
            <v>320254.99400000001</v>
          </cell>
          <cell r="BI9">
            <v>366804.07199999999</v>
          </cell>
          <cell r="BJ9">
            <v>420093.50599999999</v>
          </cell>
          <cell r="BK9">
            <v>488512.20057604992</v>
          </cell>
          <cell r="BL9">
            <v>570171.12420042325</v>
          </cell>
          <cell r="BP9">
            <v>0.16263722677011039</v>
          </cell>
          <cell r="BQ9">
            <v>0.22369021652575549</v>
          </cell>
          <cell r="BR9">
            <v>0.1900917313232835</v>
          </cell>
          <cell r="BS9">
            <v>0.14535004565767973</v>
          </cell>
          <cell r="BT9">
            <v>0.14528037736723931</v>
          </cell>
        </row>
        <row r="10">
          <cell r="A10" t="str">
            <v>LIABILITIES</v>
          </cell>
          <cell r="BB10" t="str">
            <v>Shareholders Equity</v>
          </cell>
          <cell r="BD10" t="e">
            <v>#REF!</v>
          </cell>
          <cell r="BE10">
            <v>194410.12100000001</v>
          </cell>
          <cell r="BF10">
            <v>225172.486</v>
          </cell>
          <cell r="BG10" t="e">
            <v>#REF!</v>
          </cell>
          <cell r="BH10">
            <v>325517.98300000001</v>
          </cell>
          <cell r="BI10">
            <v>372067.06099999999</v>
          </cell>
          <cell r="BJ10">
            <v>425356.495</v>
          </cell>
          <cell r="BK10">
            <v>493775.18957604992</v>
          </cell>
          <cell r="BL10">
            <v>575434.11320042319</v>
          </cell>
          <cell r="BP10">
            <v>0.1582343801946402</v>
          </cell>
          <cell r="BQ10" t="e">
            <v>#REF!</v>
          </cell>
          <cell r="BR10" t="e">
            <v>#REF!</v>
          </cell>
          <cell r="BS10">
            <v>0.14300001975620491</v>
          </cell>
          <cell r="BT10">
            <v>0.14322534721771563</v>
          </cell>
        </row>
        <row r="11">
          <cell r="A11" t="str">
            <v>Deposits</v>
          </cell>
          <cell r="B11">
            <v>1310913</v>
          </cell>
          <cell r="C11">
            <v>4326.2219999999998</v>
          </cell>
          <cell r="D11">
            <v>86486.214000000007</v>
          </cell>
          <cell r="E11">
            <v>33687.847000000002</v>
          </cell>
          <cell r="F11">
            <v>47685.705000000002</v>
          </cell>
          <cell r="G11">
            <v>65253.603999999999</v>
          </cell>
          <cell r="H11">
            <v>77374.25</v>
          </cell>
          <cell r="I11">
            <v>39946.999000000003</v>
          </cell>
          <cell r="J11">
            <v>74680.629000000001</v>
          </cell>
          <cell r="K11">
            <v>1740354.47</v>
          </cell>
          <cell r="L11">
            <v>429441.47000000003</v>
          </cell>
          <cell r="N11">
            <v>1690419</v>
          </cell>
          <cell r="O11">
            <v>4327.6480000000001</v>
          </cell>
          <cell r="P11">
            <v>106148.79</v>
          </cell>
          <cell r="Q11">
            <v>40279.046999999999</v>
          </cell>
          <cell r="R11">
            <v>55748.277999999998</v>
          </cell>
          <cell r="S11">
            <v>77408.186000000002</v>
          </cell>
          <cell r="T11">
            <v>88472.665999999997</v>
          </cell>
          <cell r="U11">
            <v>47790.453000000001</v>
          </cell>
          <cell r="V11">
            <v>86503.03</v>
          </cell>
          <cell r="W11">
            <v>2197097.0980000002</v>
          </cell>
          <cell r="X11">
            <v>506678.098</v>
          </cell>
          <cell r="Z11">
            <v>1968211</v>
          </cell>
          <cell r="AA11">
            <v>5136.9139999999998</v>
          </cell>
          <cell r="AB11">
            <v>125270.249</v>
          </cell>
          <cell r="AC11">
            <v>50963.663</v>
          </cell>
          <cell r="AD11">
            <v>66323.547000000006</v>
          </cell>
          <cell r="AE11">
            <v>90740.168999999994</v>
          </cell>
          <cell r="AF11">
            <v>101816.92</v>
          </cell>
          <cell r="AG11">
            <v>57728.906000000003</v>
          </cell>
          <cell r="AH11">
            <v>101826.049</v>
          </cell>
          <cell r="AI11">
            <v>2568017.4169999999</v>
          </cell>
          <cell r="AJ11">
            <v>599806.41700000002</v>
          </cell>
          <cell r="AL11">
            <v>0.30474700984802938</v>
          </cell>
          <cell r="AN11">
            <v>2428284</v>
          </cell>
          <cell r="AO11">
            <v>4997.0209999999997</v>
          </cell>
          <cell r="AP11">
            <v>148418</v>
          </cell>
          <cell r="AQ11">
            <v>66984.053</v>
          </cell>
          <cell r="AR11">
            <v>76082.866999999998</v>
          </cell>
          <cell r="AS11">
            <v>103260.822</v>
          </cell>
          <cell r="AT11">
            <v>115741.66800000001</v>
          </cell>
          <cell r="AU11">
            <v>66675.338000000003</v>
          </cell>
          <cell r="AV11">
            <v>115727.908</v>
          </cell>
          <cell r="AW11">
            <v>3126171.6770000001</v>
          </cell>
          <cell r="AX11">
            <v>697887.67699999991</v>
          </cell>
          <cell r="BB11" t="str">
            <v>Deposits</v>
          </cell>
          <cell r="BC11">
            <v>3126171.6770000001</v>
          </cell>
          <cell r="BD11" t="e">
            <v>#REF!</v>
          </cell>
          <cell r="BE11">
            <v>3514223.8859999999</v>
          </cell>
          <cell r="BF11">
            <v>3918749.7340000002</v>
          </cell>
          <cell r="BG11">
            <v>4332876.8</v>
          </cell>
          <cell r="BH11">
            <v>5061052</v>
          </cell>
          <cell r="BI11">
            <v>5440242.6529999999</v>
          </cell>
          <cell r="BJ11">
            <v>6362728.7690000003</v>
          </cell>
          <cell r="BP11">
            <v>0.11511100633387494</v>
          </cell>
          <cell r="BQ11">
            <v>0.1056783653232396</v>
          </cell>
          <cell r="BR11">
            <v>0.16805813634027178</v>
          </cell>
          <cell r="BS11">
            <v>7.4923287292839591E-2</v>
          </cell>
          <cell r="BT11">
            <v>0.16956709008031079</v>
          </cell>
        </row>
        <row r="12">
          <cell r="A12" t="str">
            <v>Borrowings</v>
          </cell>
          <cell r="B12">
            <v>80934</v>
          </cell>
          <cell r="C12">
            <v>450</v>
          </cell>
          <cell r="D12">
            <v>1424.7470000000001</v>
          </cell>
          <cell r="E12">
            <v>412.06200000000001</v>
          </cell>
          <cell r="F12">
            <v>968.19200000000001</v>
          </cell>
          <cell r="G12">
            <v>1116.2819999999999</v>
          </cell>
          <cell r="H12">
            <v>1199.6130000000001</v>
          </cell>
          <cell r="I12">
            <v>2152.915</v>
          </cell>
          <cell r="J12">
            <v>1259.9949999999999</v>
          </cell>
          <cell r="K12">
            <v>89917.805999999997</v>
          </cell>
          <cell r="L12">
            <v>8983.8060000000005</v>
          </cell>
          <cell r="N12">
            <v>90791</v>
          </cell>
          <cell r="O12">
            <v>238.2</v>
          </cell>
          <cell r="P12">
            <v>1369.0119999999999</v>
          </cell>
          <cell r="Q12">
            <v>537.54300000000001</v>
          </cell>
          <cell r="R12">
            <v>3232.2820000000002</v>
          </cell>
          <cell r="S12">
            <v>1008.986</v>
          </cell>
          <cell r="T12">
            <v>1613.1189999999999</v>
          </cell>
          <cell r="U12">
            <v>2216.5819999999999</v>
          </cell>
          <cell r="V12">
            <v>1402.7750000000001</v>
          </cell>
          <cell r="W12">
            <v>102409.499</v>
          </cell>
          <cell r="X12">
            <v>11618.499</v>
          </cell>
          <cell r="Z12">
            <v>98721</v>
          </cell>
          <cell r="AA12">
            <v>369.2</v>
          </cell>
          <cell r="AB12">
            <v>1832.3869999999999</v>
          </cell>
          <cell r="AC12">
            <v>1776.5150000000001</v>
          </cell>
          <cell r="AD12">
            <v>4746.4930000000004</v>
          </cell>
          <cell r="AE12">
            <v>948.09500000000003</v>
          </cell>
          <cell r="AF12">
            <v>626.68600000000004</v>
          </cell>
          <cell r="AG12">
            <v>2763.962</v>
          </cell>
          <cell r="AH12">
            <v>614.78599999999994</v>
          </cell>
          <cell r="AI12">
            <v>112399.124</v>
          </cell>
          <cell r="AJ12">
            <v>13678.124</v>
          </cell>
          <cell r="AL12">
            <v>0.13855333718256491</v>
          </cell>
          <cell r="AN12">
            <v>107220</v>
          </cell>
          <cell r="AO12">
            <v>295.3</v>
          </cell>
          <cell r="AP12">
            <v>935.63900000000001</v>
          </cell>
          <cell r="AQ12">
            <v>2084.2399999999998</v>
          </cell>
          <cell r="AR12">
            <v>1790.85</v>
          </cell>
          <cell r="AS12">
            <v>468.32400000000001</v>
          </cell>
          <cell r="AT12">
            <v>177.08099999999999</v>
          </cell>
          <cell r="AU12">
            <v>996.62</v>
          </cell>
          <cell r="AV12">
            <v>377.54899999999998</v>
          </cell>
          <cell r="AW12">
            <v>114345.603</v>
          </cell>
          <cell r="AX12">
            <v>7125.6030000000001</v>
          </cell>
          <cell r="BB12" t="str">
            <v>Borrowings</v>
          </cell>
          <cell r="BC12">
            <v>114345.603</v>
          </cell>
          <cell r="BD12" t="e">
            <v>#REF!</v>
          </cell>
          <cell r="BE12">
            <v>103242.171</v>
          </cell>
          <cell r="BF12">
            <v>122352.556</v>
          </cell>
          <cell r="BG12">
            <v>173741.08</v>
          </cell>
          <cell r="BH12">
            <v>229294.8</v>
          </cell>
          <cell r="BI12">
            <v>369748.989</v>
          </cell>
          <cell r="BJ12">
            <v>486618.30900000001</v>
          </cell>
          <cell r="BP12">
            <v>0.18510251009735157</v>
          </cell>
          <cell r="BQ12">
            <v>0.42000368181928294</v>
          </cell>
          <cell r="BR12">
            <v>0.31975005565753367</v>
          </cell>
          <cell r="BS12">
            <v>0.61254851396542809</v>
          </cell>
          <cell r="BT12">
            <v>0.31607745653633157</v>
          </cell>
        </row>
        <row r="13">
          <cell r="A13" t="str">
            <v>Other</v>
          </cell>
          <cell r="B13">
            <v>308814.71999999997</v>
          </cell>
          <cell r="C13">
            <v>511.83600000000024</v>
          </cell>
          <cell r="D13">
            <v>14376.420999999991</v>
          </cell>
          <cell r="E13">
            <v>5154.8009999999977</v>
          </cell>
          <cell r="F13">
            <v>7798.6199999999981</v>
          </cell>
          <cell r="G13">
            <v>15418.165000000008</v>
          </cell>
          <cell r="H13">
            <v>13124.389000000008</v>
          </cell>
          <cell r="I13">
            <v>6035.1650000000018</v>
          </cell>
          <cell r="J13">
            <v>11874.502000000004</v>
          </cell>
          <cell r="K13">
            <v>383108.61899999995</v>
          </cell>
          <cell r="L13">
            <v>74293.899000000005</v>
          </cell>
          <cell r="N13">
            <v>339857</v>
          </cell>
          <cell r="O13">
            <v>297.5449999999999</v>
          </cell>
          <cell r="P13">
            <v>19391.084000000021</v>
          </cell>
          <cell r="Q13">
            <v>6840.9129999999986</v>
          </cell>
          <cell r="R13">
            <v>7355.8870000000015</v>
          </cell>
          <cell r="S13">
            <v>19674.148000000005</v>
          </cell>
          <cell r="T13">
            <v>11871.806999999992</v>
          </cell>
          <cell r="U13">
            <v>9630.134</v>
          </cell>
          <cell r="V13">
            <v>17424.999999999993</v>
          </cell>
          <cell r="W13">
            <v>432343.51800000004</v>
          </cell>
          <cell r="X13">
            <v>92486.518000000011</v>
          </cell>
          <cell r="Z13">
            <v>426645</v>
          </cell>
          <cell r="AA13">
            <v>288.8510000000004</v>
          </cell>
          <cell r="AB13">
            <v>21798.11800000002</v>
          </cell>
          <cell r="AC13">
            <v>7712.1289999999999</v>
          </cell>
          <cell r="AD13">
            <v>8963.6909999999934</v>
          </cell>
          <cell r="AE13">
            <v>27772.088</v>
          </cell>
          <cell r="AF13">
            <v>12857.873000000009</v>
          </cell>
          <cell r="AG13">
            <v>9842.7250000000058</v>
          </cell>
          <cell r="AH13">
            <v>17568.216000000008</v>
          </cell>
          <cell r="AI13">
            <v>533448.69099999999</v>
          </cell>
          <cell r="AJ13">
            <v>106803.69100000002</v>
          </cell>
          <cell r="AL13">
            <v>0.25033386304773297</v>
          </cell>
          <cell r="AN13">
            <v>486323</v>
          </cell>
          <cell r="AO13">
            <v>309.35199999999998</v>
          </cell>
          <cell r="AP13">
            <v>26438.642</v>
          </cell>
          <cell r="AQ13">
            <v>10047.154</v>
          </cell>
          <cell r="AR13">
            <v>13343.977999999999</v>
          </cell>
          <cell r="AS13">
            <v>28832.767</v>
          </cell>
          <cell r="AT13">
            <v>18022.394</v>
          </cell>
          <cell r="AU13">
            <v>13015.538</v>
          </cell>
          <cell r="AV13">
            <v>23574.960999999999</v>
          </cell>
          <cell r="AW13">
            <v>619907.78600000008</v>
          </cell>
          <cell r="AX13">
            <v>133584.78600000002</v>
          </cell>
          <cell r="BB13" t="str">
            <v>Other</v>
          </cell>
          <cell r="BC13">
            <v>619907.78600000008</v>
          </cell>
          <cell r="BD13" t="e">
            <v>#REF!</v>
          </cell>
          <cell r="BE13">
            <v>685734.75600000005</v>
          </cell>
          <cell r="BF13">
            <v>702649.39899999998</v>
          </cell>
          <cell r="BG13">
            <v>718745.46</v>
          </cell>
          <cell r="BH13">
            <v>656869.5</v>
          </cell>
          <cell r="BI13">
            <v>773556.18</v>
          </cell>
          <cell r="BJ13">
            <v>860141.18299999996</v>
          </cell>
          <cell r="BP13">
            <v>2.466645135309431E-2</v>
          </cell>
          <cell r="BQ13">
            <v>2.2907670629061405E-2</v>
          </cell>
          <cell r="BR13">
            <v>-8.6088835955916765E-2</v>
          </cell>
          <cell r="BS13">
            <v>0.17764058157670592</v>
          </cell>
          <cell r="BT13">
            <v>0.11193111145463264</v>
          </cell>
        </row>
        <row r="14">
          <cell r="A14" t="str">
            <v>Minority Interest</v>
          </cell>
          <cell r="K14">
            <v>1938.9482623999997</v>
          </cell>
          <cell r="W14">
            <v>2224.9296777</v>
          </cell>
          <cell r="AI14">
            <v>0</v>
          </cell>
          <cell r="AJ14">
            <v>0</v>
          </cell>
          <cell r="AW14">
            <v>0</v>
          </cell>
          <cell r="AX14">
            <v>0</v>
          </cell>
          <cell r="BB14" t="str">
            <v>Minority Interest</v>
          </cell>
          <cell r="BC14">
            <v>0</v>
          </cell>
          <cell r="BE14">
            <v>5611.3360000000002</v>
          </cell>
          <cell r="BF14">
            <v>8636.0349999999999</v>
          </cell>
          <cell r="BG14">
            <v>10116.4</v>
          </cell>
          <cell r="BH14">
            <v>13040.7</v>
          </cell>
          <cell r="BI14">
            <v>14303.325999999999</v>
          </cell>
          <cell r="BJ14">
            <v>16899.351999999999</v>
          </cell>
          <cell r="BP14">
            <v>0.53903366328446545</v>
          </cell>
          <cell r="BQ14">
            <v>0.17141720708635377</v>
          </cell>
          <cell r="BR14">
            <v>0.28906528013917998</v>
          </cell>
          <cell r="BS14">
            <v>9.6821949741961566E-2</v>
          </cell>
          <cell r="BT14">
            <v>0.18149806555482262</v>
          </cell>
        </row>
        <row r="15">
          <cell r="A15" t="str">
            <v>TOTAL</v>
          </cell>
          <cell r="B15">
            <v>1796730</v>
          </cell>
          <cell r="C15">
            <v>6346.9480000000003</v>
          </cell>
          <cell r="D15">
            <v>106180.424</v>
          </cell>
          <cell r="E15">
            <v>40932.095000000001</v>
          </cell>
          <cell r="F15">
            <v>58629.563999999998</v>
          </cell>
          <cell r="G15">
            <v>85229.235000000001</v>
          </cell>
          <cell r="H15">
            <v>97364.955000000002</v>
          </cell>
          <cell r="I15">
            <v>52036.777000000002</v>
          </cell>
          <cell r="J15">
            <v>91330.981</v>
          </cell>
          <cell r="K15">
            <v>2327589.9790000003</v>
          </cell>
          <cell r="L15">
            <v>538050.97900000005</v>
          </cell>
          <cell r="N15">
            <v>2225090</v>
          </cell>
          <cell r="O15">
            <v>6020.4030000000002</v>
          </cell>
          <cell r="P15">
            <v>131869.76000000001</v>
          </cell>
          <cell r="Q15">
            <v>49596.756999999998</v>
          </cell>
          <cell r="R15">
            <v>68761.388000000006</v>
          </cell>
          <cell r="S15">
            <v>102284.796</v>
          </cell>
          <cell r="T15">
            <v>108534.59699999999</v>
          </cell>
          <cell r="U15">
            <v>63758.385999999999</v>
          </cell>
          <cell r="V15">
            <v>109141.814</v>
          </cell>
          <cell r="W15">
            <v>2856866.9010000001</v>
          </cell>
          <cell r="X15">
            <v>639967.90100000007</v>
          </cell>
          <cell r="Z15">
            <v>2615050</v>
          </cell>
          <cell r="AA15">
            <v>7072.3159999999998</v>
          </cell>
          <cell r="AB15">
            <v>155082.23300000001</v>
          </cell>
          <cell r="AC15">
            <v>62789.665000000001</v>
          </cell>
          <cell r="AD15">
            <v>82849.148000000001</v>
          </cell>
          <cell r="AE15">
            <v>124691.514</v>
          </cell>
          <cell r="AF15">
            <v>123112.933</v>
          </cell>
          <cell r="AG15">
            <v>75344.72</v>
          </cell>
          <cell r="AH15">
            <v>124345.758</v>
          </cell>
          <cell r="AI15">
            <v>3362147.2869999995</v>
          </cell>
          <cell r="AJ15">
            <v>755288.28700000001</v>
          </cell>
          <cell r="AL15">
            <v>0.28569139672281585</v>
          </cell>
          <cell r="AN15" t="e">
            <v>#REF!</v>
          </cell>
          <cell r="AO15">
            <v>6459.0479999999989</v>
          </cell>
          <cell r="AP15">
            <v>183410.092</v>
          </cell>
          <cell r="AQ15">
            <v>82225.20199999999</v>
          </cell>
          <cell r="AR15">
            <v>94134.917999999991</v>
          </cell>
          <cell r="AS15">
            <v>138653.90100000001</v>
          </cell>
          <cell r="AT15">
            <v>143248.125</v>
          </cell>
          <cell r="AU15">
            <v>85833.677000000011</v>
          </cell>
          <cell r="AV15">
            <v>144826.72499999998</v>
          </cell>
          <cell r="AW15">
            <v>4027042.6880000001</v>
          </cell>
          <cell r="AX15">
            <v>878791.68800000008</v>
          </cell>
          <cell r="BB15" t="str">
            <v>Total</v>
          </cell>
          <cell r="BC15">
            <v>4027042.6880000001</v>
          </cell>
          <cell r="BD15" t="e">
            <v>#REF!</v>
          </cell>
          <cell r="BE15">
            <v>4697632.3909999998</v>
          </cell>
          <cell r="BF15">
            <v>5202732.6960000005</v>
          </cell>
          <cell r="BG15" t="e">
            <v>#REF!</v>
          </cell>
          <cell r="BH15">
            <v>6285774.983</v>
          </cell>
          <cell r="BI15">
            <v>6969918.2089999998</v>
          </cell>
          <cell r="BJ15">
            <v>8151744.1080000009</v>
          </cell>
          <cell r="BP15">
            <v>0.10752231399964396</v>
          </cell>
          <cell r="BQ15" t="e">
            <v>#REF!</v>
          </cell>
          <cell r="BR15" t="e">
            <v>#REF!</v>
          </cell>
          <cell r="BS15">
            <v>0.1088399167724392</v>
          </cell>
          <cell r="BT15">
            <v>0.16956094226097984</v>
          </cell>
        </row>
        <row r="17">
          <cell r="A17" t="str">
            <v>ASSETS</v>
          </cell>
          <cell r="K17" t="str">
            <v xml:space="preserve"> </v>
          </cell>
          <cell r="AI17">
            <v>0</v>
          </cell>
          <cell r="AJ17">
            <v>0</v>
          </cell>
          <cell r="AW17">
            <v>0</v>
          </cell>
          <cell r="AX17">
            <v>0</v>
          </cell>
          <cell r="BB17" t="str">
            <v>Assets</v>
          </cell>
        </row>
        <row r="18">
          <cell r="A18" t="str">
            <v>Cash with RBI</v>
          </cell>
          <cell r="B18">
            <v>136146</v>
          </cell>
          <cell r="C18">
            <v>245.834</v>
          </cell>
          <cell r="D18">
            <v>16871.54</v>
          </cell>
          <cell r="E18">
            <v>4296.8509999999997</v>
          </cell>
          <cell r="F18">
            <v>5985.9279999999999</v>
          </cell>
          <cell r="G18">
            <v>7671.1109999999999</v>
          </cell>
          <cell r="H18">
            <v>14771.866</v>
          </cell>
          <cell r="I18">
            <v>4895.723</v>
          </cell>
          <cell r="J18">
            <v>6421.7359999999999</v>
          </cell>
          <cell r="K18">
            <v>197306.58899999998</v>
          </cell>
          <cell r="L18">
            <v>61160.588999999993</v>
          </cell>
          <cell r="N18">
            <v>173923</v>
          </cell>
          <cell r="O18">
            <v>208.446</v>
          </cell>
          <cell r="P18">
            <v>11584.823</v>
          </cell>
          <cell r="Q18">
            <v>5368.4579999999996</v>
          </cell>
          <cell r="R18">
            <v>7152.1620000000003</v>
          </cell>
          <cell r="S18">
            <v>12622.097</v>
          </cell>
          <cell r="T18">
            <v>11091.598</v>
          </cell>
          <cell r="U18">
            <v>5743.9059999999999</v>
          </cell>
          <cell r="V18">
            <v>6306.4449999999997</v>
          </cell>
          <cell r="W18">
            <v>234000.935</v>
          </cell>
          <cell r="X18">
            <v>60077.934999999998</v>
          </cell>
          <cell r="Z18">
            <v>189030</v>
          </cell>
          <cell r="AA18">
            <v>287.70699999999999</v>
          </cell>
          <cell r="AB18">
            <v>13725.771000000001</v>
          </cell>
          <cell r="AC18">
            <v>5761.3649999999998</v>
          </cell>
          <cell r="AD18">
            <v>7008.4629999999997</v>
          </cell>
          <cell r="AE18">
            <v>12481.445</v>
          </cell>
          <cell r="AF18">
            <v>11043.79</v>
          </cell>
          <cell r="AG18">
            <v>7423.9319999999998</v>
          </cell>
          <cell r="AH18">
            <v>5660.2619999999997</v>
          </cell>
          <cell r="AI18">
            <v>252422.73500000002</v>
          </cell>
          <cell r="AJ18">
            <v>63392.735000000008</v>
          </cell>
          <cell r="AL18">
            <v>0.33535806485743014</v>
          </cell>
          <cell r="AN18">
            <v>184959</v>
          </cell>
          <cell r="AO18">
            <v>209.52600000000001</v>
          </cell>
          <cell r="AP18">
            <v>10846.999</v>
          </cell>
          <cell r="AQ18">
            <v>5050.0720000000001</v>
          </cell>
          <cell r="AR18">
            <v>6670.076</v>
          </cell>
          <cell r="AS18">
            <v>13411.691000000001</v>
          </cell>
          <cell r="AT18">
            <v>10889.833000000001</v>
          </cell>
          <cell r="AU18">
            <v>6375.5150000000003</v>
          </cell>
          <cell r="AV18">
            <v>7047.2709999999997</v>
          </cell>
          <cell r="AW18">
            <v>245459.98300000001</v>
          </cell>
          <cell r="AX18">
            <v>60500.983</v>
          </cell>
          <cell r="BB18" t="str">
            <v>Cash with RBI</v>
          </cell>
          <cell r="BC18">
            <v>245459.98300000001</v>
          </cell>
          <cell r="BD18" t="e">
            <v>#REF!</v>
          </cell>
          <cell r="BE18">
            <v>273282.48700000002</v>
          </cell>
          <cell r="BF18">
            <v>191500.61</v>
          </cell>
          <cell r="BG18">
            <v>263768.04399999999</v>
          </cell>
          <cell r="BH18">
            <v>256158.3</v>
          </cell>
          <cell r="BI18">
            <v>311287.85700000002</v>
          </cell>
          <cell r="BJ18">
            <v>450661.01299999998</v>
          </cell>
          <cell r="BP18">
            <v>-0.29925765788277547</v>
          </cell>
          <cell r="BQ18">
            <v>0.37737443238431467</v>
          </cell>
          <cell r="BR18">
            <v>-2.8850136220443745E-2</v>
          </cell>
          <cell r="BS18">
            <v>0.21521675073577562</v>
          </cell>
          <cell r="BT18">
            <v>0.44773078315097892</v>
          </cell>
        </row>
        <row r="19">
          <cell r="A19" t="str">
            <v>Call Money</v>
          </cell>
          <cell r="B19">
            <v>192313</v>
          </cell>
          <cell r="C19">
            <v>839.06100000000004</v>
          </cell>
          <cell r="D19">
            <v>2004.38</v>
          </cell>
          <cell r="E19">
            <v>596.505</v>
          </cell>
          <cell r="F19">
            <v>2313.6</v>
          </cell>
          <cell r="G19">
            <v>6251.799</v>
          </cell>
          <cell r="H19">
            <v>4080.7020000000002</v>
          </cell>
          <cell r="I19">
            <v>5541.973</v>
          </cell>
          <cell r="J19">
            <v>8185.116</v>
          </cell>
          <cell r="K19">
            <v>222126.136</v>
          </cell>
          <cell r="L19">
            <v>29813.136000000006</v>
          </cell>
          <cell r="N19">
            <v>358203</v>
          </cell>
          <cell r="O19">
            <v>209.875</v>
          </cell>
          <cell r="P19">
            <v>2671.4090000000001</v>
          </cell>
          <cell r="Q19">
            <v>1798.5319999999999</v>
          </cell>
          <cell r="R19">
            <v>4222.451</v>
          </cell>
          <cell r="S19">
            <v>3784.7109999999998</v>
          </cell>
          <cell r="T19">
            <v>3128.0079999999998</v>
          </cell>
          <cell r="U19">
            <v>7305.5910000000003</v>
          </cell>
          <cell r="V19">
            <v>11319.016</v>
          </cell>
          <cell r="W19">
            <v>392642.59299999999</v>
          </cell>
          <cell r="X19">
            <v>34439.592999999993</v>
          </cell>
          <cell r="Z19">
            <v>282334</v>
          </cell>
          <cell r="AA19">
            <v>165.58699999999999</v>
          </cell>
          <cell r="AB19">
            <v>1672.345</v>
          </cell>
          <cell r="AC19">
            <v>1710.623</v>
          </cell>
          <cell r="AD19">
            <v>4058.6120000000001</v>
          </cell>
          <cell r="AE19">
            <v>10280.630999999999</v>
          </cell>
          <cell r="AF19">
            <v>1249.865</v>
          </cell>
          <cell r="AG19">
            <v>3842.4830000000002</v>
          </cell>
          <cell r="AH19">
            <v>13385.735000000001</v>
          </cell>
          <cell r="AI19">
            <v>318699.88099999999</v>
          </cell>
          <cell r="AJ19">
            <v>36365.881000000001</v>
          </cell>
          <cell r="AL19">
            <v>0.12880446917480715</v>
          </cell>
          <cell r="AN19">
            <v>422133</v>
          </cell>
          <cell r="AO19">
            <v>587.42399999999998</v>
          </cell>
          <cell r="AP19">
            <v>3164.998</v>
          </cell>
          <cell r="AQ19">
            <v>858.91899999999998</v>
          </cell>
          <cell r="AR19">
            <v>4517.3689999999997</v>
          </cell>
          <cell r="AS19">
            <v>10680.589</v>
          </cell>
          <cell r="AT19">
            <v>10776.101000000001</v>
          </cell>
          <cell r="AU19">
            <v>4794.7460000000001</v>
          </cell>
          <cell r="AV19">
            <v>12007.404</v>
          </cell>
          <cell r="AW19">
            <v>469520.55</v>
          </cell>
          <cell r="AX19">
            <v>47387.55</v>
          </cell>
          <cell r="BB19" t="str">
            <v>Call Money</v>
          </cell>
          <cell r="BC19">
            <v>469520.55</v>
          </cell>
          <cell r="BD19" t="e">
            <v>#REF!</v>
          </cell>
          <cell r="BE19">
            <v>463886.12699999998</v>
          </cell>
          <cell r="BF19">
            <v>341511.28100000002</v>
          </cell>
          <cell r="BG19">
            <v>251869.9</v>
          </cell>
          <cell r="BH19">
            <v>253412.1</v>
          </cell>
          <cell r="BI19">
            <v>262077.342</v>
          </cell>
          <cell r="BJ19">
            <v>274107.62400000001</v>
          </cell>
          <cell r="BP19">
            <v>-0.26380363386034167</v>
          </cell>
          <cell r="BQ19">
            <v>-0.26248439213344765</v>
          </cell>
          <cell r="BR19">
            <v>6.1230023913139142E-3</v>
          </cell>
          <cell r="BS19">
            <v>3.4194270912872637E-2</v>
          </cell>
          <cell r="BT19">
            <v>4.5903556210517449E-2</v>
          </cell>
        </row>
        <row r="20">
          <cell r="A20" t="str">
            <v>Investment</v>
          </cell>
          <cell r="B20">
            <v>549822</v>
          </cell>
          <cell r="C20">
            <v>1585.9949999999999</v>
          </cell>
          <cell r="D20">
            <v>36945.972999999998</v>
          </cell>
          <cell r="E20">
            <v>14984.972</v>
          </cell>
          <cell r="F20">
            <v>19115.191999999999</v>
          </cell>
          <cell r="G20">
            <v>28271.620999999999</v>
          </cell>
          <cell r="H20">
            <v>29508.705000000002</v>
          </cell>
          <cell r="I20">
            <v>15377.261</v>
          </cell>
          <cell r="J20">
            <v>33007.841</v>
          </cell>
          <cell r="K20">
            <v>721428.56</v>
          </cell>
          <cell r="L20">
            <v>178797.56</v>
          </cell>
          <cell r="N20">
            <v>712865</v>
          </cell>
          <cell r="O20">
            <v>1973.5540000000001</v>
          </cell>
          <cell r="P20">
            <v>59108.624000000003</v>
          </cell>
          <cell r="Q20">
            <v>18814.482</v>
          </cell>
          <cell r="R20">
            <v>22829.274000000001</v>
          </cell>
          <cell r="S20">
            <v>38017.021000000001</v>
          </cell>
          <cell r="T20">
            <v>35894.093000000001</v>
          </cell>
          <cell r="U20">
            <v>20353.841</v>
          </cell>
          <cell r="V20">
            <v>43840.108999999997</v>
          </cell>
          <cell r="W20">
            <v>945504.99800000002</v>
          </cell>
          <cell r="X20">
            <v>240830.99800000002</v>
          </cell>
          <cell r="Z20">
            <v>918787</v>
          </cell>
          <cell r="AA20">
            <v>2076.8629999999998</v>
          </cell>
          <cell r="AB20">
            <v>70102.222999999998</v>
          </cell>
          <cell r="AC20">
            <v>24008.034</v>
          </cell>
          <cell r="AD20">
            <v>30262.022000000001</v>
          </cell>
          <cell r="AE20">
            <v>48455.13</v>
          </cell>
          <cell r="AF20">
            <v>45238.764999999999</v>
          </cell>
          <cell r="AG20">
            <v>25700.376</v>
          </cell>
          <cell r="AH20">
            <v>48715.805</v>
          </cell>
          <cell r="AI20">
            <v>1205155.2179999999</v>
          </cell>
          <cell r="AJ20">
            <v>294559.21799999999</v>
          </cell>
          <cell r="AL20">
            <v>0.31168074646245536</v>
          </cell>
          <cell r="AN20">
            <v>1228764</v>
          </cell>
          <cell r="AO20">
            <v>1775.92</v>
          </cell>
          <cell r="AP20">
            <v>87581.129000000001</v>
          </cell>
          <cell r="AQ20">
            <v>39165.222000000002</v>
          </cell>
          <cell r="AR20">
            <v>35503.207000000002</v>
          </cell>
          <cell r="AS20">
            <v>53247.292000000001</v>
          </cell>
          <cell r="AT20">
            <v>42401.078000000001</v>
          </cell>
          <cell r="AU20">
            <v>30734.191999999999</v>
          </cell>
          <cell r="AV20">
            <v>54526.21</v>
          </cell>
          <cell r="AW20">
            <v>1565507.25</v>
          </cell>
          <cell r="AX20">
            <v>344934.25000000006</v>
          </cell>
          <cell r="BB20" t="str">
            <v>Investment</v>
          </cell>
          <cell r="BC20">
            <v>1565507.25</v>
          </cell>
          <cell r="BD20" t="e">
            <v>#REF!</v>
          </cell>
          <cell r="BE20">
            <v>1855452.361</v>
          </cell>
          <cell r="BF20">
            <v>2260110.4190000002</v>
          </cell>
          <cell r="BG20">
            <v>2490178.8590000002</v>
          </cell>
          <cell r="BH20">
            <v>2619620</v>
          </cell>
          <cell r="BI20">
            <v>2279310.4730000002</v>
          </cell>
          <cell r="BJ20">
            <v>2165210.486</v>
          </cell>
          <cell r="BP20">
            <v>0.21809132182833779</v>
          </cell>
          <cell r="BQ20">
            <v>0.10179522118295226</v>
          </cell>
          <cell r="BR20">
            <v>5.1980660157070258E-2</v>
          </cell>
          <cell r="BS20">
            <v>-0.12990797405730592</v>
          </cell>
          <cell r="BT20">
            <v>-5.0058992994413409E-2</v>
          </cell>
        </row>
        <row r="21">
          <cell r="A21" t="str">
            <v>Advances</v>
          </cell>
          <cell r="B21">
            <v>743730</v>
          </cell>
          <cell r="C21">
            <v>2407.2669999999998</v>
          </cell>
          <cell r="D21">
            <v>46301.908000000003</v>
          </cell>
          <cell r="E21">
            <v>19016.526000000002</v>
          </cell>
          <cell r="F21">
            <v>26319.897000000001</v>
          </cell>
          <cell r="G21">
            <v>36604.813000000002</v>
          </cell>
          <cell r="H21">
            <v>41054.245999999999</v>
          </cell>
          <cell r="I21">
            <v>22574.871999999999</v>
          </cell>
          <cell r="J21">
            <v>40008.248</v>
          </cell>
          <cell r="K21">
            <v>978017.777</v>
          </cell>
          <cell r="L21">
            <v>234287.777</v>
          </cell>
          <cell r="N21">
            <v>823598</v>
          </cell>
          <cell r="O21">
            <v>2565.9969999999998</v>
          </cell>
          <cell r="P21">
            <v>53319.73</v>
          </cell>
          <cell r="Q21">
            <v>21202.874</v>
          </cell>
          <cell r="R21">
            <v>29860.892</v>
          </cell>
          <cell r="S21">
            <v>38408.214</v>
          </cell>
          <cell r="T21">
            <v>48136.228000000003</v>
          </cell>
          <cell r="U21">
            <v>27205.829000000002</v>
          </cell>
          <cell r="V21">
            <v>42518.957999999999</v>
          </cell>
          <cell r="W21">
            <v>1086816.7220000001</v>
          </cell>
          <cell r="X21">
            <v>263218.72200000001</v>
          </cell>
          <cell r="Z21">
            <v>981020</v>
          </cell>
          <cell r="AA21">
            <v>3678.6729999999998</v>
          </cell>
          <cell r="AB21">
            <v>60875.83</v>
          </cell>
          <cell r="AC21">
            <v>28415.272000000001</v>
          </cell>
          <cell r="AD21">
            <v>34950.964999999997</v>
          </cell>
          <cell r="AE21">
            <v>44011.106</v>
          </cell>
          <cell r="AF21">
            <v>57754.061000000002</v>
          </cell>
          <cell r="AG21">
            <v>31997.34</v>
          </cell>
          <cell r="AH21">
            <v>51312.061999999998</v>
          </cell>
          <cell r="AI21">
            <v>1294015.3089999999</v>
          </cell>
          <cell r="AJ21">
            <v>312995.30900000001</v>
          </cell>
          <cell r="AL21">
            <v>0.31905089498685024</v>
          </cell>
          <cell r="AN21">
            <v>1135903</v>
          </cell>
          <cell r="AO21">
            <v>2863.2959999999998</v>
          </cell>
          <cell r="AP21">
            <v>70914.896999999997</v>
          </cell>
          <cell r="AQ21">
            <v>34274.805999999997</v>
          </cell>
          <cell r="AR21">
            <v>42867.112000000001</v>
          </cell>
          <cell r="AS21">
            <v>51681.252</v>
          </cell>
          <cell r="AT21">
            <v>68333.877999999997</v>
          </cell>
          <cell r="AU21">
            <v>35955.646999999997</v>
          </cell>
          <cell r="AV21">
            <v>63974.964999999997</v>
          </cell>
          <cell r="AW21">
            <v>1506768.8530000001</v>
          </cell>
          <cell r="AX21">
            <v>370865.853</v>
          </cell>
          <cell r="BB21" t="str">
            <v>Advances</v>
          </cell>
          <cell r="BC21">
            <v>1506768.8530000001</v>
          </cell>
          <cell r="BD21" t="e">
            <v>#REF!</v>
          </cell>
          <cell r="BE21">
            <v>1662635.8870000001</v>
          </cell>
          <cell r="BF21">
            <v>1906890.223</v>
          </cell>
          <cell r="BG21">
            <v>2226724.3489999999</v>
          </cell>
          <cell r="BH21">
            <v>2869865.5</v>
          </cell>
          <cell r="BI21">
            <v>3744762.3870000001</v>
          </cell>
          <cell r="BJ21">
            <v>4872859.648</v>
          </cell>
          <cell r="BP21">
            <v>0.14690789361026213</v>
          </cell>
          <cell r="BQ21">
            <v>0.16772550519285967</v>
          </cell>
          <cell r="BR21">
            <v>0.28882836408953283</v>
          </cell>
          <cell r="BS21">
            <v>0.30485640773060618</v>
          </cell>
          <cell r="BT21">
            <v>0.30124668654978137</v>
          </cell>
        </row>
        <row r="22">
          <cell r="A22" t="str">
            <v>Fixed Assets</v>
          </cell>
          <cell r="B22">
            <v>15000</v>
          </cell>
          <cell r="C22">
            <v>532.87</v>
          </cell>
          <cell r="D22">
            <v>781.08500000000004</v>
          </cell>
          <cell r="E22">
            <v>273.74700000000001</v>
          </cell>
          <cell r="F22">
            <v>295.35599999999999</v>
          </cell>
          <cell r="G22">
            <v>458.66300000000001</v>
          </cell>
          <cell r="H22">
            <v>498.60300000000001</v>
          </cell>
          <cell r="I22">
            <v>276.41800000000001</v>
          </cell>
          <cell r="J22">
            <v>471.87299999999999</v>
          </cell>
          <cell r="K22">
            <v>18588.615000000002</v>
          </cell>
          <cell r="L22">
            <v>3588.6150000000002</v>
          </cell>
          <cell r="N22">
            <v>21937</v>
          </cell>
          <cell r="O22">
            <v>532.822</v>
          </cell>
          <cell r="P22">
            <v>836.08</v>
          </cell>
          <cell r="Q22">
            <v>607.298</v>
          </cell>
          <cell r="R22">
            <v>321.65100000000001</v>
          </cell>
          <cell r="S22">
            <v>951.58900000000006</v>
          </cell>
          <cell r="T22">
            <v>496.02</v>
          </cell>
          <cell r="U22">
            <v>289.32400000000001</v>
          </cell>
          <cell r="V22">
            <v>453.98</v>
          </cell>
          <cell r="W22">
            <v>26425.763999999999</v>
          </cell>
          <cell r="X22">
            <v>4488.7640000000001</v>
          </cell>
          <cell r="Z22">
            <v>24776</v>
          </cell>
          <cell r="AA22">
            <v>525.95600000000002</v>
          </cell>
          <cell r="AB22">
            <v>935.25900000000001</v>
          </cell>
          <cell r="AC22">
            <v>605.99699999999996</v>
          </cell>
          <cell r="AD22">
            <v>326.91800000000001</v>
          </cell>
          <cell r="AE22">
            <v>921.09900000000005</v>
          </cell>
          <cell r="AF22">
            <v>554.59799999999996</v>
          </cell>
          <cell r="AG22">
            <v>291.61200000000002</v>
          </cell>
          <cell r="AH22">
            <v>521.43299999999999</v>
          </cell>
          <cell r="AI22">
            <v>29458.871999999999</v>
          </cell>
          <cell r="AJ22">
            <v>4682.8720000000003</v>
          </cell>
          <cell r="AL22">
            <v>0.18900839522118185</v>
          </cell>
          <cell r="AN22">
            <v>25933</v>
          </cell>
          <cell r="AO22">
            <v>513.65899999999999</v>
          </cell>
          <cell r="AP22">
            <v>965.92</v>
          </cell>
          <cell r="AQ22">
            <v>546.30499999999995</v>
          </cell>
          <cell r="AR22">
            <v>335.01</v>
          </cell>
          <cell r="AS22">
            <v>894.97500000000002</v>
          </cell>
          <cell r="AT22">
            <v>787.96799999999996</v>
          </cell>
          <cell r="AU22">
            <v>322.25900000000001</v>
          </cell>
          <cell r="AV22">
            <v>666.17200000000003</v>
          </cell>
          <cell r="AW22">
            <v>30965.268</v>
          </cell>
          <cell r="AX22">
            <v>5032.268</v>
          </cell>
          <cell r="BB22" t="str">
            <v>Fixed Assets</v>
          </cell>
          <cell r="BC22">
            <v>30965.268</v>
          </cell>
          <cell r="BD22" t="e">
            <v>#REF!</v>
          </cell>
          <cell r="BE22">
            <v>30951.521100000002</v>
          </cell>
          <cell r="BF22">
            <v>31285.663</v>
          </cell>
          <cell r="BG22">
            <v>35306.584999999999</v>
          </cell>
          <cell r="BH22">
            <v>35735.699999999997</v>
          </cell>
          <cell r="BI22">
            <v>39563.14</v>
          </cell>
          <cell r="BJ22">
            <v>39993.752</v>
          </cell>
          <cell r="BP22">
            <v>1.0795653593903554E-2</v>
          </cell>
          <cell r="BQ22">
            <v>0.12852283168811218</v>
          </cell>
          <cell r="BR22">
            <v>1.2153965046463711E-2</v>
          </cell>
          <cell r="BS22">
            <v>0.10710410038141127</v>
          </cell>
          <cell r="BT22">
            <v>1.0884171478805715E-2</v>
          </cell>
        </row>
        <row r="23">
          <cell r="A23" t="str">
            <v>Other Assets</v>
          </cell>
          <cell r="B23">
            <v>159719</v>
          </cell>
          <cell r="C23">
            <v>735.92100000000107</v>
          </cell>
          <cell r="D23">
            <v>3275.537999999985</v>
          </cell>
          <cell r="E23">
            <v>1763.4939999999981</v>
          </cell>
          <cell r="F23">
            <v>4599.5910000000003</v>
          </cell>
          <cell r="G23">
            <v>5971.2279999999955</v>
          </cell>
          <cell r="H23">
            <v>7450.8330000000014</v>
          </cell>
          <cell r="I23">
            <v>3370.5300000000075</v>
          </cell>
          <cell r="J23">
            <v>3236.1670000000008</v>
          </cell>
          <cell r="K23">
            <v>190122.302</v>
          </cell>
          <cell r="L23">
            <v>30403.301999999989</v>
          </cell>
          <cell r="N23">
            <v>134564</v>
          </cell>
          <cell r="O23">
            <v>529.7090000000004</v>
          </cell>
          <cell r="P23">
            <v>4349.0939999999991</v>
          </cell>
          <cell r="Q23">
            <v>1805.1130000000001</v>
          </cell>
          <cell r="R23">
            <v>4374.9580000000042</v>
          </cell>
          <cell r="S23">
            <v>8501.1640000000116</v>
          </cell>
          <cell r="T23">
            <v>9788.6499999999905</v>
          </cell>
          <cell r="U23">
            <v>2859.8949999999936</v>
          </cell>
          <cell r="V23">
            <v>4703.3060000000078</v>
          </cell>
          <cell r="W23">
            <v>171475.88900000002</v>
          </cell>
          <cell r="X23">
            <v>36911.88900000001</v>
          </cell>
          <cell r="Z23">
            <v>219103</v>
          </cell>
          <cell r="AA23">
            <v>337.52999999999986</v>
          </cell>
          <cell r="AB23">
            <v>7770.8049999999985</v>
          </cell>
          <cell r="AC23">
            <v>2288.374000000003</v>
          </cell>
          <cell r="AD23">
            <v>6242.1680000000106</v>
          </cell>
          <cell r="AE23">
            <v>8542.1029999999973</v>
          </cell>
          <cell r="AF23">
            <v>7271.8540000000048</v>
          </cell>
          <cell r="AG23">
            <v>6088.9770000000035</v>
          </cell>
          <cell r="AH23">
            <v>4750.4610000000002</v>
          </cell>
          <cell r="AI23">
            <v>262395.272</v>
          </cell>
          <cell r="AJ23">
            <v>43292.272000000026</v>
          </cell>
          <cell r="AL23">
            <v>0.19758867747132625</v>
          </cell>
          <cell r="AN23">
            <v>158750</v>
          </cell>
          <cell r="AO23">
            <v>509.22300000000001</v>
          </cell>
          <cell r="AP23">
            <v>9936.1489999999994</v>
          </cell>
          <cell r="AQ23">
            <v>2329.8780000000002</v>
          </cell>
          <cell r="AR23">
            <v>4242.1440000000002</v>
          </cell>
          <cell r="AS23">
            <v>8738.1020000000008</v>
          </cell>
          <cell r="AT23">
            <v>10059.267</v>
          </cell>
          <cell r="AU23">
            <v>7651.3180000000002</v>
          </cell>
          <cell r="AV23">
            <v>6604.7030000000004</v>
          </cell>
          <cell r="AW23">
            <v>208820.78399999999</v>
          </cell>
          <cell r="AX23">
            <v>50070.784</v>
          </cell>
          <cell r="BB23" t="str">
            <v>Other Assets</v>
          </cell>
          <cell r="BC23">
            <v>208820.78399999999</v>
          </cell>
          <cell r="BD23" t="e">
            <v>#REF!</v>
          </cell>
          <cell r="BE23">
            <v>217013.88699999999</v>
          </cell>
          <cell r="BF23">
            <v>246262.014</v>
          </cell>
          <cell r="BG23">
            <v>241996.20600000001</v>
          </cell>
          <cell r="BH23">
            <v>250983.38299999945</v>
          </cell>
          <cell r="BI23">
            <v>332917.011</v>
          </cell>
          <cell r="BJ23">
            <v>348911.58500000002</v>
          </cell>
          <cell r="BP23">
            <v>0.13477537038908483</v>
          </cell>
          <cell r="BQ23">
            <v>-1.7322233058647774E-2</v>
          </cell>
          <cell r="BR23">
            <v>3.7137677274161174E-2</v>
          </cell>
          <cell r="BS23">
            <v>0.32645040887029841</v>
          </cell>
          <cell r="BT23">
            <v>4.8043727029617012E-2</v>
          </cell>
        </row>
        <row r="24">
          <cell r="A24" t="str">
            <v>TOTAL</v>
          </cell>
          <cell r="B24">
            <v>1796730</v>
          </cell>
          <cell r="C24">
            <v>6346.9480000000003</v>
          </cell>
          <cell r="D24">
            <v>106180.424</v>
          </cell>
          <cell r="E24">
            <v>40932.095000000001</v>
          </cell>
          <cell r="F24">
            <v>58629.563999999998</v>
          </cell>
          <cell r="G24">
            <v>85229.235000000001</v>
          </cell>
          <cell r="H24">
            <v>97364.955000000002</v>
          </cell>
          <cell r="I24">
            <v>52036.777000000002</v>
          </cell>
          <cell r="J24">
            <v>91330.981</v>
          </cell>
          <cell r="K24">
            <v>2327589.9790000003</v>
          </cell>
          <cell r="L24">
            <v>538050.97900000005</v>
          </cell>
          <cell r="N24">
            <v>2225090</v>
          </cell>
          <cell r="O24">
            <v>6020.4030000000002</v>
          </cell>
          <cell r="P24">
            <v>131869.76000000001</v>
          </cell>
          <cell r="Q24">
            <v>49596.756999999998</v>
          </cell>
          <cell r="R24">
            <v>68761.388000000006</v>
          </cell>
          <cell r="S24">
            <v>102284.796</v>
          </cell>
          <cell r="T24">
            <v>108534.59699999999</v>
          </cell>
          <cell r="U24">
            <v>63758.385999999999</v>
          </cell>
          <cell r="V24">
            <v>109141.814</v>
          </cell>
          <cell r="W24">
            <v>2856866.9010000001</v>
          </cell>
          <cell r="X24">
            <v>639967.90100000007</v>
          </cell>
          <cell r="Z24">
            <v>2615050</v>
          </cell>
          <cell r="AA24">
            <v>7072.3159999999998</v>
          </cell>
          <cell r="AB24">
            <v>155082.23300000001</v>
          </cell>
          <cell r="AC24">
            <v>62789.665000000001</v>
          </cell>
          <cell r="AD24">
            <v>82849.148000000001</v>
          </cell>
          <cell r="AE24">
            <v>124691.514</v>
          </cell>
          <cell r="AF24">
            <v>123112.933</v>
          </cell>
          <cell r="AG24">
            <v>75344.72</v>
          </cell>
          <cell r="AH24">
            <v>124345.758</v>
          </cell>
          <cell r="AI24">
            <v>3362147.2869999995</v>
          </cell>
          <cell r="AJ24">
            <v>755288.28700000001</v>
          </cell>
          <cell r="AL24">
            <v>0.28569139672281585</v>
          </cell>
          <cell r="AN24">
            <v>3156442</v>
          </cell>
          <cell r="AO24">
            <v>6459.0479999999989</v>
          </cell>
          <cell r="AP24">
            <v>183410.092</v>
          </cell>
          <cell r="AQ24">
            <v>82225.20199999999</v>
          </cell>
          <cell r="AR24">
            <v>94134.917999999991</v>
          </cell>
          <cell r="AS24">
            <v>138653.90100000001</v>
          </cell>
          <cell r="AT24">
            <v>143248.125</v>
          </cell>
          <cell r="AU24">
            <v>85833.677000000011</v>
          </cell>
          <cell r="AV24">
            <v>144826.72499999998</v>
          </cell>
          <cell r="AW24">
            <v>4027042.6880000001</v>
          </cell>
          <cell r="AX24">
            <v>878791.68800000008</v>
          </cell>
          <cell r="BB24" t="str">
            <v>Total</v>
          </cell>
          <cell r="BC24">
            <v>4027042.6880000001</v>
          </cell>
          <cell r="BD24" t="e">
            <v>#REF!</v>
          </cell>
          <cell r="BE24">
            <v>4503222.2700999994</v>
          </cell>
          <cell r="BF24">
            <v>4977560.2100000009</v>
          </cell>
          <cell r="BG24">
            <v>5509843.9430000009</v>
          </cell>
          <cell r="BH24">
            <v>6285774.983</v>
          </cell>
          <cell r="BI24">
            <v>6969918.21</v>
          </cell>
          <cell r="BJ24">
            <v>8151744.108</v>
          </cell>
          <cell r="BP24">
            <v>0.10533300633403297</v>
          </cell>
          <cell r="BQ24">
            <v>0.10693667390112793</v>
          </cell>
          <cell r="BR24">
            <v>0.14082631886258468</v>
          </cell>
          <cell r="BS24">
            <v>0.10883991693152839</v>
          </cell>
          <cell r="BT24">
            <v>0.16956094209317851</v>
          </cell>
        </row>
        <row r="25">
          <cell r="BB25" t="str">
            <v>Growth, YoY</v>
          </cell>
          <cell r="BF25">
            <v>0.10533300633403297</v>
          </cell>
          <cell r="BG25">
            <v>0.10693667390112793</v>
          </cell>
          <cell r="BH25">
            <v>0.14082631886258468</v>
          </cell>
          <cell r="BI25">
            <v>0.10883991693152839</v>
          </cell>
          <cell r="BJ25">
            <v>0.16956094209317851</v>
          </cell>
        </row>
        <row r="27">
          <cell r="BB27" t="str">
            <v>Earning Assets</v>
          </cell>
          <cell r="BE27">
            <v>4255256.8619999997</v>
          </cell>
          <cell r="BF27">
            <v>4700012.5330000008</v>
          </cell>
          <cell r="BG27">
            <v>5232541.1520000007</v>
          </cell>
          <cell r="BH27">
            <v>5999055.9000000004</v>
          </cell>
          <cell r="BI27">
            <v>6597438.0590000004</v>
          </cell>
          <cell r="BJ27">
            <v>7762838.7709999997</v>
          </cell>
          <cell r="BP27">
            <v>0.10451911257619417</v>
          </cell>
          <cell r="BQ27">
            <v>0.11330365935430575</v>
          </cell>
          <cell r="BR27">
            <v>0.14648996075396736</v>
          </cell>
          <cell r="BS27">
            <v>9.9746054875067935E-2</v>
          </cell>
          <cell r="BT27">
            <v>0.17664443403302577</v>
          </cell>
        </row>
        <row r="28">
          <cell r="BC28" t="e">
            <v>#REF!</v>
          </cell>
        </row>
        <row r="29">
          <cell r="BB29" t="str">
            <v>Earnings Model</v>
          </cell>
          <cell r="BC29">
            <v>0.5</v>
          </cell>
        </row>
        <row r="31">
          <cell r="BB31" t="str">
            <v>Interest/Discount on Advance/Bills</v>
          </cell>
          <cell r="BE31">
            <v>155209.4</v>
          </cell>
          <cell r="BF31">
            <v>161711</v>
          </cell>
          <cell r="BG31">
            <v>164543.484</v>
          </cell>
          <cell r="BH31">
            <v>191806.296</v>
          </cell>
          <cell r="BI31">
            <v>258992.72200000001</v>
          </cell>
          <cell r="BJ31">
            <v>368328.11499999999</v>
          </cell>
          <cell r="BP31">
            <v>4.1889215472774133E-2</v>
          </cell>
          <cell r="BQ31">
            <v>1.7515716308723617E-2</v>
          </cell>
          <cell r="BR31">
            <v>0.16568758201327505</v>
          </cell>
          <cell r="BS31">
            <v>0.35028269353577435</v>
          </cell>
          <cell r="BT31">
            <v>0.42215623727063645</v>
          </cell>
        </row>
        <row r="32">
          <cell r="BB32" t="str">
            <v>Income on Investments</v>
          </cell>
          <cell r="BE32">
            <v>186498.6</v>
          </cell>
          <cell r="BF32">
            <v>199716.4</v>
          </cell>
          <cell r="BG32">
            <v>210701.84299999999</v>
          </cell>
          <cell r="BH32">
            <v>215336.49</v>
          </cell>
          <cell r="BI32">
            <v>193136.20699999999</v>
          </cell>
          <cell r="BJ32">
            <v>168261.14199999999</v>
          </cell>
          <cell r="BP32">
            <v>7.0873454277941006E-2</v>
          </cell>
          <cell r="BQ32">
            <v>5.5005212391170621E-2</v>
          </cell>
          <cell r="BR32">
            <v>2.1996233796587994E-2</v>
          </cell>
          <cell r="BS32">
            <v>-0.1030957781470293</v>
          </cell>
          <cell r="BT32">
            <v>-0.12879545159546391</v>
          </cell>
        </row>
        <row r="33">
          <cell r="BB33" t="str">
            <v>Interest on Balance with RBI &amp; Others</v>
          </cell>
          <cell r="BE33">
            <v>48514.489000000001</v>
          </cell>
          <cell r="BF33">
            <v>48765.812999999995</v>
          </cell>
          <cell r="BG33">
            <v>38315.321999999986</v>
          </cell>
          <cell r="BH33">
            <v>37847.813999999984</v>
          </cell>
          <cell r="BI33">
            <v>46792.243000000017</v>
          </cell>
          <cell r="BJ33">
            <v>35788.31799999997</v>
          </cell>
          <cell r="BP33">
            <v>5.1803905427096897E-3</v>
          </cell>
          <cell r="BQ33">
            <v>-0.21429953397885548</v>
          </cell>
          <cell r="BR33">
            <v>-1.22015939210951E-2</v>
          </cell>
          <cell r="BS33">
            <v>0.23632617196861183</v>
          </cell>
          <cell r="BT33">
            <v>-0.2351655807566233</v>
          </cell>
        </row>
        <row r="34">
          <cell r="BB34" t="str">
            <v>Total interest Earned</v>
          </cell>
          <cell r="BE34">
            <v>390222.489</v>
          </cell>
          <cell r="BF34">
            <v>410193.21299999999</v>
          </cell>
          <cell r="BG34">
            <v>413560.64899999998</v>
          </cell>
          <cell r="BH34">
            <v>444990.6</v>
          </cell>
          <cell r="BI34">
            <v>498921.17200000002</v>
          </cell>
          <cell r="BJ34">
            <v>572377.57499999995</v>
          </cell>
          <cell r="BP34">
            <v>5.1177788474410457E-2</v>
          </cell>
          <cell r="BQ34">
            <v>8.2093898516062414E-3</v>
          </cell>
          <cell r="BR34">
            <v>7.5998408156091379E-2</v>
          </cell>
          <cell r="BS34">
            <v>0.1211948567003438</v>
          </cell>
          <cell r="BT34">
            <v>0.14723047872580541</v>
          </cell>
        </row>
        <row r="36">
          <cell r="BB36" t="str">
            <v>Interest on Deposits</v>
          </cell>
          <cell r="BE36">
            <v>251949.4</v>
          </cell>
          <cell r="BF36">
            <v>261138.9</v>
          </cell>
          <cell r="BG36">
            <v>240629.82500000001</v>
          </cell>
          <cell r="BH36">
            <v>233249.47899999999</v>
          </cell>
          <cell r="BI36">
            <v>253662.50200000001</v>
          </cell>
          <cell r="BJ36">
            <v>287866.97899999999</v>
          </cell>
          <cell r="BP36">
            <v>3.6473593507267754E-2</v>
          </cell>
          <cell r="BQ36">
            <v>-7.853703527126743E-2</v>
          </cell>
          <cell r="BR36">
            <v>-3.0670952779855987E-2</v>
          </cell>
          <cell r="BS36">
            <v>8.7515835351555049E-2</v>
          </cell>
          <cell r="BT36">
            <v>0.13484246481176787</v>
          </cell>
        </row>
        <row r="37">
          <cell r="BB37" t="str">
            <v>Interest on Borrowings &amp; Others</v>
          </cell>
          <cell r="BE37">
            <v>14253.987999999983</v>
          </cell>
          <cell r="BF37">
            <v>11356.295000000013</v>
          </cell>
          <cell r="BG37">
            <v>14090.584999999992</v>
          </cell>
          <cell r="BH37">
            <v>15668.921000000002</v>
          </cell>
          <cell r="BI37">
            <v>27366.476999999984</v>
          </cell>
          <cell r="BJ37">
            <v>51960.511999999988</v>
          </cell>
          <cell r="BP37">
            <v>-0.20328998452924008</v>
          </cell>
          <cell r="BQ37">
            <v>0.24077306903351636</v>
          </cell>
          <cell r="BR37">
            <v>0.11201351824640438</v>
          </cell>
          <cell r="BS37">
            <v>0.74654508756537741</v>
          </cell>
          <cell r="BT37">
            <v>0.8986920384381234</v>
          </cell>
        </row>
        <row r="38">
          <cell r="BB38" t="str">
            <v>Total Interest Expense</v>
          </cell>
          <cell r="BE38">
            <v>266203.38799999998</v>
          </cell>
          <cell r="BF38">
            <v>272495.19500000001</v>
          </cell>
          <cell r="BG38">
            <v>254720.41</v>
          </cell>
          <cell r="BH38">
            <v>248918.39999999999</v>
          </cell>
          <cell r="BI38">
            <v>281028.97899999999</v>
          </cell>
          <cell r="BJ38">
            <v>339827.49099999998</v>
          </cell>
          <cell r="BP38">
            <v>2.3635337804190693E-2</v>
          </cell>
          <cell r="BQ38">
            <v>-6.5229719004770037E-2</v>
          </cell>
          <cell r="BR38">
            <v>-2.2777954856464055E-2</v>
          </cell>
          <cell r="BS38">
            <v>0.12900042343193596</v>
          </cell>
          <cell r="BT38">
            <v>0.20922579660370189</v>
          </cell>
        </row>
        <row r="40">
          <cell r="A40" t="str">
            <v>Less: Interest Tax</v>
          </cell>
          <cell r="B40">
            <v>1269</v>
          </cell>
          <cell r="G40">
            <v>92.5</v>
          </cell>
          <cell r="I40">
            <v>58</v>
          </cell>
          <cell r="K40">
            <v>1419.5</v>
          </cell>
          <cell r="L40">
            <v>150.5</v>
          </cell>
          <cell r="N40">
            <v>1398</v>
          </cell>
          <cell r="S40">
            <v>92.4</v>
          </cell>
          <cell r="U40">
            <v>63.3</v>
          </cell>
          <cell r="V40">
            <v>80</v>
          </cell>
          <cell r="W40">
            <v>1633.7</v>
          </cell>
          <cell r="X40">
            <v>235.7</v>
          </cell>
          <cell r="Z40">
            <v>1615</v>
          </cell>
          <cell r="AE40">
            <v>96.9</v>
          </cell>
          <cell r="AG40">
            <v>73.400000000000006</v>
          </cell>
          <cell r="AH40">
            <v>86.5</v>
          </cell>
          <cell r="AI40">
            <v>1871.8</v>
          </cell>
          <cell r="AJ40">
            <v>256.8</v>
          </cell>
          <cell r="AL40">
            <v>0.15900928792569657</v>
          </cell>
          <cell r="AN40">
            <v>0</v>
          </cell>
          <cell r="AO40">
            <v>0</v>
          </cell>
          <cell r="AP40">
            <v>0.5</v>
          </cell>
          <cell r="AQ40">
            <v>0</v>
          </cell>
          <cell r="AW40">
            <v>0.5</v>
          </cell>
          <cell r="AX40">
            <v>0.5</v>
          </cell>
          <cell r="BB40" t="str">
            <v>Net Interest Income</v>
          </cell>
          <cell r="BC40" t="e">
            <v>#REF!</v>
          </cell>
          <cell r="BD40" t="e">
            <v>#REF!</v>
          </cell>
          <cell r="BE40">
            <v>124019.10100000002</v>
          </cell>
          <cell r="BF40">
            <v>137698.01799999998</v>
          </cell>
          <cell r="BG40">
            <v>158840.23899999997</v>
          </cell>
          <cell r="BH40">
            <v>196072.19999999998</v>
          </cell>
          <cell r="BI40">
            <v>217892.19300000003</v>
          </cell>
          <cell r="BJ40">
            <v>232550.08399999997</v>
          </cell>
          <cell r="BP40">
            <v>0.11029685661082111</v>
          </cell>
          <cell r="BQ40">
            <v>0.15354048886891025</v>
          </cell>
          <cell r="BR40">
            <v>0.23439879739793157</v>
          </cell>
          <cell r="BS40">
            <v>0.11128550095322054</v>
          </cell>
          <cell r="BT40">
            <v>6.7271299619256819E-2</v>
          </cell>
        </row>
        <row r="41">
          <cell r="BB41" t="str">
            <v>Growth, YoY</v>
          </cell>
          <cell r="BF41">
            <v>0.11029685661082111</v>
          </cell>
          <cell r="BG41">
            <v>0.15354048886891025</v>
          </cell>
          <cell r="BH41">
            <v>0.23439879739793157</v>
          </cell>
          <cell r="BI41">
            <v>0.11128550095322054</v>
          </cell>
          <cell r="BJ41">
            <v>6.7271299619256819E-2</v>
          </cell>
        </row>
        <row r="43">
          <cell r="A43" t="str">
            <v>Interest Expenditure</v>
          </cell>
          <cell r="B43">
            <v>104732</v>
          </cell>
          <cell r="C43">
            <v>458.44799999999998</v>
          </cell>
          <cell r="D43">
            <v>6507.2030000000004</v>
          </cell>
          <cell r="E43">
            <v>2492.3209999999999</v>
          </cell>
          <cell r="F43">
            <v>3812.6779999999999</v>
          </cell>
          <cell r="G43">
            <v>5368.991</v>
          </cell>
          <cell r="H43">
            <v>5855.1769999999997</v>
          </cell>
          <cell r="I43">
            <v>3137.3090000000002</v>
          </cell>
          <cell r="J43">
            <v>7135.7049999999999</v>
          </cell>
          <cell r="K43">
            <v>139499.83199999999</v>
          </cell>
          <cell r="L43">
            <v>34767.832000000002</v>
          </cell>
          <cell r="N43">
            <v>130444</v>
          </cell>
          <cell r="O43">
            <v>603.46100000000001</v>
          </cell>
          <cell r="P43">
            <v>7607.3109999999997</v>
          </cell>
          <cell r="Q43">
            <v>3002.57</v>
          </cell>
          <cell r="R43">
            <v>4509.3500000000004</v>
          </cell>
          <cell r="S43">
            <v>6335.37</v>
          </cell>
          <cell r="T43">
            <v>6346.9470000000001</v>
          </cell>
          <cell r="U43">
            <v>3771.5940000000001</v>
          </cell>
          <cell r="V43">
            <v>7810.7849999999999</v>
          </cell>
          <cell r="W43">
            <v>170431.38800000001</v>
          </cell>
          <cell r="X43">
            <v>39987.387999999999</v>
          </cell>
          <cell r="Z43">
            <v>152726</v>
          </cell>
          <cell r="AA43">
            <v>524.59900000000005</v>
          </cell>
          <cell r="AB43">
            <v>9623.5360000000001</v>
          </cell>
          <cell r="AC43">
            <v>3723.3040000000001</v>
          </cell>
          <cell r="AD43">
            <v>5189.741</v>
          </cell>
          <cell r="AE43">
            <v>7423.49</v>
          </cell>
          <cell r="AF43">
            <v>6950.8739999999998</v>
          </cell>
          <cell r="AG43">
            <v>4557.9970000000003</v>
          </cell>
          <cell r="AH43">
            <v>8775.8870000000006</v>
          </cell>
          <cell r="AI43">
            <v>199495.42800000001</v>
          </cell>
          <cell r="AJ43">
            <v>46769.428</v>
          </cell>
          <cell r="AL43">
            <v>0.30623094954362728</v>
          </cell>
          <cell r="AN43">
            <v>177556</v>
          </cell>
          <cell r="AO43">
            <v>564.98299999999995</v>
          </cell>
          <cell r="AP43">
            <v>10825.423000000001</v>
          </cell>
          <cell r="AQ43">
            <v>4761.8320000000003</v>
          </cell>
          <cell r="AR43">
            <v>6017.3710000000001</v>
          </cell>
          <cell r="AS43">
            <v>8108.759</v>
          </cell>
          <cell r="AT43">
            <v>7393.9790000000003</v>
          </cell>
          <cell r="AU43">
            <v>5165.4709999999995</v>
          </cell>
          <cell r="AV43">
            <v>9202.4169999999995</v>
          </cell>
          <cell r="AW43">
            <v>229596.23499999999</v>
          </cell>
          <cell r="AX43">
            <v>52040.235000000001</v>
          </cell>
          <cell r="BB43" t="str">
            <v>Commission, exchange &amp; brokerag (CEB)</v>
          </cell>
          <cell r="BD43" t="e">
            <v>#REF!</v>
          </cell>
          <cell r="BE43">
            <v>37357.082000000002</v>
          </cell>
          <cell r="BF43">
            <v>39719.35</v>
          </cell>
          <cell r="BG43">
            <v>42222.747000000003</v>
          </cell>
          <cell r="BH43">
            <v>47954.8</v>
          </cell>
          <cell r="BI43">
            <v>53380.748</v>
          </cell>
          <cell r="BJ43">
            <v>66622.922999999995</v>
          </cell>
          <cell r="BP43">
            <v>6.3234810470475189E-2</v>
          </cell>
          <cell r="BQ43">
            <v>6.3027139165167778E-2</v>
          </cell>
          <cell r="BR43">
            <v>0.13575746267764144</v>
          </cell>
          <cell r="BS43">
            <v>0.11314713021428502</v>
          </cell>
          <cell r="BT43">
            <v>0.24807024060434668</v>
          </cell>
        </row>
        <row r="44">
          <cell r="A44" t="str">
            <v>Net Interest Income</v>
          </cell>
          <cell r="B44">
            <v>52788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N44">
            <v>59233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Z44">
            <v>67668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L44" t="e">
            <v>#REF!</v>
          </cell>
          <cell r="AN44">
            <v>83830</v>
          </cell>
          <cell r="AO44" t="e">
            <v>#REF!</v>
          </cell>
          <cell r="AP44" t="e">
            <v>#REF!</v>
          </cell>
          <cell r="AQ44" t="e">
            <v>#REF!</v>
          </cell>
          <cell r="AR44" t="e">
            <v>#REF!</v>
          </cell>
          <cell r="AS44" t="e">
            <v>#REF!</v>
          </cell>
          <cell r="AT44" t="e">
            <v>#REF!</v>
          </cell>
          <cell r="AU44" t="e">
            <v>#REF!</v>
          </cell>
          <cell r="AV44" t="e">
            <v>#REF!</v>
          </cell>
          <cell r="AW44" t="e">
            <v>#REF!</v>
          </cell>
          <cell r="AX44" t="e">
            <v>#REF!</v>
          </cell>
          <cell r="BB44" t="str">
            <v>Capital Gains</v>
          </cell>
          <cell r="BD44">
            <v>3516</v>
          </cell>
          <cell r="BE44">
            <v>11153.258</v>
          </cell>
          <cell r="BF44">
            <v>28270.3</v>
          </cell>
          <cell r="BG44">
            <v>49479.580999999998</v>
          </cell>
          <cell r="BH44">
            <v>24708</v>
          </cell>
          <cell r="BI44">
            <v>11477.72</v>
          </cell>
          <cell r="BJ44">
            <v>9711.1049999999996</v>
          </cell>
          <cell r="BP44">
            <v>1.5347122786902267</v>
          </cell>
          <cell r="BQ44">
            <v>0.75023190415382923</v>
          </cell>
          <cell r="BR44">
            <v>-0.5006424973566368</v>
          </cell>
          <cell r="BS44">
            <v>-0.53546543629593657</v>
          </cell>
          <cell r="BT44">
            <v>-0.15391689290207466</v>
          </cell>
        </row>
        <row r="45">
          <cell r="A45" t="str">
            <v>Provn for NPA &amp; Contingency</v>
          </cell>
          <cell r="B45">
            <v>13799</v>
          </cell>
          <cell r="C45">
            <v>39.878</v>
          </cell>
          <cell r="D45">
            <v>1457.174</v>
          </cell>
          <cell r="E45">
            <v>632.54499999999996</v>
          </cell>
          <cell r="F45">
            <v>761.25199999999995</v>
          </cell>
          <cell r="G45">
            <v>557.26300000000003</v>
          </cell>
          <cell r="H45">
            <v>791.15700000000004</v>
          </cell>
          <cell r="I45">
            <v>205.14299999999997</v>
          </cell>
          <cell r="J45">
            <v>1366.2470000000001</v>
          </cell>
          <cell r="K45">
            <v>19609.659</v>
          </cell>
          <cell r="L45">
            <v>5810.6589999999997</v>
          </cell>
          <cell r="N45">
            <v>15874</v>
          </cell>
          <cell r="O45">
            <v>47.109000000000002</v>
          </cell>
          <cell r="P45">
            <v>1587.5259999999998</v>
          </cell>
          <cell r="Q45">
            <v>581.5</v>
          </cell>
          <cell r="R45">
            <v>674.13699999999994</v>
          </cell>
          <cell r="S45">
            <v>861.42100000000005</v>
          </cell>
          <cell r="T45">
            <v>902.62100000000009</v>
          </cell>
          <cell r="U45">
            <v>431.8010000000001</v>
          </cell>
          <cell r="V45">
            <v>850.99999999999989</v>
          </cell>
          <cell r="W45">
            <v>21811.115000000002</v>
          </cell>
          <cell r="X45">
            <v>5937.1150000000007</v>
          </cell>
          <cell r="Z45">
            <v>15149</v>
          </cell>
          <cell r="AA45">
            <v>107.99900000000001</v>
          </cell>
          <cell r="AB45">
            <v>1552.6270000000002</v>
          </cell>
          <cell r="AC45">
            <v>608.85099999999989</v>
          </cell>
          <cell r="AD45">
            <v>837.94799999999987</v>
          </cell>
          <cell r="AE45">
            <v>921.38599999999997</v>
          </cell>
          <cell r="AF45">
            <v>1245.2939999999999</v>
          </cell>
          <cell r="AG45">
            <v>491.19299999999998</v>
          </cell>
          <cell r="AH45">
            <v>971.16300000000012</v>
          </cell>
          <cell r="AI45">
            <v>21885.460999999999</v>
          </cell>
          <cell r="AJ45">
            <v>6736.4610000000002</v>
          </cell>
          <cell r="AL45">
            <v>0.44468024292032471</v>
          </cell>
          <cell r="AN45">
            <v>15077.1</v>
          </cell>
          <cell r="AO45">
            <v>504.73699999999997</v>
          </cell>
          <cell r="AP45">
            <v>1644.7520000000002</v>
          </cell>
          <cell r="AQ45">
            <v>762.09</v>
          </cell>
          <cell r="AR45">
            <v>889.61599999999987</v>
          </cell>
          <cell r="AS45">
            <v>922.21600000000001</v>
          </cell>
          <cell r="AT45">
            <v>1260.0169999999998</v>
          </cell>
          <cell r="AU45">
            <v>1178.489</v>
          </cell>
          <cell r="AV45">
            <v>1076.4580000000001</v>
          </cell>
          <cell r="AW45">
            <v>23315.474999999999</v>
          </cell>
          <cell r="AX45">
            <v>8238.375</v>
          </cell>
          <cell r="BB45" t="str">
            <v>FX</v>
          </cell>
          <cell r="BC45">
            <v>23315.474999999999</v>
          </cell>
          <cell r="BD45" t="e">
            <v>#REF!</v>
          </cell>
          <cell r="BE45">
            <v>5587.8630000000003</v>
          </cell>
          <cell r="BF45">
            <v>6431.0749999999998</v>
          </cell>
          <cell r="BG45">
            <v>6938.2370000000001</v>
          </cell>
          <cell r="BH45">
            <v>7176</v>
          </cell>
          <cell r="BI45">
            <v>12181.074000000001</v>
          </cell>
          <cell r="BJ45">
            <v>5855.8450000000003</v>
          </cell>
          <cell r="BP45">
            <v>0.15090062157930495</v>
          </cell>
          <cell r="BQ45">
            <v>7.8861154628114383E-2</v>
          </cell>
          <cell r="BR45">
            <v>3.426850365589984E-2</v>
          </cell>
          <cell r="BS45">
            <v>0.69747408026755853</v>
          </cell>
          <cell r="BT45">
            <v>-0.51926693820265768</v>
          </cell>
        </row>
        <row r="46">
          <cell r="A46" t="str">
            <v>NII post provisioning</v>
          </cell>
          <cell r="B46">
            <v>38989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N46">
            <v>43359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 t="e">
            <v>#REF!</v>
          </cell>
          <cell r="Z46">
            <v>52519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L46" t="e">
            <v>#REF!</v>
          </cell>
          <cell r="AN46">
            <v>68752.899999999994</v>
          </cell>
          <cell r="AO46" t="e">
            <v>#REF!</v>
          </cell>
          <cell r="AP46" t="e">
            <v>#REF!</v>
          </cell>
          <cell r="AQ46" t="e">
            <v>#REF!</v>
          </cell>
          <cell r="AR46" t="e">
            <v>#REF!</v>
          </cell>
          <cell r="AS46" t="e">
            <v>#REF!</v>
          </cell>
          <cell r="AT46" t="e">
            <v>#REF!</v>
          </cell>
          <cell r="AU46" t="e">
            <v>#REF!</v>
          </cell>
          <cell r="AV46" t="e">
            <v>#REF!</v>
          </cell>
          <cell r="AW46" t="e">
            <v>#REF!</v>
          </cell>
          <cell r="AX46" t="e">
            <v>#REF!</v>
          </cell>
          <cell r="BB46" t="str">
            <v>Others</v>
          </cell>
          <cell r="BC46" t="e">
            <v>#REF!</v>
          </cell>
          <cell r="BD46" t="e">
            <v>#REF!</v>
          </cell>
          <cell r="BE46">
            <v>7583.2531999999992</v>
          </cell>
          <cell r="BF46">
            <v>7757.2080000000133</v>
          </cell>
          <cell r="BG46">
            <v>12640.402000000002</v>
          </cell>
          <cell r="BH46">
            <v>20527.599999999991</v>
          </cell>
          <cell r="BI46">
            <v>34700.021999999997</v>
          </cell>
          <cell r="BJ46">
            <v>52232.366000000009</v>
          </cell>
          <cell r="BP46">
            <v>2.2939336906225627E-2</v>
          </cell>
          <cell r="BQ46">
            <v>0.62950406898976796</v>
          </cell>
          <cell r="BR46">
            <v>0.62396733901342594</v>
          </cell>
          <cell r="BS46">
            <v>0.69040813343985707</v>
          </cell>
          <cell r="BT46">
            <v>0.50525454998270636</v>
          </cell>
        </row>
        <row r="47">
          <cell r="A47" t="str">
            <v>Interest Income</v>
          </cell>
          <cell r="B47">
            <v>157520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N47">
            <v>189677</v>
          </cell>
          <cell r="O47" t="e">
            <v>#REF!</v>
          </cell>
          <cell r="P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  <cell r="Z47">
            <v>220394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L47" t="e">
            <v>#REF!</v>
          </cell>
          <cell r="AN47">
            <v>261386</v>
          </cell>
          <cell r="AO47" t="e">
            <v>#REF!</v>
          </cell>
          <cell r="AP47" t="e">
            <v>#REF!</v>
          </cell>
          <cell r="AQ47" t="e">
            <v>#REF!</v>
          </cell>
          <cell r="AR47" t="e">
            <v>#REF!</v>
          </cell>
          <cell r="AS47" t="e">
            <v>#REF!</v>
          </cell>
          <cell r="AT47" t="e">
            <v>#REF!</v>
          </cell>
          <cell r="AU47" t="e">
            <v>#REF!</v>
          </cell>
          <cell r="AV47" t="e">
            <v>#REF!</v>
          </cell>
          <cell r="AW47" t="e">
            <v>#REF!</v>
          </cell>
          <cell r="AX47" t="e">
            <v>#REF!</v>
          </cell>
          <cell r="BB47" t="str">
            <v>Other Income</v>
          </cell>
          <cell r="BD47" t="e">
            <v>#REF!</v>
          </cell>
          <cell r="BE47">
            <v>61681.456200000001</v>
          </cell>
          <cell r="BF47">
            <v>82177.933000000005</v>
          </cell>
          <cell r="BG47">
            <v>111280.967</v>
          </cell>
          <cell r="BH47">
            <v>100366.39999999999</v>
          </cell>
          <cell r="BI47">
            <v>111739.564</v>
          </cell>
          <cell r="BJ47">
            <v>134422.239</v>
          </cell>
          <cell r="BP47">
            <v>0.33229560491472321</v>
          </cell>
          <cell r="BQ47">
            <v>0.35414658093189089</v>
          </cell>
          <cell r="BR47">
            <v>-9.8081166027250699E-2</v>
          </cell>
          <cell r="BS47">
            <v>0.11331644853257661</v>
          </cell>
          <cell r="BT47">
            <v>0.20299591467888667</v>
          </cell>
        </row>
        <row r="48">
          <cell r="BB48" t="str">
            <v>Growth, YoY</v>
          </cell>
          <cell r="BF48">
            <v>0.33229560491472321</v>
          </cell>
          <cell r="BG48">
            <v>0.35414658093189089</v>
          </cell>
          <cell r="BH48">
            <v>-9.8081166027250699E-2</v>
          </cell>
          <cell r="BI48">
            <v>0.11331644853257661</v>
          </cell>
          <cell r="BJ48">
            <v>0.20299591467888667</v>
          </cell>
        </row>
        <row r="50">
          <cell r="A50" t="str">
            <v>Operating Cost</v>
          </cell>
          <cell r="B50">
            <v>47209</v>
          </cell>
          <cell r="C50">
            <v>59.99</v>
          </cell>
          <cell r="D50">
            <v>2678.7429999999999</v>
          </cell>
          <cell r="E50">
            <v>1397.048</v>
          </cell>
          <cell r="F50">
            <v>2011.633</v>
          </cell>
          <cell r="G50">
            <v>2806.7220000000002</v>
          </cell>
          <cell r="H50">
            <v>2443.5970000000002</v>
          </cell>
          <cell r="I50">
            <v>1629.396</v>
          </cell>
          <cell r="J50">
            <v>2170.1750000000002</v>
          </cell>
          <cell r="K50">
            <v>62406.304000000004</v>
          </cell>
          <cell r="L50">
            <v>15197.304</v>
          </cell>
          <cell r="N50">
            <v>58554.803124999999</v>
          </cell>
          <cell r="O50">
            <v>74.766999999999996</v>
          </cell>
          <cell r="P50">
            <v>3824.6840000000002</v>
          </cell>
          <cell r="Q50">
            <v>1686.6120000000001</v>
          </cell>
          <cell r="R50">
            <v>2457.5520000000001</v>
          </cell>
          <cell r="S50">
            <v>3317.9029999999998</v>
          </cell>
          <cell r="T50">
            <v>2613.116</v>
          </cell>
          <cell r="U50">
            <v>1914.36</v>
          </cell>
          <cell r="V50">
            <v>2404.5650000000001</v>
          </cell>
          <cell r="W50">
            <v>76848.362125</v>
          </cell>
          <cell r="X50">
            <v>18293.559000000001</v>
          </cell>
          <cell r="Z50">
            <v>61452</v>
          </cell>
          <cell r="AA50">
            <v>80.277000000000001</v>
          </cell>
          <cell r="AB50">
            <v>3751.2640000000001</v>
          </cell>
          <cell r="AC50">
            <v>1927.35</v>
          </cell>
          <cell r="AD50">
            <v>2826.3850000000002</v>
          </cell>
          <cell r="AE50">
            <v>3558.2020000000002</v>
          </cell>
          <cell r="AF50">
            <v>2894.1509999999998</v>
          </cell>
          <cell r="AG50">
            <v>1930.864</v>
          </cell>
          <cell r="AH50">
            <v>2943.9050000000002</v>
          </cell>
          <cell r="AI50">
            <v>81364.398000000001</v>
          </cell>
          <cell r="AJ50">
            <v>19912.397999999997</v>
          </cell>
          <cell r="AL50">
            <v>0.3240317320835775</v>
          </cell>
          <cell r="AN50">
            <v>70024.200000000012</v>
          </cell>
          <cell r="AO50">
            <v>91.394000000000005</v>
          </cell>
          <cell r="AP50">
            <v>4509.2709999999997</v>
          </cell>
          <cell r="AQ50">
            <v>2237.5210000000002</v>
          </cell>
          <cell r="AR50">
            <v>3467.4670000000001</v>
          </cell>
          <cell r="AS50">
            <v>4267.9970000000003</v>
          </cell>
          <cell r="AT50">
            <v>3759.835</v>
          </cell>
          <cell r="AU50">
            <v>2475.16</v>
          </cell>
          <cell r="AV50">
            <v>3591.4079999999999</v>
          </cell>
          <cell r="AW50">
            <v>94424.253000000012</v>
          </cell>
          <cell r="AX50">
            <v>24400.053</v>
          </cell>
          <cell r="BB50" t="str">
            <v>Total Operating Income</v>
          </cell>
          <cell r="BC50">
            <v>94424.253000000012</v>
          </cell>
          <cell r="BD50" t="e">
            <v>#REF!</v>
          </cell>
          <cell r="BE50">
            <v>185700.55720000004</v>
          </cell>
          <cell r="BF50">
            <v>219875.951</v>
          </cell>
          <cell r="BG50">
            <v>270121.20600000001</v>
          </cell>
          <cell r="BH50">
            <v>296438.59999999998</v>
          </cell>
          <cell r="BI50">
            <v>329631.75700000004</v>
          </cell>
          <cell r="BJ50">
            <v>366972.32299999997</v>
          </cell>
          <cell r="BP50">
            <v>0.18403495560432259</v>
          </cell>
          <cell r="BQ50">
            <v>0.22851637376204015</v>
          </cell>
          <cell r="BR50">
            <v>9.7428093076113331E-2</v>
          </cell>
          <cell r="BS50">
            <v>0.11197312698143924</v>
          </cell>
          <cell r="BT50">
            <v>0.11327963767762794</v>
          </cell>
        </row>
        <row r="51">
          <cell r="BB51" t="str">
            <v>Growth, YoY</v>
          </cell>
          <cell r="BF51">
            <v>0.18403495560432259</v>
          </cell>
          <cell r="BG51">
            <v>0.22851637376204015</v>
          </cell>
          <cell r="BH51">
            <v>9.7428093076113331E-2</v>
          </cell>
          <cell r="BI51">
            <v>0.11197312698143924</v>
          </cell>
          <cell r="BJ51">
            <v>0.11327963767762794</v>
          </cell>
        </row>
        <row r="53">
          <cell r="A53" t="str">
            <v>SURPLUS FROM INT</v>
          </cell>
          <cell r="B53">
            <v>-8220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N53">
            <v>-15195.803124999999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S53" t="e">
            <v>#REF!</v>
          </cell>
          <cell r="T53" t="e">
            <v>#REF!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Z53">
            <v>-8933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L53" t="e">
            <v>#REF!</v>
          </cell>
          <cell r="AN53">
            <v>-1271.3000000000175</v>
          </cell>
          <cell r="AO53" t="e">
            <v>#REF!</v>
          </cell>
          <cell r="AP53" t="e">
            <v>#REF!</v>
          </cell>
          <cell r="AQ53" t="e">
            <v>#REF!</v>
          </cell>
          <cell r="AR53" t="e">
            <v>#REF!</v>
          </cell>
          <cell r="AS53" t="e">
            <v>#REF!</v>
          </cell>
          <cell r="AT53" t="e">
            <v>#REF!</v>
          </cell>
          <cell r="AU53" t="e">
            <v>#REF!</v>
          </cell>
          <cell r="AV53" t="e">
            <v>#REF!</v>
          </cell>
          <cell r="AW53" t="e">
            <v>#REF!</v>
          </cell>
          <cell r="AX53" t="e">
            <v>#REF!</v>
          </cell>
          <cell r="BB53" t="str">
            <v>Operating Expenses</v>
          </cell>
          <cell r="BC53" t="e">
            <v>#REF!</v>
          </cell>
          <cell r="BD53" t="e">
            <v>#REF!</v>
          </cell>
        </row>
        <row r="54">
          <cell r="BB54" t="str">
            <v>Employee expenses</v>
          </cell>
          <cell r="BE54">
            <v>63147.5</v>
          </cell>
          <cell r="BF54">
            <v>74325.3</v>
          </cell>
          <cell r="BG54">
            <v>79551.665999999997</v>
          </cell>
          <cell r="BH54">
            <v>86329.452999999994</v>
          </cell>
          <cell r="BI54">
            <v>107637.97199999999</v>
          </cell>
          <cell r="BJ54">
            <v>105974.61199999999</v>
          </cell>
          <cell r="BP54">
            <v>0.17701096638821801</v>
          </cell>
          <cell r="BQ54">
            <v>7.0317455832670683E-2</v>
          </cell>
          <cell r="BR54">
            <v>8.5199812157296551E-2</v>
          </cell>
          <cell r="BS54">
            <v>0.24682791630800671</v>
          </cell>
          <cell r="BT54">
            <v>-1.5453282601794127E-2</v>
          </cell>
        </row>
        <row r="55">
          <cell r="BB55" t="str">
            <v>Rental</v>
          </cell>
          <cell r="BE55">
            <v>7015.8</v>
          </cell>
          <cell r="BF55">
            <v>7683</v>
          </cell>
          <cell r="BG55">
            <v>8697.0380000000005</v>
          </cell>
          <cell r="BH55">
            <v>9952.5959999999995</v>
          </cell>
          <cell r="BI55">
            <v>11169.054</v>
          </cell>
          <cell r="BJ55">
            <v>12676.724</v>
          </cell>
          <cell r="BP55">
            <v>9.5099632258616174E-2</v>
          </cell>
          <cell r="BQ55">
            <v>0.13198464141611366</v>
          </cell>
          <cell r="BR55">
            <v>0.1443661623647039</v>
          </cell>
          <cell r="BS55">
            <v>0.12222519632063844</v>
          </cell>
          <cell r="BT55">
            <v>0.13498636500459216</v>
          </cell>
        </row>
        <row r="56">
          <cell r="BB56" t="str">
            <v>Depreciation</v>
          </cell>
          <cell r="BE56">
            <v>5701.1</v>
          </cell>
          <cell r="BF56">
            <v>6632.8</v>
          </cell>
          <cell r="BG56">
            <v>9529.64</v>
          </cell>
          <cell r="BH56">
            <v>10695.923000000001</v>
          </cell>
          <cell r="BI56">
            <v>11334.016</v>
          </cell>
          <cell r="BJ56">
            <v>9500.6980000000003</v>
          </cell>
          <cell r="BP56">
            <v>0.16342460226973743</v>
          </cell>
          <cell r="BQ56">
            <v>0.43674466288746827</v>
          </cell>
          <cell r="BR56">
            <v>0.12238479103093103</v>
          </cell>
          <cell r="BS56">
            <v>5.9657591027908463E-2</v>
          </cell>
          <cell r="BT56">
            <v>-0.16175360966492369</v>
          </cell>
        </row>
        <row r="57">
          <cell r="BB57" t="str">
            <v>Insurance</v>
          </cell>
          <cell r="BE57">
            <v>1825.5</v>
          </cell>
          <cell r="BF57">
            <v>1947.7</v>
          </cell>
          <cell r="BG57">
            <v>2238.6039999999998</v>
          </cell>
          <cell r="BH57">
            <v>3385.165</v>
          </cell>
          <cell r="BI57">
            <v>4651.1850000000004</v>
          </cell>
          <cell r="BJ57">
            <v>5137.3190000000004</v>
          </cell>
          <cell r="BP57">
            <v>6.6940564228978428E-2</v>
          </cell>
          <cell r="BQ57">
            <v>0.149357703958515</v>
          </cell>
          <cell r="BR57">
            <v>0.51217678517504672</v>
          </cell>
          <cell r="BS57">
            <v>0.37399063265749244</v>
          </cell>
          <cell r="BT57">
            <v>0.10451831092506536</v>
          </cell>
        </row>
        <row r="58">
          <cell r="BB58" t="str">
            <v>Other</v>
          </cell>
          <cell r="BE58">
            <v>19778.290999999997</v>
          </cell>
          <cell r="BF58">
            <v>16125.494999999995</v>
          </cell>
          <cell r="BG58">
            <v>24424.955999999991</v>
          </cell>
          <cell r="BH58">
            <v>34071.862999999998</v>
          </cell>
          <cell r="BI58">
            <v>41220.797999999995</v>
          </cell>
          <cell r="BJ58">
            <v>66728.469000000012</v>
          </cell>
          <cell r="BP58">
            <v>-0.18468714005674214</v>
          </cell>
          <cell r="BQ58">
            <v>0.51467945635157242</v>
          </cell>
          <cell r="BR58">
            <v>0.3949610799708303</v>
          </cell>
          <cell r="BS58">
            <v>0.20981931630800466</v>
          </cell>
          <cell r="BT58">
            <v>0.61880585135688104</v>
          </cell>
        </row>
        <row r="59">
          <cell r="BB59" t="str">
            <v>Total Operating Expenses</v>
          </cell>
          <cell r="BE59">
            <v>97468.191000000006</v>
          </cell>
          <cell r="BF59">
            <v>106714.295</v>
          </cell>
          <cell r="BG59">
            <v>124441.90399999999</v>
          </cell>
          <cell r="BH59">
            <v>144435</v>
          </cell>
          <cell r="BI59">
            <v>176013.02499999999</v>
          </cell>
          <cell r="BJ59">
            <v>200017.82199999999</v>
          </cell>
          <cell r="BP59">
            <v>9.4862784516027254E-2</v>
          </cell>
          <cell r="BQ59">
            <v>0.1661221582356891</v>
          </cell>
          <cell r="BR59">
            <v>0.1606620869446036</v>
          </cell>
          <cell r="BS59">
            <v>0.21863139128327624</v>
          </cell>
          <cell r="BT59">
            <v>0.13638079909143075</v>
          </cell>
        </row>
        <row r="61">
          <cell r="A61" t="str">
            <v>Total Non Int Income</v>
          </cell>
          <cell r="B61">
            <v>27883.214889999999</v>
          </cell>
          <cell r="C61">
            <v>131.072</v>
          </cell>
          <cell r="D61">
            <v>1702.9380000000001</v>
          </cell>
          <cell r="E61">
            <v>725.89599999999996</v>
          </cell>
          <cell r="F61">
            <v>965.34699999999998</v>
          </cell>
          <cell r="G61">
            <v>1626.547</v>
          </cell>
          <cell r="H61">
            <v>979.90599999999995</v>
          </cell>
          <cell r="I61">
            <v>932.75699999999995</v>
          </cell>
          <cell r="J61">
            <v>1487.471</v>
          </cell>
          <cell r="K61">
            <v>36435.148889999997</v>
          </cell>
          <cell r="L61">
            <v>8551.9339999999993</v>
          </cell>
          <cell r="N61">
            <v>32847</v>
          </cell>
          <cell r="O61">
            <v>131.828</v>
          </cell>
          <cell r="P61">
            <v>1902.86</v>
          </cell>
          <cell r="Q61">
            <v>887.49900000000002</v>
          </cell>
          <cell r="R61">
            <v>1200.616</v>
          </cell>
          <cell r="S61">
            <v>1635.9480000000001</v>
          </cell>
          <cell r="T61">
            <v>1319.9110000000001</v>
          </cell>
          <cell r="U61">
            <v>912.25599999999997</v>
          </cell>
          <cell r="V61">
            <v>1526.502</v>
          </cell>
          <cell r="W61">
            <v>41924.42</v>
          </cell>
          <cell r="X61">
            <v>9517.42</v>
          </cell>
          <cell r="Z61">
            <v>35693</v>
          </cell>
          <cell r="AA61">
            <v>165.31800000000001</v>
          </cell>
          <cell r="AB61">
            <v>2665.326</v>
          </cell>
          <cell r="AC61">
            <v>1343.5609999999999</v>
          </cell>
          <cell r="AD61">
            <v>1641.857</v>
          </cell>
          <cell r="AE61">
            <v>2200.7150000000001</v>
          </cell>
          <cell r="AF61">
            <v>1647.338</v>
          </cell>
          <cell r="AG61">
            <v>1140.6500000000001</v>
          </cell>
          <cell r="AH61">
            <v>1946.6320000000001</v>
          </cell>
          <cell r="AI61">
            <v>47997.396999999997</v>
          </cell>
          <cell r="AJ61">
            <v>12751.396999999999</v>
          </cell>
          <cell r="AL61">
            <v>0.34472857423024106</v>
          </cell>
          <cell r="AN61">
            <v>38830</v>
          </cell>
          <cell r="AO61">
            <v>98.805999999999997</v>
          </cell>
          <cell r="AP61">
            <v>2880.6779999999999</v>
          </cell>
          <cell r="AQ61">
            <v>1626.578</v>
          </cell>
          <cell r="AR61">
            <v>1710.7239999999999</v>
          </cell>
          <cell r="AS61">
            <v>2391.4169999999999</v>
          </cell>
          <cell r="AT61">
            <v>1702.3979999999999</v>
          </cell>
          <cell r="AU61">
            <v>1122.826</v>
          </cell>
          <cell r="AV61">
            <v>1942.5930000000001</v>
          </cell>
          <cell r="AW61">
            <v>52306.020000000004</v>
          </cell>
          <cell r="AX61">
            <v>13476.02</v>
          </cell>
          <cell r="BB61" t="str">
            <v>Pre Provisioning profit</v>
          </cell>
          <cell r="BC61">
            <v>52306.020000000004</v>
          </cell>
          <cell r="BD61" t="e">
            <v>#REF!</v>
          </cell>
          <cell r="BE61">
            <v>88232.366200000033</v>
          </cell>
          <cell r="BF61">
            <v>113161.656</v>
          </cell>
          <cell r="BG61">
            <v>145679.30200000003</v>
          </cell>
          <cell r="BH61">
            <v>152003.59999999998</v>
          </cell>
          <cell r="BI61">
            <v>153618.73200000005</v>
          </cell>
          <cell r="BJ61">
            <v>166954.50099999999</v>
          </cell>
          <cell r="BP61">
            <v>0.28254132665434462</v>
          </cell>
          <cell r="BQ61">
            <v>0.28735569228502644</v>
          </cell>
          <cell r="BR61">
            <v>4.3412467750565842E-2</v>
          </cell>
          <cell r="BS61">
            <v>1.0625616761708701E-2</v>
          </cell>
          <cell r="BT61">
            <v>8.681082590891287E-2</v>
          </cell>
        </row>
        <row r="62">
          <cell r="BB62" t="str">
            <v>Growth, YoY</v>
          </cell>
          <cell r="BF62">
            <v>0.28254132665434462</v>
          </cell>
          <cell r="BG62">
            <v>0.28735569228502644</v>
          </cell>
          <cell r="BH62">
            <v>4.3412467750565842E-2</v>
          </cell>
          <cell r="BI62">
            <v>1.0625616761708701E-2</v>
          </cell>
          <cell r="BJ62">
            <v>8.681082590891287E-2</v>
          </cell>
        </row>
        <row r="64">
          <cell r="BB64" t="str">
            <v>Provisions &amp; Contingencies</v>
          </cell>
        </row>
        <row r="65">
          <cell r="A65" t="str">
            <v>Profit before Ext Items</v>
          </cell>
          <cell r="B65">
            <v>19982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N65">
            <v>17651.196875000001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Z65">
            <v>26760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L65" t="e">
            <v>#REF!</v>
          </cell>
          <cell r="AN65">
            <v>37558.699999999983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BB65" t="str">
            <v>Loan Loss Provisions</v>
          </cell>
          <cell r="BD65" t="e">
            <v>#REF!</v>
          </cell>
          <cell r="BE65">
            <v>32236.5</v>
          </cell>
          <cell r="BF65">
            <v>39290.9</v>
          </cell>
          <cell r="BG65">
            <v>54704.800000000003</v>
          </cell>
          <cell r="BH65">
            <v>13292.400000000001</v>
          </cell>
          <cell r="BI65">
            <v>9995</v>
          </cell>
          <cell r="BJ65">
            <v>27213.100000000002</v>
          </cell>
          <cell r="BP65">
            <v>0.21883268965303304</v>
          </cell>
          <cell r="BQ65">
            <v>0.39230203431328881</v>
          </cell>
          <cell r="BR65">
            <v>-0.75701583773270353</v>
          </cell>
          <cell r="BS65">
            <v>-0.24806656435256247</v>
          </cell>
          <cell r="BT65">
            <v>1.722671335667834</v>
          </cell>
        </row>
        <row r="66">
          <cell r="A66" t="str">
            <v>Provision for Reval</v>
          </cell>
          <cell r="B66">
            <v>-9640</v>
          </cell>
          <cell r="C66">
            <v>10.301</v>
          </cell>
          <cell r="D66">
            <v>-145.5</v>
          </cell>
          <cell r="G66">
            <v>-215.4</v>
          </cell>
          <cell r="H66">
            <v>-979.80899999999997</v>
          </cell>
          <cell r="K66">
            <v>-10970.407999999999</v>
          </cell>
          <cell r="L66">
            <v>-1330.4079999999999</v>
          </cell>
          <cell r="N66">
            <v>-18</v>
          </cell>
          <cell r="O66">
            <v>6.4210000000000003</v>
          </cell>
          <cell r="P66">
            <v>-443.9</v>
          </cell>
          <cell r="Q66">
            <v>-17.7</v>
          </cell>
          <cell r="R66">
            <v>-6.077</v>
          </cell>
          <cell r="S66">
            <v>-391.4</v>
          </cell>
          <cell r="T66">
            <v>-64</v>
          </cell>
          <cell r="U66">
            <v>370.7</v>
          </cell>
          <cell r="V66">
            <v>-63.9</v>
          </cell>
          <cell r="W66">
            <v>-627.85599999999988</v>
          </cell>
          <cell r="X66">
            <v>-609.85599999999988</v>
          </cell>
          <cell r="Z66">
            <v>-5040</v>
          </cell>
          <cell r="AA66">
            <v>-7.4089999999999998</v>
          </cell>
          <cell r="AB66">
            <v>-47.9</v>
          </cell>
          <cell r="AC66">
            <v>-23.3</v>
          </cell>
          <cell r="AD66">
            <v>-81.424999999999997</v>
          </cell>
          <cell r="AE66">
            <v>-481.2</v>
          </cell>
          <cell r="AF66">
            <v>-171.4</v>
          </cell>
          <cell r="AG66">
            <v>19.100000000000001</v>
          </cell>
          <cell r="AH66">
            <v>-40.1</v>
          </cell>
          <cell r="AI66">
            <v>-5873.634</v>
          </cell>
          <cell r="AJ66">
            <v>-833.6339999999999</v>
          </cell>
          <cell r="AL66">
            <v>0.16540357142857154</v>
          </cell>
          <cell r="AN66">
            <v>-1162</v>
          </cell>
          <cell r="AO66">
            <v>-0.378</v>
          </cell>
          <cell r="AP66">
            <v>297.10000000000002</v>
          </cell>
          <cell r="AQ66">
            <v>3</v>
          </cell>
          <cell r="AR66">
            <v>13.5</v>
          </cell>
          <cell r="AT66">
            <v>26.8</v>
          </cell>
          <cell r="AU66">
            <v>-180</v>
          </cell>
          <cell r="AW66">
            <v>-1001.978</v>
          </cell>
          <cell r="AX66">
            <v>160.02200000000005</v>
          </cell>
          <cell r="BB66" t="str">
            <v>Other Provisions</v>
          </cell>
          <cell r="BD66" t="e">
            <v>#REF!</v>
          </cell>
          <cell r="BE66">
            <v>2286.002999999997</v>
          </cell>
          <cell r="BF66">
            <v>301.27100000000064</v>
          </cell>
          <cell r="BG66">
            <v>8798.5</v>
          </cell>
          <cell r="BH66">
            <v>56412.200000000004</v>
          </cell>
          <cell r="BI66">
            <v>54713.2</v>
          </cell>
          <cell r="BJ66">
            <v>31605.432000000004</v>
          </cell>
          <cell r="BP66">
            <v>-0.86821058415058905</v>
          </cell>
          <cell r="BQ66">
            <v>28.204603164592612</v>
          </cell>
          <cell r="BR66">
            <v>5.4115701540035239</v>
          </cell>
          <cell r="BS66">
            <v>-3.011759867546393E-2</v>
          </cell>
          <cell r="BT66">
            <v>-0.42234356608642876</v>
          </cell>
        </row>
        <row r="67">
          <cell r="A67" t="str">
            <v>Ext Items</v>
          </cell>
          <cell r="B67">
            <v>1000</v>
          </cell>
          <cell r="K67">
            <v>1000</v>
          </cell>
          <cell r="N67">
            <v>3561.196875000001</v>
          </cell>
          <cell r="V67">
            <v>150</v>
          </cell>
          <cell r="W67">
            <v>3711.196875000001</v>
          </cell>
          <cell r="X67">
            <v>150</v>
          </cell>
          <cell r="Z67">
            <v>1500</v>
          </cell>
          <cell r="AH67">
            <v>-150</v>
          </cell>
          <cell r="AI67">
            <v>1350</v>
          </cell>
          <cell r="AJ67">
            <v>-150</v>
          </cell>
          <cell r="AL67">
            <v>-9.9999999999999978E-2</v>
          </cell>
          <cell r="AN67">
            <v>0</v>
          </cell>
          <cell r="AW67">
            <v>0</v>
          </cell>
          <cell r="AX67">
            <v>0</v>
          </cell>
          <cell r="BB67" t="str">
            <v>Total Provisions</v>
          </cell>
          <cell r="BC67" t="e">
            <v>#REF!</v>
          </cell>
          <cell r="BD67" t="e">
            <v>#REF!</v>
          </cell>
          <cell r="BE67">
            <v>34522.502999999997</v>
          </cell>
          <cell r="BF67">
            <v>39592.171000000002</v>
          </cell>
          <cell r="BG67">
            <v>63503.3</v>
          </cell>
          <cell r="BH67">
            <v>69704.600000000006</v>
          </cell>
          <cell r="BI67">
            <v>64708.2</v>
          </cell>
          <cell r="BJ67">
            <v>58818.532000000007</v>
          </cell>
          <cell r="BP67">
            <v>0.14685111331585676</v>
          </cell>
          <cell r="BQ67">
            <v>0.60393578821429106</v>
          </cell>
          <cell r="BR67">
            <v>9.7653192826199664E-2</v>
          </cell>
          <cell r="BS67">
            <v>-7.1679630899538993E-2</v>
          </cell>
          <cell r="BT67">
            <v>-9.1018881687328523E-2</v>
          </cell>
        </row>
        <row r="69">
          <cell r="A69" t="str">
            <v>PBT</v>
          </cell>
          <cell r="B69">
            <v>28622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N69">
            <v>14108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Z69">
            <v>30300</v>
          </cell>
          <cell r="AA69" t="e">
            <v>#REF!</v>
          </cell>
          <cell r="AB69" t="e">
            <v>#REF!</v>
          </cell>
          <cell r="AC69" t="e">
            <v>#REF!</v>
          </cell>
          <cell r="AD69" t="e">
            <v>#REF!</v>
          </cell>
          <cell r="AE69" t="e">
            <v>#REF!</v>
          </cell>
          <cell r="AF69" t="e">
            <v>#REF!</v>
          </cell>
          <cell r="AG69" t="e">
            <v>#REF!</v>
          </cell>
          <cell r="AH69" t="e">
            <v>#REF!</v>
          </cell>
          <cell r="AI69" t="e">
            <v>#REF!</v>
          </cell>
          <cell r="AJ69" t="e">
            <v>#REF!</v>
          </cell>
          <cell r="AL69" t="e">
            <v>#REF!</v>
          </cell>
          <cell r="AN69">
            <v>38720.699999999983</v>
          </cell>
          <cell r="AO69" t="e">
            <v>#REF!</v>
          </cell>
          <cell r="AP69" t="e">
            <v>#REF!</v>
          </cell>
          <cell r="AQ69" t="e">
            <v>#REF!</v>
          </cell>
          <cell r="AR69" t="e">
            <v>#REF!</v>
          </cell>
          <cell r="AS69" t="e">
            <v>#REF!</v>
          </cell>
          <cell r="AT69" t="e">
            <v>#REF!</v>
          </cell>
          <cell r="AU69" t="e">
            <v>#REF!</v>
          </cell>
          <cell r="AV69" t="e">
            <v>#REF!</v>
          </cell>
          <cell r="AW69" t="e">
            <v>#REF!</v>
          </cell>
          <cell r="AX69" t="e">
            <v>#REF!</v>
          </cell>
          <cell r="BB69" t="str">
            <v>PBT</v>
          </cell>
          <cell r="BC69">
            <v>-1001.978</v>
          </cell>
          <cell r="BD69" t="e">
            <v>#REF!</v>
          </cell>
          <cell r="BE69">
            <v>53709.863200000036</v>
          </cell>
          <cell r="BF69">
            <v>73569.485000000001</v>
          </cell>
          <cell r="BG69">
            <v>82176.002000000022</v>
          </cell>
          <cell r="BH69">
            <v>82298.999999999971</v>
          </cell>
          <cell r="BI69">
            <v>88910.53200000005</v>
          </cell>
          <cell r="BJ69">
            <v>108135.96899999998</v>
          </cell>
          <cell r="BP69">
            <v>0.36975744522097287</v>
          </cell>
          <cell r="BQ69">
            <v>0.11698487491111331</v>
          </cell>
          <cell r="BR69">
            <v>1.4967630087425743E-3</v>
          </cell>
          <cell r="BS69">
            <v>8.0335508329385297E-2</v>
          </cell>
          <cell r="BT69">
            <v>0.21623351663220203</v>
          </cell>
        </row>
        <row r="70">
          <cell r="A70" t="str">
            <v>Tax Provision</v>
          </cell>
          <cell r="B70">
            <v>10010</v>
          </cell>
          <cell r="C70">
            <v>8.7840000000000007</v>
          </cell>
          <cell r="D70">
            <v>579.70000000000005</v>
          </cell>
          <cell r="G70">
            <v>620</v>
          </cell>
          <cell r="H70">
            <v>840.67499999999995</v>
          </cell>
          <cell r="I70">
            <v>150</v>
          </cell>
          <cell r="K70">
            <v>12209.159</v>
          </cell>
          <cell r="L70">
            <v>2199.1589999999997</v>
          </cell>
          <cell r="N70">
            <v>3830</v>
          </cell>
          <cell r="O70">
            <v>5</v>
          </cell>
          <cell r="P70">
            <v>469.7</v>
          </cell>
          <cell r="Q70">
            <v>271.7</v>
          </cell>
          <cell r="R70">
            <v>199.6</v>
          </cell>
          <cell r="S70">
            <v>140</v>
          </cell>
          <cell r="T70">
            <v>690</v>
          </cell>
          <cell r="U70">
            <v>105</v>
          </cell>
          <cell r="V70">
            <v>55</v>
          </cell>
          <cell r="W70">
            <v>5766</v>
          </cell>
          <cell r="X70">
            <v>1936</v>
          </cell>
          <cell r="Z70">
            <v>9785</v>
          </cell>
          <cell r="AA70">
            <v>4.3689999999999998</v>
          </cell>
          <cell r="AB70">
            <v>1331.7</v>
          </cell>
          <cell r="AC70">
            <v>255.3</v>
          </cell>
          <cell r="AD70">
            <v>387.7</v>
          </cell>
          <cell r="AE70">
            <v>637.5</v>
          </cell>
          <cell r="AF70">
            <v>1127</v>
          </cell>
          <cell r="AG70">
            <v>175</v>
          </cell>
          <cell r="AH70">
            <v>290</v>
          </cell>
          <cell r="AI70">
            <v>13993.569</v>
          </cell>
          <cell r="AJ70">
            <v>4208.5689999999995</v>
          </cell>
          <cell r="AL70">
            <v>0.43010413898824718</v>
          </cell>
          <cell r="AN70">
            <v>14247.365</v>
          </cell>
          <cell r="AO70">
            <v>-7.0000000000000001E-3</v>
          </cell>
          <cell r="AP70">
            <v>1039.3</v>
          </cell>
          <cell r="AQ70">
            <v>319.60000000000002</v>
          </cell>
          <cell r="AR70">
            <v>219.1</v>
          </cell>
          <cell r="AS70">
            <v>707.1</v>
          </cell>
          <cell r="AT70">
            <v>1093.4000000000001</v>
          </cell>
          <cell r="AU70">
            <v>28.3</v>
          </cell>
          <cell r="AV70">
            <v>251</v>
          </cell>
          <cell r="AW70">
            <v>17905.157999999999</v>
          </cell>
          <cell r="AX70">
            <v>3657.7930000000001</v>
          </cell>
          <cell r="BB70" t="str">
            <v>Tax</v>
          </cell>
          <cell r="BC70">
            <v>0</v>
          </cell>
          <cell r="BD70" t="e">
            <v>#REF!</v>
          </cell>
          <cell r="BE70">
            <v>19124.5</v>
          </cell>
          <cell r="BF70">
            <v>30260.5</v>
          </cell>
          <cell r="BG70">
            <v>24582.3</v>
          </cell>
          <cell r="BH70">
            <v>26318.9</v>
          </cell>
          <cell r="BI70">
            <v>32295.699999999997</v>
          </cell>
          <cell r="BJ70">
            <v>41938</v>
          </cell>
          <cell r="BP70">
            <v>0.58228973306491683</v>
          </cell>
          <cell r="BQ70">
            <v>-0.18764395829546776</v>
          </cell>
          <cell r="BR70">
            <v>7.0644325388592666E-2</v>
          </cell>
          <cell r="BS70">
            <v>0.22709155777787049</v>
          </cell>
          <cell r="BT70">
            <v>0.29856296658688319</v>
          </cell>
        </row>
        <row r="71">
          <cell r="BB71" t="str">
            <v>Effective Tax Rate</v>
          </cell>
          <cell r="BE71">
            <v>0.35607054013125816</v>
          </cell>
          <cell r="BF71">
            <v>0.41131863299029481</v>
          </cell>
          <cell r="BG71">
            <v>0.29914207799985199</v>
          </cell>
          <cell r="BH71">
            <v>0.3197961093087402</v>
          </cell>
          <cell r="BI71">
            <v>0.36323818195126734</v>
          </cell>
          <cell r="BJ71">
            <v>0.38782655195885846</v>
          </cell>
          <cell r="BN71" t="e">
            <v>#DIV/0!</v>
          </cell>
        </row>
        <row r="73">
          <cell r="A73" t="str">
            <v>(Effective Tax Rate )</v>
          </cell>
          <cell r="B73">
            <v>0.34973097617217525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str">
            <v xml:space="preserve"> </v>
          </cell>
          <cell r="L73" t="e">
            <v>#REF!</v>
          </cell>
          <cell r="N73">
            <v>0.27147717607031474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Z73">
            <v>0.32293729372937291</v>
          </cell>
          <cell r="AA73" t="e">
            <v>#REF!</v>
          </cell>
          <cell r="AB73" t="e">
            <v>#REF!</v>
          </cell>
          <cell r="AC73" t="e">
            <v>#REF!</v>
          </cell>
          <cell r="AD73" t="e">
            <v>#REF!</v>
          </cell>
          <cell r="AE73" t="e">
            <v>#REF!</v>
          </cell>
          <cell r="AF73" t="e">
            <v>#REF!</v>
          </cell>
          <cell r="AG73" t="e">
            <v>#REF!</v>
          </cell>
          <cell r="AH73" t="e">
            <v>#REF!</v>
          </cell>
          <cell r="AI73" t="e">
            <v>#REF!</v>
          </cell>
          <cell r="AJ73" t="e">
            <v>#REF!</v>
          </cell>
          <cell r="AL73" t="e">
            <v>#REF!</v>
          </cell>
          <cell r="AN73">
            <v>0.36795215479059018</v>
          </cell>
          <cell r="AO73" t="e">
            <v>#REF!</v>
          </cell>
          <cell r="AP73" t="e">
            <v>#REF!</v>
          </cell>
          <cell r="AQ73" t="e">
            <v>#REF!</v>
          </cell>
          <cell r="AR73" t="e">
            <v>#REF!</v>
          </cell>
          <cell r="AS73" t="e">
            <v>#REF!</v>
          </cell>
          <cell r="AT73" t="e">
            <v>#REF!</v>
          </cell>
          <cell r="AU73" t="e">
            <v>#REF!</v>
          </cell>
          <cell r="AV73" t="e">
            <v>#REF!</v>
          </cell>
          <cell r="AW73" t="e">
            <v>#REF!</v>
          </cell>
          <cell r="AX73" t="e">
            <v>#REF!</v>
          </cell>
          <cell r="BB73" t="str">
            <v>PAT</v>
          </cell>
          <cell r="BC73" t="e">
            <v>#REF!</v>
          </cell>
          <cell r="BD73" t="e">
            <v>#REF!</v>
          </cell>
          <cell r="BE73">
            <v>34585.363200000036</v>
          </cell>
          <cell r="BF73">
            <v>43308.985000000001</v>
          </cell>
          <cell r="BG73">
            <v>57593.702000000019</v>
          </cell>
          <cell r="BH73">
            <v>55980.099999999969</v>
          </cell>
          <cell r="BI73">
            <v>56614.832000000053</v>
          </cell>
          <cell r="BJ73">
            <v>66197.968999999983</v>
          </cell>
          <cell r="BP73">
            <v>0.252234500171447</v>
          </cell>
          <cell r="BQ73">
            <v>0.32983264327252226</v>
          </cell>
          <cell r="BR73">
            <v>-2.8016986996252657E-2</v>
          </cell>
          <cell r="BS73">
            <v>1.1338529227352012E-2</v>
          </cell>
          <cell r="BT73">
            <v>0.16926901770193226</v>
          </cell>
        </row>
        <row r="74">
          <cell r="BB74" t="str">
            <v>Minority Interest</v>
          </cell>
          <cell r="BD74">
            <v>0</v>
          </cell>
          <cell r="BE74">
            <v>1049.6980000000001</v>
          </cell>
          <cell r="BF74">
            <v>1318.836</v>
          </cell>
          <cell r="BG74">
            <v>2282.65</v>
          </cell>
          <cell r="BH74">
            <v>1340</v>
          </cell>
          <cell r="BI74">
            <v>1315.604</v>
          </cell>
          <cell r="BJ74">
            <v>2554.2440000000001</v>
          </cell>
          <cell r="BP74">
            <v>0.25639564903429357</v>
          </cell>
          <cell r="BQ74">
            <v>0.73080655972387776</v>
          </cell>
          <cell r="BR74">
            <v>-0.41296300352660287</v>
          </cell>
          <cell r="BS74">
            <v>-1.8205970149253736E-2</v>
          </cell>
          <cell r="BT74">
            <v>0.94149911371506922</v>
          </cell>
        </row>
        <row r="75">
          <cell r="A75" t="str">
            <v>KEY INDICATORS</v>
          </cell>
          <cell r="BB75" t="str">
            <v>Group Profit</v>
          </cell>
          <cell r="BD75" t="e">
            <v>#REF!</v>
          </cell>
          <cell r="BE75">
            <v>33535.665200000039</v>
          </cell>
          <cell r="BF75">
            <v>41990.148999999998</v>
          </cell>
          <cell r="BG75">
            <v>55311.052000000018</v>
          </cell>
          <cell r="BH75">
            <v>54640.099999999969</v>
          </cell>
          <cell r="BI75">
            <v>55299.228000000054</v>
          </cell>
          <cell r="BJ75">
            <v>63643.724999999984</v>
          </cell>
          <cell r="BK75">
            <v>77497.350601049911</v>
          </cell>
          <cell r="BL75">
            <v>91342.82338437326</v>
          </cell>
          <cell r="BM75" t="str">
            <v>Based on the assumption that SBI's share in SBI group's profit remains the same</v>
          </cell>
          <cell r="BP75">
            <v>0.25210425228123845</v>
          </cell>
          <cell r="BQ75">
            <v>0.31723876473979695</v>
          </cell>
          <cell r="BR75">
            <v>-1.2130523208997102E-2</v>
          </cell>
          <cell r="BS75">
            <v>1.2063081875766768E-2</v>
          </cell>
          <cell r="BT75">
            <v>0.15089716984837342</v>
          </cell>
        </row>
        <row r="76">
          <cell r="BB76" t="str">
            <v>Growth, YoY</v>
          </cell>
          <cell r="BF76">
            <v>0.25210425228123845</v>
          </cell>
          <cell r="BG76">
            <v>0.31723876473979695</v>
          </cell>
          <cell r="BH76">
            <v>-1.2130523208997102E-2</v>
          </cell>
          <cell r="BI76">
            <v>1.2063081875766768E-2</v>
          </cell>
          <cell r="BJ76">
            <v>0.15089716984837342</v>
          </cell>
          <cell r="BK76">
            <v>0.21767465058102631</v>
          </cell>
          <cell r="BL76">
            <v>0.17865736926412779</v>
          </cell>
        </row>
        <row r="78">
          <cell r="A78" t="str">
            <v>PAT</v>
          </cell>
          <cell r="B78">
            <v>18612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N78">
            <v>10278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  <cell r="X78" t="e">
            <v>#REF!</v>
          </cell>
          <cell r="Z78">
            <v>20515</v>
          </cell>
          <cell r="AA78" t="e">
            <v>#REF!</v>
          </cell>
          <cell r="AB78" t="e">
            <v>#REF!</v>
          </cell>
          <cell r="AC78" t="e">
            <v>#REF!</v>
          </cell>
          <cell r="AD78" t="e">
            <v>#REF!</v>
          </cell>
          <cell r="AE78" t="e">
            <v>#REF!</v>
          </cell>
          <cell r="AF78" t="e">
            <v>#REF!</v>
          </cell>
          <cell r="AG78" t="e">
            <v>#REF!</v>
          </cell>
          <cell r="AH78" t="e">
            <v>#REF!</v>
          </cell>
          <cell r="AI78" t="e">
            <v>#REF!</v>
          </cell>
          <cell r="AJ78" t="e">
            <v>#REF!</v>
          </cell>
          <cell r="AL78" t="e">
            <v>#REF!</v>
          </cell>
          <cell r="AN78">
            <v>24473.334999999985</v>
          </cell>
          <cell r="AO78" t="e">
            <v>#REF!</v>
          </cell>
          <cell r="AP78" t="e">
            <v>#REF!</v>
          </cell>
          <cell r="AQ78" t="e">
            <v>#REF!</v>
          </cell>
          <cell r="AR78" t="e">
            <v>#REF!</v>
          </cell>
          <cell r="AS78" t="e">
            <v>#REF!</v>
          </cell>
          <cell r="AT78" t="e">
            <v>#REF!</v>
          </cell>
          <cell r="AU78" t="e">
            <v>#REF!</v>
          </cell>
          <cell r="AV78" t="e">
            <v>#REF!</v>
          </cell>
          <cell r="AW78" t="e">
            <v>#REF!</v>
          </cell>
          <cell r="AX78" t="e">
            <v>#REF!</v>
          </cell>
          <cell r="AY78" t="e">
            <v>#REF!</v>
          </cell>
          <cell r="BB78" t="str">
            <v>Core Operating Profit</v>
          </cell>
          <cell r="BC78">
            <v>17905.157999999999</v>
          </cell>
          <cell r="BD78" t="e">
            <v>#REF!</v>
          </cell>
          <cell r="BE78">
            <v>77079.108200000032</v>
          </cell>
          <cell r="BF78">
            <v>84891.356</v>
          </cell>
          <cell r="BG78">
            <v>96199.72100000002</v>
          </cell>
          <cell r="BH78">
            <v>127295.59999999998</v>
          </cell>
          <cell r="BI78">
            <v>142141.01200000005</v>
          </cell>
          <cell r="BJ78">
            <v>157243.39599999998</v>
          </cell>
          <cell r="BP78">
            <v>0.10135363501779548</v>
          </cell>
          <cell r="BQ78">
            <v>0.13320985236706573</v>
          </cell>
          <cell r="BR78">
            <v>0.32324292291866374</v>
          </cell>
          <cell r="BS78">
            <v>0.11662156429601711</v>
          </cell>
          <cell r="BT78">
            <v>0.10624930685029832</v>
          </cell>
        </row>
        <row r="79">
          <cell r="BB79" t="str">
            <v>Growth, YoY</v>
          </cell>
          <cell r="BF79">
            <v>0.10135363501779548</v>
          </cell>
          <cell r="BG79">
            <v>0.13320985236706573</v>
          </cell>
          <cell r="BH79">
            <v>0.32324292291866374</v>
          </cell>
          <cell r="BI79">
            <v>0.11662156429601711</v>
          </cell>
          <cell r="BJ79">
            <v>0.10624930685029832</v>
          </cell>
        </row>
        <row r="81">
          <cell r="A81" t="str">
            <v>SBI's shareholding %</v>
          </cell>
          <cell r="C81">
            <v>1</v>
          </cell>
          <cell r="D81">
            <v>1</v>
          </cell>
          <cell r="E81">
            <v>0.98050000000000004</v>
          </cell>
          <cell r="F81">
            <v>0.92330000000000001</v>
          </cell>
          <cell r="G81">
            <v>0.75</v>
          </cell>
          <cell r="H81">
            <v>1</v>
          </cell>
          <cell r="I81">
            <v>1</v>
          </cell>
          <cell r="J81">
            <v>0.75</v>
          </cell>
          <cell r="O81">
            <v>1</v>
          </cell>
          <cell r="P81">
            <v>1</v>
          </cell>
          <cell r="Q81">
            <v>0.98050000000000004</v>
          </cell>
          <cell r="R81">
            <v>0.92330000000000001</v>
          </cell>
          <cell r="S81">
            <v>0.75</v>
          </cell>
          <cell r="T81">
            <v>1</v>
          </cell>
          <cell r="U81">
            <v>1</v>
          </cell>
          <cell r="V81">
            <v>0.75</v>
          </cell>
          <cell r="AA81">
            <v>1</v>
          </cell>
          <cell r="AB81">
            <v>1</v>
          </cell>
          <cell r="AC81">
            <v>0.98050000000000004</v>
          </cell>
          <cell r="AD81">
            <v>0.92330000000000001</v>
          </cell>
          <cell r="AE81">
            <v>0.75</v>
          </cell>
          <cell r="AF81">
            <v>1</v>
          </cell>
          <cell r="AG81">
            <v>1</v>
          </cell>
          <cell r="AH81">
            <v>0.75</v>
          </cell>
          <cell r="AO81">
            <v>1</v>
          </cell>
          <cell r="AP81">
            <v>1</v>
          </cell>
          <cell r="AQ81">
            <v>0.98050000000000004</v>
          </cell>
          <cell r="AR81">
            <v>0.92330000000000001</v>
          </cell>
          <cell r="AS81">
            <v>0.75</v>
          </cell>
          <cell r="AT81">
            <v>1</v>
          </cell>
          <cell r="AU81">
            <v>1</v>
          </cell>
          <cell r="AV81">
            <v>0.75</v>
          </cell>
          <cell r="BB81" t="str">
            <v>Dividend</v>
          </cell>
          <cell r="BE81">
            <v>3157.7930000000001</v>
          </cell>
          <cell r="BF81">
            <v>4473.59</v>
          </cell>
          <cell r="BG81">
            <v>5789.2879999999996</v>
          </cell>
          <cell r="BH81">
            <v>6578.7</v>
          </cell>
          <cell r="BI81">
            <v>7368.1840000000002</v>
          </cell>
          <cell r="BJ81">
            <v>7368.1840000000002</v>
          </cell>
          <cell r="BK81">
            <v>7894.4834999999994</v>
          </cell>
          <cell r="BL81">
            <v>8420.7824000000001</v>
          </cell>
          <cell r="BP81">
            <v>0.41668247412037451</v>
          </cell>
          <cell r="BQ81">
            <v>0.2941033934714623</v>
          </cell>
          <cell r="BR81">
            <v>0.13635735517044578</v>
          </cell>
          <cell r="BS81">
            <v>0.1200060802286167</v>
          </cell>
          <cell r="BT81">
            <v>0</v>
          </cell>
        </row>
        <row r="82">
          <cell r="A82" t="str">
            <v>Net Worth</v>
          </cell>
          <cell r="B82">
            <v>96068.28</v>
          </cell>
          <cell r="C82">
            <v>1058.8900000000001</v>
          </cell>
          <cell r="D82">
            <v>3893.0419999999999</v>
          </cell>
          <cell r="E82">
            <v>1677.385</v>
          </cell>
          <cell r="F82">
            <v>2177.047</v>
          </cell>
          <cell r="G82">
            <v>3441.1840000000002</v>
          </cell>
          <cell r="H82">
            <v>5666.7030000000004</v>
          </cell>
          <cell r="I82">
            <v>3901.6979999999999</v>
          </cell>
          <cell r="J82">
            <v>3515.855</v>
          </cell>
          <cell r="K82">
            <v>112270.13573760027</v>
          </cell>
          <cell r="N82">
            <v>104023</v>
          </cell>
          <cell r="O82">
            <v>1157.01</v>
          </cell>
          <cell r="P82">
            <v>4960.8739999999998</v>
          </cell>
          <cell r="Q82">
            <v>1939.2539999999999</v>
          </cell>
          <cell r="R82">
            <v>2424.9409999999998</v>
          </cell>
          <cell r="S82">
            <v>4193.4760000000006</v>
          </cell>
          <cell r="T82">
            <v>6577.0050000000001</v>
          </cell>
          <cell r="U82">
            <v>4121.2169999999996</v>
          </cell>
          <cell r="V82">
            <v>3811.009</v>
          </cell>
          <cell r="W82">
            <v>122791.85632229969</v>
          </cell>
          <cell r="X82">
            <v>29184.786</v>
          </cell>
          <cell r="Z82">
            <v>121473</v>
          </cell>
          <cell r="AA82">
            <v>1277.3510000000001</v>
          </cell>
          <cell r="AB82">
            <v>6181.4790000000003</v>
          </cell>
          <cell r="AC82">
            <v>2337.3580000000002</v>
          </cell>
          <cell r="AD82">
            <v>2815.4169999999999</v>
          </cell>
          <cell r="AE82">
            <v>5231.1620000000003</v>
          </cell>
          <cell r="AF82">
            <v>7811.4539999999997</v>
          </cell>
          <cell r="AG82">
            <v>5009.1270000000004</v>
          </cell>
          <cell r="AH82">
            <v>4336.7070000000003</v>
          </cell>
          <cell r="AI82">
            <v>148282.0549999997</v>
          </cell>
          <cell r="AJ82">
            <v>35000.054999999993</v>
          </cell>
          <cell r="AL82">
            <v>0.22069970281461471</v>
          </cell>
          <cell r="AN82">
            <v>134615</v>
          </cell>
          <cell r="AO82">
            <v>857.375</v>
          </cell>
          <cell r="AP82">
            <v>7617.1809999999996</v>
          </cell>
          <cell r="AQ82">
            <v>3109.7550000000001</v>
          </cell>
          <cell r="AR82">
            <v>2917.223</v>
          </cell>
          <cell r="AS82">
            <v>6091.9880000000003</v>
          </cell>
          <cell r="AT82">
            <v>9306.982</v>
          </cell>
          <cell r="AU82">
            <v>5146.1810000000005</v>
          </cell>
          <cell r="AV82">
            <v>5146.3069999999998</v>
          </cell>
          <cell r="AW82">
            <v>166617.62199999951</v>
          </cell>
          <cell r="AX82">
            <v>40192.991999999998</v>
          </cell>
          <cell r="BB82" t="str">
            <v>Payout ratio</v>
          </cell>
          <cell r="BE82">
            <v>9.4162229410615556E-2</v>
          </cell>
          <cell r="BF82">
            <v>0.10653903609629964</v>
          </cell>
          <cell r="BG82">
            <v>0.10466783383545114</v>
          </cell>
          <cell r="BH82">
            <v>0.12040058491840248</v>
          </cell>
          <cell r="BI82">
            <v>0.13324207708650096</v>
          </cell>
          <cell r="BJ82">
            <v>0.11577235619065356</v>
          </cell>
          <cell r="BK82">
            <v>0.10186778565683054</v>
          </cell>
          <cell r="BL82">
            <v>9.2188768509651853E-2</v>
          </cell>
        </row>
        <row r="83">
          <cell r="A83" t="str">
            <v>Book Value</v>
          </cell>
          <cell r="B83">
            <v>182.53520805624169</v>
          </cell>
          <cell r="C83">
            <v>10.588900000000001</v>
          </cell>
          <cell r="D83">
            <v>2256.8359420289858</v>
          </cell>
          <cell r="E83">
            <v>958.50571428571425</v>
          </cell>
          <cell r="F83">
            <v>604.73527777777781</v>
          </cell>
          <cell r="G83">
            <v>688.23680000000002</v>
          </cell>
          <cell r="H83">
            <v>2289.5769696969696</v>
          </cell>
          <cell r="I83">
            <v>124.25789808917199</v>
          </cell>
          <cell r="J83">
            <v>703.17100000000005</v>
          </cell>
          <cell r="K83">
            <v>213.31965749116523</v>
          </cell>
          <cell r="N83">
            <v>197.64962948888467</v>
          </cell>
          <cell r="O83">
            <v>11.5701</v>
          </cell>
          <cell r="P83">
            <v>2875.8689855072462</v>
          </cell>
          <cell r="Q83">
            <v>1108.1451428571429</v>
          </cell>
          <cell r="R83">
            <v>673.59472222222212</v>
          </cell>
          <cell r="S83">
            <v>838.69520000000011</v>
          </cell>
          <cell r="T83">
            <v>2657.3757575757577</v>
          </cell>
          <cell r="U83">
            <v>131.24894904458597</v>
          </cell>
          <cell r="V83">
            <v>762.20179999999993</v>
          </cell>
          <cell r="W83">
            <v>233.31152635816014</v>
          </cell>
          <cell r="Z83">
            <v>230.80562416872507</v>
          </cell>
          <cell r="AA83">
            <v>12.773510000000002</v>
          </cell>
          <cell r="AB83">
            <v>3583.4660869565218</v>
          </cell>
          <cell r="AC83">
            <v>1335.633142857143</v>
          </cell>
          <cell r="AD83">
            <v>782.06027777777774</v>
          </cell>
          <cell r="AE83">
            <v>1046.2324000000001</v>
          </cell>
          <cell r="AF83">
            <v>3156.1430303030302</v>
          </cell>
          <cell r="AG83">
            <v>159.52633757961786</v>
          </cell>
          <cell r="AH83">
            <v>867.34140000000014</v>
          </cell>
          <cell r="AI83">
            <v>281.74435683070436</v>
          </cell>
          <cell r="AL83">
            <v>0.22069970281461471</v>
          </cell>
          <cell r="AN83">
            <v>255.77617328519858</v>
          </cell>
          <cell r="AO83">
            <v>8.5737500000000004</v>
          </cell>
          <cell r="AP83">
            <v>4415.7571014492751</v>
          </cell>
          <cell r="AQ83">
            <v>1777.0028571428572</v>
          </cell>
          <cell r="AR83">
            <v>810.33972222222224</v>
          </cell>
          <cell r="AS83">
            <v>1218.3976000000002</v>
          </cell>
          <cell r="AT83">
            <v>3760.3967676767675</v>
          </cell>
          <cell r="AU83">
            <v>163.89111464968153</v>
          </cell>
          <cell r="AV83">
            <v>1029.2614000000001</v>
          </cell>
          <cell r="AW83">
            <v>316.58297928937776</v>
          </cell>
        </row>
        <row r="84">
          <cell r="A84" t="str">
            <v>EPS</v>
          </cell>
          <cell r="B84">
            <v>35.363860915827473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N84">
            <v>19.528785863575909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V84" t="e">
            <v>#REF!</v>
          </cell>
          <cell r="W84" t="e">
            <v>#REF!</v>
          </cell>
          <cell r="Z84">
            <v>38.979669390081703</v>
          </cell>
          <cell r="AA84" t="e">
            <v>#REF!</v>
          </cell>
          <cell r="AB84" t="e">
            <v>#REF!</v>
          </cell>
          <cell r="AC84" t="e">
            <v>#REF!</v>
          </cell>
          <cell r="AD84" t="e">
            <v>#REF!</v>
          </cell>
          <cell r="AE84" t="e">
            <v>#REF!</v>
          </cell>
          <cell r="AF84" t="e">
            <v>#REF!</v>
          </cell>
          <cell r="AG84" t="e">
            <v>#REF!</v>
          </cell>
          <cell r="AH84" t="e">
            <v>#REF!</v>
          </cell>
          <cell r="AI84" t="e">
            <v>#REF!</v>
          </cell>
          <cell r="AL84" t="e">
            <v>#REF!</v>
          </cell>
          <cell r="AN84">
            <v>46.500731521945625</v>
          </cell>
          <cell r="AO84" t="e">
            <v>#REF!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 t="e">
            <v>#REF!</v>
          </cell>
          <cell r="AU84" t="e">
            <v>#REF!</v>
          </cell>
          <cell r="AV84" t="e">
            <v>#REF!</v>
          </cell>
          <cell r="AW84" t="e">
            <v>#REF!</v>
          </cell>
          <cell r="BB84" t="str">
            <v>Employees</v>
          </cell>
        </row>
        <row r="85">
          <cell r="A85" t="str">
            <v>DPS</v>
          </cell>
          <cell r="B85">
            <v>4</v>
          </cell>
          <cell r="C85" t="str">
            <v>NA</v>
          </cell>
          <cell r="D85">
            <v>25</v>
          </cell>
          <cell r="E85">
            <v>22</v>
          </cell>
          <cell r="F85">
            <v>22</v>
          </cell>
          <cell r="G85">
            <v>24.142800000000001</v>
          </cell>
          <cell r="H85">
            <v>30</v>
          </cell>
          <cell r="I85">
            <v>0</v>
          </cell>
          <cell r="J85">
            <v>0</v>
          </cell>
          <cell r="N85">
            <v>4</v>
          </cell>
          <cell r="O85">
            <v>0</v>
          </cell>
          <cell r="P85">
            <v>25</v>
          </cell>
          <cell r="Q85">
            <v>25</v>
          </cell>
          <cell r="R85">
            <v>22</v>
          </cell>
          <cell r="S85">
            <v>30</v>
          </cell>
          <cell r="T85">
            <v>30</v>
          </cell>
          <cell r="U85">
            <v>0</v>
          </cell>
          <cell r="V85">
            <v>25</v>
          </cell>
          <cell r="Z85">
            <v>4</v>
          </cell>
          <cell r="AA85">
            <v>0</v>
          </cell>
          <cell r="AB85">
            <v>29.999710144927533</v>
          </cell>
          <cell r="AC85">
            <v>25</v>
          </cell>
          <cell r="AD85">
            <v>23</v>
          </cell>
          <cell r="AE85">
            <v>30</v>
          </cell>
          <cell r="AF85">
            <v>30</v>
          </cell>
          <cell r="AG85">
            <v>0</v>
          </cell>
          <cell r="AH85">
            <v>25</v>
          </cell>
          <cell r="AO85">
            <v>0</v>
          </cell>
          <cell r="AP85">
            <v>38.569855072463774</v>
          </cell>
          <cell r="AQ85">
            <v>35</v>
          </cell>
          <cell r="AR85">
            <v>25</v>
          </cell>
          <cell r="AS85">
            <v>35</v>
          </cell>
          <cell r="AT85">
            <v>35</v>
          </cell>
          <cell r="AU85">
            <v>0</v>
          </cell>
          <cell r="AV85">
            <v>30</v>
          </cell>
          <cell r="BB85" t="str">
            <v>Branches</v>
          </cell>
        </row>
        <row r="86">
          <cell r="A86" t="str">
            <v>ROE</v>
          </cell>
          <cell r="B86">
            <v>0.19373720441336101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N86">
            <v>9.8805071955240673E-2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Z86">
            <v>0.16888526668477769</v>
          </cell>
          <cell r="AA86" t="e">
            <v>#REF!</v>
          </cell>
          <cell r="AB86" t="e">
            <v>#REF!</v>
          </cell>
          <cell r="AC86" t="e">
            <v>#REF!</v>
          </cell>
          <cell r="AD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  <cell r="AH86" t="e">
            <v>#REF!</v>
          </cell>
          <cell r="AI86" t="e">
            <v>#REF!</v>
          </cell>
          <cell r="AN86">
            <v>0.1818024365783901</v>
          </cell>
          <cell r="AO86" t="e">
            <v>#REF!</v>
          </cell>
          <cell r="AP86" t="e">
            <v>#REF!</v>
          </cell>
          <cell r="AQ86" t="e">
            <v>#REF!</v>
          </cell>
          <cell r="AR86" t="e">
            <v>#REF!</v>
          </cell>
          <cell r="AS86" t="e">
            <v>#REF!</v>
          </cell>
          <cell r="AT86" t="e">
            <v>#REF!</v>
          </cell>
          <cell r="AU86" t="e">
            <v>#REF!</v>
          </cell>
          <cell r="AV86" t="e">
            <v>#REF!</v>
          </cell>
          <cell r="AW86" t="e">
            <v>#REF!</v>
          </cell>
        </row>
        <row r="87">
          <cell r="A87" t="str">
            <v>Capital Adequacy Ratio</v>
          </cell>
          <cell r="B87">
            <v>0.14580000000000001</v>
          </cell>
          <cell r="C87">
            <v>0.27689999999999998</v>
          </cell>
          <cell r="D87">
            <v>0.10829999999999999</v>
          </cell>
          <cell r="E87">
            <v>9.8299999999999998E-2</v>
          </cell>
          <cell r="F87">
            <v>0.11609999999999999</v>
          </cell>
          <cell r="G87">
            <v>0.1065</v>
          </cell>
          <cell r="H87">
            <v>0.13239999999999999</v>
          </cell>
          <cell r="I87">
            <v>0.18140000000000001</v>
          </cell>
          <cell r="J87" t="str">
            <v>NA</v>
          </cell>
          <cell r="N87">
            <v>0.12509999999999999</v>
          </cell>
          <cell r="O87">
            <v>0.28899999999999998</v>
          </cell>
          <cell r="P87">
            <v>0.1065</v>
          </cell>
          <cell r="Q87">
            <v>0.1235</v>
          </cell>
          <cell r="R87">
            <v>0.1023</v>
          </cell>
          <cell r="S87">
            <v>0.1226</v>
          </cell>
          <cell r="T87">
            <v>0.12470000000000001</v>
          </cell>
          <cell r="U87">
            <v>0.14349999999999999</v>
          </cell>
          <cell r="V87">
            <v>0.1027</v>
          </cell>
          <cell r="Z87">
            <v>0.11489999999999999</v>
          </cell>
          <cell r="AA87">
            <v>0.2432</v>
          </cell>
          <cell r="AB87">
            <v>0.1086</v>
          </cell>
          <cell r="AC87">
            <v>0.11260000000000001</v>
          </cell>
          <cell r="AD87">
            <v>0.115</v>
          </cell>
          <cell r="AE87">
            <v>0.1235</v>
          </cell>
          <cell r="AF87">
            <v>0.126</v>
          </cell>
          <cell r="AG87">
            <v>0.14480000000000001</v>
          </cell>
          <cell r="AH87">
            <v>0.1109</v>
          </cell>
          <cell r="AN87">
            <v>0.128</v>
          </cell>
          <cell r="AO87">
            <v>0.19850000000000001</v>
          </cell>
          <cell r="AP87">
            <v>0.12280000000000001</v>
          </cell>
          <cell r="AQ87">
            <v>0.1273</v>
          </cell>
          <cell r="AR87">
            <v>0.1116</v>
          </cell>
          <cell r="AS87">
            <v>0.1239</v>
          </cell>
          <cell r="AT87">
            <v>0.1237</v>
          </cell>
          <cell r="AU87">
            <v>0.1389</v>
          </cell>
          <cell r="AV87">
            <v>0.1179</v>
          </cell>
        </row>
        <row r="88">
          <cell r="A88" t="str">
            <v>Net NPL ratio</v>
          </cell>
          <cell r="B88">
            <v>6.0700000000000004E-2</v>
          </cell>
          <cell r="C88">
            <v>7.8899999999999998E-2</v>
          </cell>
          <cell r="D88">
            <v>0.10879999999999999</v>
          </cell>
          <cell r="E88">
            <v>0.1096</v>
          </cell>
          <cell r="F88" t="str">
            <v>NA</v>
          </cell>
          <cell r="G88">
            <v>7.1300000000000002E-2</v>
          </cell>
          <cell r="H88">
            <v>7.0400000000000004E-2</v>
          </cell>
          <cell r="I88">
            <v>6.5699999999999995E-2</v>
          </cell>
          <cell r="J88" t="str">
            <v>NA</v>
          </cell>
          <cell r="N88">
            <v>7.1800000000000003E-2</v>
          </cell>
          <cell r="O88">
            <v>0.21879999999999999</v>
          </cell>
          <cell r="P88">
            <v>8.7800000000000003E-2</v>
          </cell>
          <cell r="Q88">
            <v>0.10100000000000001</v>
          </cell>
          <cell r="R88">
            <v>0.1055</v>
          </cell>
          <cell r="S88">
            <v>0.1045</v>
          </cell>
          <cell r="T88">
            <v>8.2299999999999998E-2</v>
          </cell>
          <cell r="U88">
            <v>7.6999999999999999E-2</v>
          </cell>
          <cell r="V88">
            <v>0.108</v>
          </cell>
          <cell r="Z88">
            <v>6.4000000000000001E-2</v>
          </cell>
          <cell r="AA88">
            <v>0.13969999999999999</v>
          </cell>
          <cell r="AB88">
            <v>7.2999999999999995E-2</v>
          </cell>
          <cell r="AC88">
            <v>7.5499999999999998E-2</v>
          </cell>
          <cell r="AD88">
            <v>8.1199999999999994E-2</v>
          </cell>
          <cell r="AE88">
            <v>0.1014</v>
          </cell>
          <cell r="AF88">
            <v>6.0900000000000003E-2</v>
          </cell>
          <cell r="AG88">
            <v>7.8700000000000006E-2</v>
          </cell>
          <cell r="AH88">
            <v>8.5800000000000001E-2</v>
          </cell>
          <cell r="AN88">
            <v>0.06</v>
          </cell>
          <cell r="AO88">
            <v>0.22559999999999999</v>
          </cell>
          <cell r="AP88">
            <v>7.8200000000000006E-2</v>
          </cell>
          <cell r="AQ88">
            <v>5.91E-2</v>
          </cell>
          <cell r="AR88">
            <v>7.6499999999999999E-2</v>
          </cell>
          <cell r="AS88">
            <v>7.8299999999999995E-2</v>
          </cell>
          <cell r="AT88">
            <v>6.4199999999999993E-2</v>
          </cell>
          <cell r="AU88">
            <v>7.2999999999999995E-2</v>
          </cell>
          <cell r="AV88">
            <v>7.7499999999999999E-2</v>
          </cell>
        </row>
        <row r="89">
          <cell r="A89" t="str">
            <v>Branches</v>
          </cell>
          <cell r="B89">
            <v>8925</v>
          </cell>
          <cell r="C89" t="str">
            <v>NA</v>
          </cell>
          <cell r="D89">
            <v>832</v>
          </cell>
          <cell r="E89">
            <v>381</v>
          </cell>
          <cell r="F89">
            <v>562</v>
          </cell>
          <cell r="G89">
            <v>766</v>
          </cell>
          <cell r="H89">
            <v>707</v>
          </cell>
          <cell r="I89" t="str">
            <v>NA</v>
          </cell>
          <cell r="J89" t="str">
            <v>NA</v>
          </cell>
          <cell r="N89">
            <v>8982</v>
          </cell>
          <cell r="O89" t="str">
            <v>NA</v>
          </cell>
          <cell r="P89">
            <v>855</v>
          </cell>
          <cell r="Q89">
            <v>387</v>
          </cell>
          <cell r="R89">
            <v>579</v>
          </cell>
          <cell r="S89">
            <v>780</v>
          </cell>
          <cell r="T89">
            <v>712</v>
          </cell>
          <cell r="U89">
            <v>400</v>
          </cell>
          <cell r="V89">
            <v>664</v>
          </cell>
          <cell r="W89">
            <v>13359</v>
          </cell>
          <cell r="X89">
            <v>4377</v>
          </cell>
          <cell r="Z89">
            <v>9050</v>
          </cell>
          <cell r="AA89" t="str">
            <v>NA</v>
          </cell>
          <cell r="AB89">
            <v>874</v>
          </cell>
          <cell r="AC89">
            <v>400</v>
          </cell>
          <cell r="AD89">
            <v>593</v>
          </cell>
          <cell r="AE89">
            <v>787</v>
          </cell>
          <cell r="AF89">
            <v>712</v>
          </cell>
          <cell r="AG89">
            <v>404</v>
          </cell>
          <cell r="AH89">
            <v>667</v>
          </cell>
          <cell r="AI89">
            <v>13487</v>
          </cell>
          <cell r="AJ89">
            <v>4437</v>
          </cell>
          <cell r="AL89">
            <v>0.4902762430939227</v>
          </cell>
        </row>
        <row r="90">
          <cell r="A90" t="str">
            <v>Employees</v>
          </cell>
          <cell r="B90">
            <v>239000</v>
          </cell>
          <cell r="C90" t="str">
            <v>NA</v>
          </cell>
          <cell r="D90" t="str">
            <v>NA</v>
          </cell>
          <cell r="E90">
            <v>6831</v>
          </cell>
          <cell r="F90">
            <v>11217</v>
          </cell>
          <cell r="G90">
            <v>15046</v>
          </cell>
          <cell r="H90">
            <v>10700</v>
          </cell>
          <cell r="I90" t="str">
            <v>NA</v>
          </cell>
          <cell r="J90" t="str">
            <v>NA</v>
          </cell>
          <cell r="N90">
            <v>237000</v>
          </cell>
          <cell r="O90" t="str">
            <v>NA</v>
          </cell>
          <cell r="P90">
            <v>14614</v>
          </cell>
          <cell r="Q90">
            <v>6857</v>
          </cell>
          <cell r="R90">
            <v>11438</v>
          </cell>
          <cell r="S90">
            <v>14970</v>
          </cell>
          <cell r="T90">
            <v>10143</v>
          </cell>
          <cell r="U90">
            <v>8152</v>
          </cell>
          <cell r="V90">
            <v>13234</v>
          </cell>
          <cell r="W90">
            <v>316408</v>
          </cell>
          <cell r="X90">
            <v>79408</v>
          </cell>
          <cell r="Z90">
            <v>235800</v>
          </cell>
          <cell r="AA90" t="str">
            <v>NA</v>
          </cell>
          <cell r="AB90">
            <v>14740</v>
          </cell>
          <cell r="AC90">
            <v>6926</v>
          </cell>
          <cell r="AD90">
            <v>11419</v>
          </cell>
          <cell r="AE90">
            <v>14778</v>
          </cell>
          <cell r="AF90">
            <v>10143</v>
          </cell>
          <cell r="AG90">
            <v>8132</v>
          </cell>
          <cell r="AH90">
            <v>13234</v>
          </cell>
          <cell r="AI90">
            <v>315172</v>
          </cell>
          <cell r="AJ90">
            <v>79372</v>
          </cell>
          <cell r="AL90">
            <v>0.33660729431721803</v>
          </cell>
          <cell r="AN90">
            <v>228000</v>
          </cell>
          <cell r="AO90">
            <v>116</v>
          </cell>
          <cell r="AP90">
            <v>13294</v>
          </cell>
          <cell r="AQ90">
            <v>2461</v>
          </cell>
          <cell r="AR90">
            <v>9892</v>
          </cell>
          <cell r="AS90">
            <v>13684</v>
          </cell>
          <cell r="AT90">
            <v>13097</v>
          </cell>
          <cell r="AU90">
            <v>7492</v>
          </cell>
          <cell r="AV90">
            <v>11469</v>
          </cell>
          <cell r="AW90">
            <v>299505</v>
          </cell>
          <cell r="AX90">
            <v>71505</v>
          </cell>
        </row>
        <row r="91">
          <cell r="A91" t="str">
            <v>Loans o/s</v>
          </cell>
          <cell r="B91">
            <v>743730</v>
          </cell>
          <cell r="C91">
            <v>2407.2669999999998</v>
          </cell>
          <cell r="D91">
            <v>46301.908000000003</v>
          </cell>
          <cell r="E91">
            <v>19016.526000000002</v>
          </cell>
          <cell r="F91">
            <v>26319.897000000001</v>
          </cell>
          <cell r="G91">
            <v>36604.813000000002</v>
          </cell>
          <cell r="H91">
            <v>41054.245999999999</v>
          </cell>
          <cell r="I91">
            <v>22574.871999999999</v>
          </cell>
          <cell r="J91">
            <v>40008.248</v>
          </cell>
          <cell r="K91">
            <v>978017.777</v>
          </cell>
          <cell r="N91">
            <v>823598</v>
          </cell>
          <cell r="O91">
            <v>2565.9969999999998</v>
          </cell>
          <cell r="P91">
            <v>53319.73</v>
          </cell>
          <cell r="Q91">
            <v>21202.874</v>
          </cell>
          <cell r="R91">
            <v>29860.892</v>
          </cell>
          <cell r="S91">
            <v>38408.214</v>
          </cell>
          <cell r="T91">
            <v>48136.228000000003</v>
          </cell>
          <cell r="U91">
            <v>27205.829000000002</v>
          </cell>
          <cell r="V91">
            <v>42518.957999999999</v>
          </cell>
          <cell r="W91">
            <v>1086816.7220000001</v>
          </cell>
          <cell r="Z91">
            <v>981020</v>
          </cell>
          <cell r="AA91">
            <v>3678.6729999999998</v>
          </cell>
          <cell r="AB91">
            <v>60875.83</v>
          </cell>
          <cell r="AC91">
            <v>28415.272000000001</v>
          </cell>
          <cell r="AD91">
            <v>34950.964999999997</v>
          </cell>
          <cell r="AE91">
            <v>44011.106</v>
          </cell>
          <cell r="AF91">
            <v>57754.061000000002</v>
          </cell>
          <cell r="AG91">
            <v>31997.34</v>
          </cell>
          <cell r="AH91">
            <v>51312.061999999998</v>
          </cell>
          <cell r="AI91">
            <v>1294015.3089999999</v>
          </cell>
          <cell r="AN91">
            <v>1135903</v>
          </cell>
          <cell r="AO91">
            <v>2863.2959999999998</v>
          </cell>
          <cell r="AP91">
            <v>70914.896999999997</v>
          </cell>
          <cell r="AQ91">
            <v>34274.805999999997</v>
          </cell>
          <cell r="AR91">
            <v>42867.112000000001</v>
          </cell>
          <cell r="AS91">
            <v>51681.252</v>
          </cell>
          <cell r="AT91">
            <v>68333.877999999997</v>
          </cell>
          <cell r="AU91">
            <v>35955.646999999997</v>
          </cell>
          <cell r="AV91">
            <v>63974.964999999997</v>
          </cell>
          <cell r="AW91">
            <v>1506768.8530000001</v>
          </cell>
        </row>
        <row r="92">
          <cell r="A92" t="str">
            <v>Assets</v>
          </cell>
          <cell r="B92">
            <v>1796730</v>
          </cell>
          <cell r="C92">
            <v>6346.9480000000003</v>
          </cell>
          <cell r="D92">
            <v>106180.424</v>
          </cell>
          <cell r="E92">
            <v>40932.095000000001</v>
          </cell>
          <cell r="F92">
            <v>58629.563999999998</v>
          </cell>
          <cell r="G92">
            <v>85229.235000000001</v>
          </cell>
          <cell r="H92">
            <v>97364.955000000002</v>
          </cell>
          <cell r="I92">
            <v>52036.777000000002</v>
          </cell>
          <cell r="J92">
            <v>91330.981</v>
          </cell>
          <cell r="K92">
            <v>2327589.9790000003</v>
          </cell>
          <cell r="N92">
            <v>2225090</v>
          </cell>
          <cell r="O92">
            <v>6020.4030000000002</v>
          </cell>
          <cell r="P92">
            <v>131869.76000000001</v>
          </cell>
          <cell r="Q92">
            <v>49596.756999999998</v>
          </cell>
          <cell r="R92">
            <v>68761.388000000006</v>
          </cell>
          <cell r="S92">
            <v>102284.796</v>
          </cell>
          <cell r="T92">
            <v>108534.59699999999</v>
          </cell>
          <cell r="U92">
            <v>63758.385999999999</v>
          </cell>
          <cell r="V92">
            <v>109141.814</v>
          </cell>
          <cell r="W92">
            <v>2856866.9010000001</v>
          </cell>
          <cell r="Z92">
            <v>2615050</v>
          </cell>
          <cell r="AA92">
            <v>7072.3159999999998</v>
          </cell>
          <cell r="AB92">
            <v>155082.23300000001</v>
          </cell>
          <cell r="AC92">
            <v>62789.665000000001</v>
          </cell>
          <cell r="AD92">
            <v>82849.148000000001</v>
          </cell>
          <cell r="AE92">
            <v>124691.514</v>
          </cell>
          <cell r="AF92">
            <v>123112.933</v>
          </cell>
          <cell r="AG92">
            <v>75344.72</v>
          </cell>
          <cell r="AH92">
            <v>124345.758</v>
          </cell>
          <cell r="AI92">
            <v>3362147.2869999995</v>
          </cell>
          <cell r="AN92">
            <v>3156442</v>
          </cell>
          <cell r="AO92">
            <v>6459.0479999999989</v>
          </cell>
          <cell r="AP92">
            <v>183410.092</v>
          </cell>
          <cell r="AQ92">
            <v>82225.20199999999</v>
          </cell>
          <cell r="AR92">
            <v>94134.917999999991</v>
          </cell>
          <cell r="AS92">
            <v>138653.90100000001</v>
          </cell>
          <cell r="AT92">
            <v>143248.125</v>
          </cell>
          <cell r="AU92">
            <v>85833.677000000011</v>
          </cell>
          <cell r="AV92">
            <v>144826.72499999998</v>
          </cell>
          <cell r="AW92">
            <v>4027042.6880000001</v>
          </cell>
        </row>
        <row r="93">
          <cell r="A93" t="str">
            <v>Deposits</v>
          </cell>
          <cell r="B93">
            <v>1310913</v>
          </cell>
          <cell r="C93">
            <v>4326.2219999999998</v>
          </cell>
          <cell r="D93">
            <v>86486.214000000007</v>
          </cell>
          <cell r="E93">
            <v>33687.847000000002</v>
          </cell>
          <cell r="F93">
            <v>47685.705000000002</v>
          </cell>
          <cell r="G93">
            <v>65253.603999999999</v>
          </cell>
          <cell r="H93">
            <v>77374.25</v>
          </cell>
          <cell r="I93">
            <v>39946.999000000003</v>
          </cell>
          <cell r="J93">
            <v>74680.629000000001</v>
          </cell>
          <cell r="K93">
            <v>1740354.47</v>
          </cell>
          <cell r="N93">
            <v>1690419</v>
          </cell>
          <cell r="O93">
            <v>4327.6480000000001</v>
          </cell>
          <cell r="P93">
            <v>106148.79</v>
          </cell>
          <cell r="Q93">
            <v>40279.046999999999</v>
          </cell>
          <cell r="R93">
            <v>55748.277999999998</v>
          </cell>
          <cell r="S93">
            <v>77408.186000000002</v>
          </cell>
          <cell r="T93">
            <v>88472.665999999997</v>
          </cell>
          <cell r="U93">
            <v>47790.453000000001</v>
          </cell>
          <cell r="V93">
            <v>86503.03</v>
          </cell>
          <cell r="W93">
            <v>2197097.0980000002</v>
          </cell>
          <cell r="Z93">
            <v>1968211</v>
          </cell>
          <cell r="AA93">
            <v>5136.9139999999998</v>
          </cell>
          <cell r="AB93">
            <v>125270.249</v>
          </cell>
          <cell r="AC93">
            <v>50963.663</v>
          </cell>
          <cell r="AD93">
            <v>66323.547000000006</v>
          </cell>
          <cell r="AE93">
            <v>90740.168999999994</v>
          </cell>
          <cell r="AF93">
            <v>101816.92</v>
          </cell>
          <cell r="AG93">
            <v>57728.906000000003</v>
          </cell>
          <cell r="AH93">
            <v>101826.049</v>
          </cell>
          <cell r="AI93">
            <v>2568017.4169999999</v>
          </cell>
          <cell r="AN93">
            <v>2428284</v>
          </cell>
          <cell r="AO93">
            <v>4997.0209999999997</v>
          </cell>
          <cell r="AP93">
            <v>148418</v>
          </cell>
          <cell r="AQ93">
            <v>66984.053</v>
          </cell>
          <cell r="AR93">
            <v>76082.866999999998</v>
          </cell>
          <cell r="AS93">
            <v>103260.822</v>
          </cell>
          <cell r="AT93">
            <v>115741.66800000001</v>
          </cell>
          <cell r="AU93">
            <v>66675.338000000003</v>
          </cell>
          <cell r="AV93">
            <v>115727.908</v>
          </cell>
          <cell r="AW93">
            <v>3126171.6770000001</v>
          </cell>
        </row>
        <row r="94">
          <cell r="A94" t="str">
            <v>Annual LLP / Loans</v>
          </cell>
          <cell r="B94">
            <v>1.8553776235999624E-2</v>
          </cell>
          <cell r="C94">
            <v>1.6565673853378128E-2</v>
          </cell>
          <cell r="D94">
            <v>3.1471143694553581E-2</v>
          </cell>
          <cell r="E94">
            <v>3.3262910375954045E-2</v>
          </cell>
          <cell r="F94">
            <v>2.8923061515020363E-2</v>
          </cell>
          <cell r="G94">
            <v>1.5223763060884916E-2</v>
          </cell>
          <cell r="H94">
            <v>1.927101523189587E-2</v>
          </cell>
          <cell r="I94">
            <v>9.0872276042141004E-3</v>
          </cell>
          <cell r="J94">
            <v>3.4149133448682881E-2</v>
          </cell>
          <cell r="N94">
            <v>1.92739661825308E-2</v>
          </cell>
          <cell r="O94">
            <v>1.8358945860030236E-2</v>
          </cell>
          <cell r="P94">
            <v>2.9773706656053955E-2</v>
          </cell>
          <cell r="Q94">
            <v>2.7425527312948235E-2</v>
          </cell>
          <cell r="R94">
            <v>2.2575916352398313E-2</v>
          </cell>
          <cell r="S94">
            <v>2.2428041043512204E-2</v>
          </cell>
          <cell r="T94">
            <v>1.8751386170100408E-2</v>
          </cell>
          <cell r="U94">
            <v>1.5871635449888333E-2</v>
          </cell>
          <cell r="V94">
            <v>2.0014601486706234E-2</v>
          </cell>
          <cell r="W94">
            <v>2.0068806964860079E-2</v>
          </cell>
          <cell r="Z94">
            <v>1.5442090884997248E-2</v>
          </cell>
          <cell r="AA94">
            <v>2.9358140829587195E-2</v>
          </cell>
          <cell r="AB94">
            <v>2.5504818579064961E-2</v>
          </cell>
          <cell r="AC94">
            <v>2.1426893256555835E-2</v>
          </cell>
          <cell r="AD94">
            <v>2.3974960348019003E-2</v>
          </cell>
          <cell r="AE94">
            <v>2.0935306647372143E-2</v>
          </cell>
          <cell r="AF94">
            <v>2.1562016219084573E-2</v>
          </cell>
          <cell r="AG94">
            <v>1.5351057306638613E-2</v>
          </cell>
          <cell r="AH94">
            <v>1.8926602481888179E-2</v>
          </cell>
          <cell r="AI94">
            <v>1.6912830047515304E-2</v>
          </cell>
          <cell r="AN94">
            <v>1.3273228435878769E-2</v>
          </cell>
          <cell r="AO94">
            <v>0.17627831701647331</v>
          </cell>
          <cell r="AP94">
            <v>2.3193321425821152E-2</v>
          </cell>
          <cell r="AQ94">
            <v>2.2234699154825271E-2</v>
          </cell>
          <cell r="AR94">
            <v>2.0752879270243347E-2</v>
          </cell>
          <cell r="AS94">
            <v>1.7844304545872845E-2</v>
          </cell>
          <cell r="AT94">
            <v>1.8439126197403868E-2</v>
          </cell>
          <cell r="AU94">
            <v>3.2776186728054151E-2</v>
          </cell>
          <cell r="AV94">
            <v>1.6826238201146343E-2</v>
          </cell>
          <cell r="AW94">
            <v>1.5473823309778754E-2</v>
          </cell>
        </row>
        <row r="95">
          <cell r="A95" t="str">
            <v>Minority Interest</v>
          </cell>
          <cell r="C95">
            <v>0</v>
          </cell>
          <cell r="D95">
            <v>0</v>
          </cell>
          <cell r="E95">
            <v>32.709007499999935</v>
          </cell>
          <cell r="F95">
            <v>166.97950489999999</v>
          </cell>
          <cell r="G95">
            <v>860.29600000000005</v>
          </cell>
          <cell r="H95">
            <v>0</v>
          </cell>
          <cell r="I95">
            <v>0</v>
          </cell>
          <cell r="J95">
            <v>878.96375</v>
          </cell>
          <cell r="O95">
            <v>0</v>
          </cell>
          <cell r="P95">
            <v>0</v>
          </cell>
          <cell r="Q95">
            <v>37.815452999999927</v>
          </cell>
          <cell r="R95">
            <v>185.99297469999996</v>
          </cell>
          <cell r="S95">
            <v>1048.3690000000001</v>
          </cell>
          <cell r="T95">
            <v>0</v>
          </cell>
          <cell r="U95">
            <v>0</v>
          </cell>
          <cell r="V95">
            <v>952.75225</v>
          </cell>
          <cell r="AA95">
            <v>0</v>
          </cell>
          <cell r="AB95">
            <v>0</v>
          </cell>
          <cell r="AC95">
            <v>45.578480999999911</v>
          </cell>
          <cell r="AD95">
            <v>215.94248389999996</v>
          </cell>
          <cell r="AE95">
            <v>1307.7905000000001</v>
          </cell>
          <cell r="AF95">
            <v>0</v>
          </cell>
          <cell r="AG95">
            <v>0</v>
          </cell>
          <cell r="AH95">
            <v>1084.1767500000001</v>
          </cell>
          <cell r="AO95">
            <v>0</v>
          </cell>
          <cell r="AP95">
            <v>0</v>
          </cell>
          <cell r="AQ95">
            <v>60.640222499999886</v>
          </cell>
          <cell r="AR95">
            <v>223.75100409999996</v>
          </cell>
          <cell r="AS95">
            <v>1522.9970000000001</v>
          </cell>
          <cell r="AT95">
            <v>0</v>
          </cell>
          <cell r="AU95">
            <v>0</v>
          </cell>
          <cell r="AV95">
            <v>1286.5767499999999</v>
          </cell>
        </row>
        <row r="96">
          <cell r="A96" t="str">
            <v>Mkt Price (22-Oct-99)</v>
          </cell>
          <cell r="B96">
            <v>259</v>
          </cell>
          <cell r="F96">
            <v>251</v>
          </cell>
          <cell r="G96">
            <v>427.45</v>
          </cell>
          <cell r="J96">
            <v>300</v>
          </cell>
          <cell r="N96">
            <v>259</v>
          </cell>
          <cell r="R96">
            <v>251</v>
          </cell>
          <cell r="S96">
            <v>427.45</v>
          </cell>
          <cell r="V96">
            <v>300</v>
          </cell>
          <cell r="W96">
            <v>259</v>
          </cell>
          <cell r="Z96">
            <v>259</v>
          </cell>
          <cell r="AD96">
            <v>251</v>
          </cell>
          <cell r="AE96">
            <v>427.45</v>
          </cell>
          <cell r="AH96">
            <v>300</v>
          </cell>
          <cell r="AI96">
            <v>259</v>
          </cell>
        </row>
        <row r="97">
          <cell r="A97" t="str">
            <v>P/B</v>
          </cell>
          <cell r="B97">
            <v>1.4189043459506092</v>
          </cell>
          <cell r="F97">
            <v>0.41505764459839406</v>
          </cell>
          <cell r="G97">
            <v>0.62107983763727825</v>
          </cell>
          <cell r="J97">
            <v>0.42663875501122767</v>
          </cell>
          <cell r="N97">
            <v>1.3103996231602626</v>
          </cell>
          <cell r="R97">
            <v>0.37262762269267585</v>
          </cell>
          <cell r="S97">
            <v>0.50966072060505407</v>
          </cell>
          <cell r="V97">
            <v>0.39359655146445471</v>
          </cell>
          <cell r="W97">
            <v>1.1101037485923653</v>
          </cell>
          <cell r="Z97">
            <v>1.1221563639656549</v>
          </cell>
          <cell r="AD97">
            <v>0.32094712790325558</v>
          </cell>
          <cell r="AE97">
            <v>0.4085612336226635</v>
          </cell>
          <cell r="AH97">
            <v>0.34588456171929527</v>
          </cell>
          <cell r="AI97">
            <v>0.91927307050067708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A98" t="str">
            <v>P/E</v>
          </cell>
          <cell r="B98">
            <v>7.3238609499247804</v>
          </cell>
          <cell r="F98" t="e">
            <v>#REF!</v>
          </cell>
          <cell r="G98" t="e">
            <v>#REF!</v>
          </cell>
          <cell r="J98" t="e">
            <v>#REF!</v>
          </cell>
          <cell r="N98">
            <v>13.262473243821754</v>
          </cell>
          <cell r="R98" t="e">
            <v>#REF!</v>
          </cell>
          <cell r="S98" t="e">
            <v>#REF!</v>
          </cell>
          <cell r="V98" t="e">
            <v>#REF!</v>
          </cell>
          <cell r="W98" t="e">
            <v>#REF!</v>
          </cell>
          <cell r="Z98">
            <v>6.6444893980014621</v>
          </cell>
          <cell r="AD98" t="e">
            <v>#REF!</v>
          </cell>
          <cell r="AE98" t="e">
            <v>#REF!</v>
          </cell>
          <cell r="AH98" t="e">
            <v>#REF!</v>
          </cell>
          <cell r="AI98" t="e">
            <v>#REF!</v>
          </cell>
          <cell r="AN98">
            <v>0</v>
          </cell>
          <cell r="AO98" t="e">
            <v>#REF!</v>
          </cell>
          <cell r="AP98" t="e">
            <v>#REF!</v>
          </cell>
          <cell r="AQ98" t="e">
            <v>#REF!</v>
          </cell>
          <cell r="AR98" t="e">
            <v>#REF!</v>
          </cell>
          <cell r="AS98" t="e">
            <v>#REF!</v>
          </cell>
          <cell r="AT98" t="e">
            <v>#REF!</v>
          </cell>
          <cell r="AU98" t="e">
            <v>#REF!</v>
          </cell>
          <cell r="AV98" t="e">
            <v>#REF!</v>
          </cell>
          <cell r="AW98" t="e">
            <v>#REF!</v>
          </cell>
        </row>
        <row r="99">
          <cell r="A99" t="str">
            <v>Dividend Paid to SBI</v>
          </cell>
          <cell r="D99">
            <v>43.125</v>
          </cell>
          <cell r="E99">
            <v>37.749250000000004</v>
          </cell>
          <cell r="F99">
            <v>73.125360000000001</v>
          </cell>
          <cell r="G99">
            <v>90.535499999999999</v>
          </cell>
          <cell r="H99">
            <v>74.25</v>
          </cell>
          <cell r="I99">
            <v>0</v>
          </cell>
          <cell r="J99">
            <v>0</v>
          </cell>
          <cell r="K99">
            <v>318.78511000000003</v>
          </cell>
          <cell r="P99">
            <v>43.125</v>
          </cell>
          <cell r="Q99">
            <v>42.896875000000001</v>
          </cell>
          <cell r="R99">
            <v>73.125360000000001</v>
          </cell>
          <cell r="S99">
            <v>112.5</v>
          </cell>
          <cell r="T99">
            <v>74.25</v>
          </cell>
          <cell r="AB99">
            <v>51.749499999999998</v>
          </cell>
          <cell r="AC99">
            <v>42.896875000000001</v>
          </cell>
          <cell r="AD99">
            <v>76.449240000000003</v>
          </cell>
          <cell r="AE99">
            <v>112.5</v>
          </cell>
          <cell r="AF99">
            <v>74.25</v>
          </cell>
          <cell r="AN99">
            <v>0</v>
          </cell>
          <cell r="AO99">
            <v>0</v>
          </cell>
          <cell r="AP99">
            <v>66.533000000000015</v>
          </cell>
          <cell r="AQ99">
            <v>60.055624999999999</v>
          </cell>
          <cell r="AR99">
            <v>83.096999999999994</v>
          </cell>
          <cell r="AS99">
            <v>131.25</v>
          </cell>
          <cell r="AT99">
            <v>86.625</v>
          </cell>
          <cell r="AU99">
            <v>0</v>
          </cell>
          <cell r="AV99">
            <v>112.5</v>
          </cell>
          <cell r="AW99">
            <v>0</v>
          </cell>
        </row>
        <row r="100">
          <cell r="Z100">
            <v>235804.59770114944</v>
          </cell>
          <cell r="BB100" t="str">
            <v>Key Ratios</v>
          </cell>
        </row>
        <row r="101">
          <cell r="A101" t="str">
            <v>Ratios</v>
          </cell>
          <cell r="BB101" t="str">
            <v>Spread Analysis</v>
          </cell>
        </row>
        <row r="102">
          <cell r="A102" t="str">
            <v>Profitability</v>
          </cell>
          <cell r="BB102" t="str">
            <v>Yield on Earning Assets</v>
          </cell>
          <cell r="BF102">
            <v>9.1609351970812491E-2</v>
          </cell>
          <cell r="BG102">
            <v>8.3273780764870811E-2</v>
          </cell>
          <cell r="BH102">
            <v>7.9239060650018761E-2</v>
          </cell>
          <cell r="BI102">
            <v>7.9215879215903326E-2</v>
          </cell>
          <cell r="BJ102">
            <v>7.9716788440212807E-2</v>
          </cell>
          <cell r="BQ102">
            <v>-8.3355712059416803E-3</v>
          </cell>
          <cell r="BR102">
            <v>-4.0347201148520501E-3</v>
          </cell>
          <cell r="BS102">
            <v>-2.3181434115435162E-5</v>
          </cell>
          <cell r="BT102">
            <v>5.0090922430948148E-4</v>
          </cell>
        </row>
        <row r="103">
          <cell r="BB103" t="str">
            <v>Yield on advances</v>
          </cell>
          <cell r="BF103">
            <v>9.0606425064082244E-2</v>
          </cell>
          <cell r="BG103">
            <v>7.9612397882750652E-2</v>
          </cell>
          <cell r="BH103">
            <v>7.5268484097316277E-2</v>
          </cell>
          <cell r="BI103">
            <v>7.8309082967164045E-2</v>
          </cell>
          <cell r="BJ103">
            <v>8.5482541124234854E-2</v>
          </cell>
          <cell r="BQ103">
            <v>-1.0994027181331592E-2</v>
          </cell>
          <cell r="BR103">
            <v>-4.3439137854343751E-3</v>
          </cell>
          <cell r="BS103">
            <v>3.0405988698477687E-3</v>
          </cell>
          <cell r="BT103">
            <v>7.1734581570708084E-3</v>
          </cell>
        </row>
        <row r="104">
          <cell r="BB104" t="str">
            <v>Yield on Investment</v>
          </cell>
          <cell r="BF104">
            <v>9.70542356785528E-2</v>
          </cell>
          <cell r="BG104">
            <v>8.8711162907834998E-2</v>
          </cell>
          <cell r="BH104">
            <v>8.4283744210683811E-2</v>
          </cell>
          <cell r="BI104">
            <v>7.8848315184080378E-2</v>
          </cell>
          <cell r="BJ104">
            <v>7.5716210386758118E-2</v>
          </cell>
          <cell r="BQ104">
            <v>-8.3430727707178021E-3</v>
          </cell>
          <cell r="BR104">
            <v>-4.4274186971511864E-3</v>
          </cell>
          <cell r="BS104">
            <v>-5.4354290266034333E-3</v>
          </cell>
          <cell r="BT104">
            <v>-3.1321047973222604E-3</v>
          </cell>
        </row>
        <row r="105">
          <cell r="BB105" t="str">
            <v>Yield on Call\CRR</v>
          </cell>
          <cell r="BF105">
            <v>7.6785642368208118E-2</v>
          </cell>
          <cell r="BG105">
            <v>7.3075531452307885E-2</v>
          </cell>
          <cell r="BH105">
            <v>7.3834385413468664E-2</v>
          </cell>
          <cell r="BI105">
            <v>8.6417406618101253E-2</v>
          </cell>
          <cell r="BJ105">
            <v>5.5138102108602566E-2</v>
          </cell>
          <cell r="BQ105">
            <v>-3.7101109159002332E-3</v>
          </cell>
          <cell r="BR105">
            <v>7.5885396116077974E-4</v>
          </cell>
          <cell r="BS105">
            <v>1.2583021204632588E-2</v>
          </cell>
          <cell r="BT105">
            <v>-3.1279304509498687E-2</v>
          </cell>
        </row>
        <row r="107">
          <cell r="BB107" t="str">
            <v>Cost of Deposits</v>
          </cell>
          <cell r="BF107">
            <v>7.0264987702189641E-2</v>
          </cell>
          <cell r="BG107">
            <v>5.8323004321271431E-2</v>
          </cell>
          <cell r="BH107">
            <v>4.9659622500012983E-2</v>
          </cell>
          <cell r="BI107">
            <v>4.8310710323233128E-2</v>
          </cell>
          <cell r="BJ107">
            <v>4.877873015322802E-2</v>
          </cell>
          <cell r="BQ107">
            <v>-1.194198338091821E-2</v>
          </cell>
          <cell r="BR107">
            <v>-8.6633818212584479E-3</v>
          </cell>
          <cell r="BS107">
            <v>-1.3489121767798554E-3</v>
          </cell>
          <cell r="BT107">
            <v>4.6801982999489233E-4</v>
          </cell>
        </row>
        <row r="108">
          <cell r="BB108" t="str">
            <v>Cost of Borrowings</v>
          </cell>
          <cell r="BF108">
            <v>0.10067872730021754</v>
          </cell>
          <cell r="BG108">
            <v>9.5176547462168304E-2</v>
          </cell>
          <cell r="BH108">
            <v>7.7754471884736429E-2</v>
          </cell>
          <cell r="BI108">
            <v>9.1367200536987742E-2</v>
          </cell>
          <cell r="BJ108">
            <v>0.12135099535293088</v>
          </cell>
          <cell r="BQ108">
            <v>-5.502179838049237E-3</v>
          </cell>
          <cell r="BR108">
            <v>-1.7422075577431875E-2</v>
          </cell>
          <cell r="BS108">
            <v>1.3612728652251313E-2</v>
          </cell>
          <cell r="BT108">
            <v>2.9983794815943141E-2</v>
          </cell>
        </row>
        <row r="109">
          <cell r="BB109" t="str">
            <v>Cost of Funds</v>
          </cell>
          <cell r="BF109">
            <v>6.024021789431519E-2</v>
          </cell>
          <cell r="BG109">
            <v>5.1101910101151865E-2</v>
          </cell>
          <cell r="BH109">
            <v>4.4558805221459129E-2</v>
          </cell>
          <cell r="BI109">
            <v>4.485424452393981E-2</v>
          </cell>
          <cell r="BJ109">
            <v>4.7551477380538838E-2</v>
          </cell>
          <cell r="BQ109">
            <v>-9.138307793163325E-3</v>
          </cell>
          <cell r="BR109">
            <v>-6.5431048796927363E-3</v>
          </cell>
          <cell r="BS109">
            <v>2.954393024806809E-4</v>
          </cell>
          <cell r="BT109">
            <v>2.6972328565990286E-3</v>
          </cell>
        </row>
        <row r="110">
          <cell r="BB110" t="str">
            <v>Net Interest Spreads</v>
          </cell>
          <cell r="BF110">
            <v>3.1369134076497301E-2</v>
          </cell>
          <cell r="BG110">
            <v>3.2171870663718946E-2</v>
          </cell>
          <cell r="BH110">
            <v>3.4680255428559632E-2</v>
          </cell>
          <cell r="BI110">
            <v>3.4361634691963516E-2</v>
          </cell>
          <cell r="BJ110">
            <v>3.2165311059673969E-2</v>
          </cell>
          <cell r="BQ110">
            <v>8.0273658722164465E-4</v>
          </cell>
          <cell r="BR110">
            <v>2.5083847648406862E-3</v>
          </cell>
          <cell r="BS110">
            <v>-3.1862073659611606E-4</v>
          </cell>
          <cell r="BT110">
            <v>-2.1963236322895471E-3</v>
          </cell>
        </row>
        <row r="112">
          <cell r="A112" t="str">
            <v>ROE</v>
          </cell>
          <cell r="N112">
            <v>0.10273311260740597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  <cell r="S112" t="e">
            <v>#REF!</v>
          </cell>
          <cell r="T112" t="e">
            <v>#REF!</v>
          </cell>
          <cell r="U112" t="e">
            <v>#REF!</v>
          </cell>
          <cell r="V112" t="e">
            <v>#REF!</v>
          </cell>
          <cell r="W112" t="e">
            <v>#REF!</v>
          </cell>
          <cell r="X112" t="e">
            <v>#REF!</v>
          </cell>
          <cell r="Z112">
            <v>0.18195444708553588</v>
          </cell>
          <cell r="AA112" t="e">
            <v>#REF!</v>
          </cell>
          <cell r="AB112" t="e">
            <v>#REF!</v>
          </cell>
          <cell r="AC112" t="e">
            <v>#REF!</v>
          </cell>
          <cell r="AD112" t="e">
            <v>#REF!</v>
          </cell>
          <cell r="AE112" t="e">
            <v>#REF!</v>
          </cell>
          <cell r="AF112" t="e">
            <v>#REF!</v>
          </cell>
          <cell r="AG112" t="e">
            <v>#REF!</v>
          </cell>
          <cell r="AH112" t="e">
            <v>#REF!</v>
          </cell>
          <cell r="AI112" t="e">
            <v>#REF!</v>
          </cell>
          <cell r="AJ112" t="e">
            <v>#REF!</v>
          </cell>
          <cell r="AN112">
            <v>0.19113222798413035</v>
          </cell>
          <cell r="AO112" t="e">
            <v>#REF!</v>
          </cell>
          <cell r="AP112" t="e">
            <v>#REF!</v>
          </cell>
          <cell r="AQ112" t="e">
            <v>#REF!</v>
          </cell>
          <cell r="AR112" t="e">
            <v>#REF!</v>
          </cell>
          <cell r="AS112" t="e">
            <v>#REF!</v>
          </cell>
          <cell r="AT112" t="e">
            <v>#REF!</v>
          </cell>
          <cell r="AU112" t="e">
            <v>#REF!</v>
          </cell>
          <cell r="AV112" t="e">
            <v>#REF!</v>
          </cell>
          <cell r="AW112" t="e">
            <v>#REF!</v>
          </cell>
          <cell r="AX112" t="e">
            <v>#REF!</v>
          </cell>
          <cell r="BB112" t="str">
            <v>Cost of Funds</v>
          </cell>
        </row>
        <row r="113">
          <cell r="A113" t="str">
            <v>ROA</v>
          </cell>
          <cell r="N113">
            <v>5.1111188466912991E-3</v>
          </cell>
          <cell r="O113" t="e">
            <v>#REF!</v>
          </cell>
          <cell r="P113" t="e">
            <v>#REF!</v>
          </cell>
          <cell r="Q113" t="e">
            <v>#REF!</v>
          </cell>
          <cell r="R113" t="e">
            <v>#REF!</v>
          </cell>
          <cell r="S113" t="e">
            <v>#REF!</v>
          </cell>
          <cell r="T113" t="e">
            <v>#REF!</v>
          </cell>
          <cell r="U113" t="e">
            <v>#REF!</v>
          </cell>
          <cell r="V113" t="e">
            <v>#REF!</v>
          </cell>
          <cell r="W113" t="e">
            <v>#REF!</v>
          </cell>
          <cell r="X113" t="e">
            <v>#REF!</v>
          </cell>
          <cell r="Z113">
            <v>8.4770275239972395E-3</v>
          </cell>
          <cell r="AA113" t="e">
            <v>#REF!</v>
          </cell>
          <cell r="AB113" t="e">
            <v>#REF!</v>
          </cell>
          <cell r="AC113" t="e">
            <v>#REF!</v>
          </cell>
          <cell r="AD113" t="e">
            <v>#REF!</v>
          </cell>
          <cell r="AE113" t="e">
            <v>#REF!</v>
          </cell>
          <cell r="AF113" t="e">
            <v>#REF!</v>
          </cell>
          <cell r="AG113" t="e">
            <v>#REF!</v>
          </cell>
          <cell r="AH113" t="e">
            <v>#REF!</v>
          </cell>
          <cell r="AI113" t="e">
            <v>#REF!</v>
          </cell>
          <cell r="AJ113" t="e">
            <v>#REF!</v>
          </cell>
          <cell r="AN113">
            <v>8.4807654589142585E-3</v>
          </cell>
          <cell r="AO113" t="e">
            <v>#REF!</v>
          </cell>
          <cell r="AP113" t="e">
            <v>#REF!</v>
          </cell>
          <cell r="AQ113" t="e">
            <v>#REF!</v>
          </cell>
          <cell r="AR113" t="e">
            <v>#REF!</v>
          </cell>
          <cell r="AS113" t="e">
            <v>#REF!</v>
          </cell>
          <cell r="AT113" t="e">
            <v>#REF!</v>
          </cell>
          <cell r="AU113" t="e">
            <v>#REF!</v>
          </cell>
          <cell r="AV113" t="e">
            <v>#REF!</v>
          </cell>
          <cell r="AW113" t="e">
            <v>#REF!</v>
          </cell>
          <cell r="AX113" t="e">
            <v>#REF!</v>
          </cell>
          <cell r="BB113" t="str">
            <v>Net Interest Spread</v>
          </cell>
        </row>
        <row r="114">
          <cell r="A114" t="str">
            <v>Op Profit/Avg Assets</v>
          </cell>
          <cell r="N114">
            <v>1.6671654561865028E-2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  <cell r="S114" t="e">
            <v>#REF!</v>
          </cell>
          <cell r="T114" t="e">
            <v>#REF!</v>
          </cell>
          <cell r="U114" t="e">
            <v>#REF!</v>
          </cell>
          <cell r="V114" t="e">
            <v>#REF!</v>
          </cell>
          <cell r="W114" t="e">
            <v>#REF!</v>
          </cell>
          <cell r="X114" t="e">
            <v>#REF!</v>
          </cell>
          <cell r="Z114">
            <v>1.7317267682339765E-2</v>
          </cell>
          <cell r="AA114" t="e">
            <v>#REF!</v>
          </cell>
          <cell r="AB114" t="e">
            <v>#REF!</v>
          </cell>
          <cell r="AC114" t="e">
            <v>#REF!</v>
          </cell>
          <cell r="AD114" t="e">
            <v>#REF!</v>
          </cell>
          <cell r="AE114" t="e">
            <v>#REF!</v>
          </cell>
          <cell r="AF114" t="e">
            <v>#REF!</v>
          </cell>
          <cell r="AG114" t="e">
            <v>#REF!</v>
          </cell>
          <cell r="AH114" t="e">
            <v>#REF!</v>
          </cell>
          <cell r="AI114" t="e">
            <v>#REF!</v>
          </cell>
          <cell r="AJ114" t="e">
            <v>#REF!</v>
          </cell>
          <cell r="AN114">
            <v>1.8239928254253836E-2</v>
          </cell>
          <cell r="AO114" t="e">
            <v>#REF!</v>
          </cell>
          <cell r="AP114" t="e">
            <v>#REF!</v>
          </cell>
          <cell r="AQ114" t="e">
            <v>#REF!</v>
          </cell>
          <cell r="AR114" t="e">
            <v>#REF!</v>
          </cell>
          <cell r="AS114" t="e">
            <v>#REF!</v>
          </cell>
          <cell r="AT114" t="e">
            <v>#REF!</v>
          </cell>
          <cell r="AU114" t="e">
            <v>#REF!</v>
          </cell>
          <cell r="AV114" t="e">
            <v>#REF!</v>
          </cell>
          <cell r="AW114" t="e">
            <v>#REF!</v>
          </cell>
          <cell r="AX114" t="e">
            <v>#REF!</v>
          </cell>
          <cell r="BB114" t="str">
            <v>Cost of Earning Assets</v>
          </cell>
          <cell r="BF114">
            <v>6.0856950914763633E-2</v>
          </cell>
          <cell r="BG114">
            <v>5.1290014245717101E-2</v>
          </cell>
          <cell r="BH114">
            <v>4.432466707050807E-2</v>
          </cell>
          <cell r="BI114">
            <v>4.462019033466199E-2</v>
          </cell>
          <cell r="BJ114">
            <v>4.7328821724392893E-2</v>
          </cell>
          <cell r="BQ114">
            <v>-9.5669366690465316E-3</v>
          </cell>
          <cell r="BR114">
            <v>-6.9653471752090315E-3</v>
          </cell>
          <cell r="BS114">
            <v>2.9552326415391988E-4</v>
          </cell>
          <cell r="BT114">
            <v>2.7086313897309033E-3</v>
          </cell>
        </row>
        <row r="115">
          <cell r="BB115" t="str">
            <v>Net Interest Margin</v>
          </cell>
          <cell r="BF115">
            <v>3.0752401056048859E-2</v>
          </cell>
          <cell r="BG115">
            <v>3.198376651915371E-2</v>
          </cell>
          <cell r="BH115">
            <v>3.4914393579510691E-2</v>
          </cell>
          <cell r="BI115">
            <v>3.4595688881241336E-2</v>
          </cell>
          <cell r="BJ115">
            <v>3.2387966715819914E-2</v>
          </cell>
          <cell r="BQ115">
            <v>1.2313654631048512E-3</v>
          </cell>
          <cell r="BR115">
            <v>2.9306270603569815E-3</v>
          </cell>
          <cell r="BS115">
            <v>-3.1870469826935505E-4</v>
          </cell>
          <cell r="BT115">
            <v>-2.2077221654214219E-3</v>
          </cell>
        </row>
        <row r="116">
          <cell r="A116" t="str">
            <v>Efficiency</v>
          </cell>
        </row>
        <row r="117">
          <cell r="A117" t="str">
            <v>Operating Cost/Income</v>
          </cell>
          <cell r="B117">
            <v>0.58520254175386199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N117">
            <v>0.6359122841550825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  <cell r="S117" t="e">
            <v>#REF!</v>
          </cell>
          <cell r="T117" t="e">
            <v>#REF!</v>
          </cell>
          <cell r="U117" t="e">
            <v>#REF!</v>
          </cell>
          <cell r="V117" t="e">
            <v>#REF!</v>
          </cell>
          <cell r="W117" t="e">
            <v>#REF!</v>
          </cell>
          <cell r="X117" t="e">
            <v>#REF!</v>
          </cell>
          <cell r="Z117">
            <v>0.5945375915480694</v>
          </cell>
          <cell r="AA117" t="e">
            <v>#REF!</v>
          </cell>
          <cell r="AB117" t="e">
            <v>#REF!</v>
          </cell>
          <cell r="AC117" t="e">
            <v>#REF!</v>
          </cell>
          <cell r="AD117" t="e">
            <v>#REF!</v>
          </cell>
          <cell r="AE117" t="e">
            <v>#REF!</v>
          </cell>
          <cell r="AF117" t="e">
            <v>#REF!</v>
          </cell>
          <cell r="AG117" t="e">
            <v>#REF!</v>
          </cell>
          <cell r="AH117" t="e">
            <v>#REF!</v>
          </cell>
          <cell r="AI117" t="e">
            <v>#REF!</v>
          </cell>
          <cell r="AJ117" t="e">
            <v>#REF!</v>
          </cell>
          <cell r="AN117">
            <v>0.57088048263492586</v>
          </cell>
          <cell r="AO117" t="e">
            <v>#REF!</v>
          </cell>
          <cell r="AP117" t="e">
            <v>#REF!</v>
          </cell>
          <cell r="AQ117" t="e">
            <v>#REF!</v>
          </cell>
          <cell r="AR117" t="e">
            <v>#REF!</v>
          </cell>
          <cell r="AS117" t="e">
            <v>#REF!</v>
          </cell>
          <cell r="AT117" t="e">
            <v>#REF!</v>
          </cell>
          <cell r="AU117" t="e">
            <v>#REF!</v>
          </cell>
          <cell r="AV117" t="e">
            <v>#REF!</v>
          </cell>
          <cell r="AW117" t="e">
            <v>#REF!</v>
          </cell>
          <cell r="AX117" t="e">
            <v>#REF!</v>
          </cell>
          <cell r="BB117" t="str">
            <v>Profitability</v>
          </cell>
        </row>
        <row r="118">
          <cell r="A118" t="str">
            <v>Operating Cost/Avg Assets</v>
          </cell>
          <cell r="N118">
            <v>2.9118559818689049E-2</v>
          </cell>
          <cell r="O118">
            <v>1.2091029032813897E-2</v>
          </cell>
          <cell r="P118">
            <v>3.2133426118250763E-2</v>
          </cell>
          <cell r="Q118">
            <v>3.7261314216157297E-2</v>
          </cell>
          <cell r="R118">
            <v>3.8582834360167122E-2</v>
          </cell>
          <cell r="S118">
            <v>3.5388317154784001E-2</v>
          </cell>
          <cell r="T118">
            <v>2.5382435023462314E-2</v>
          </cell>
          <cell r="U118">
            <v>3.306459355301395E-2</v>
          </cell>
          <cell r="V118">
            <v>2.3988940743805167E-2</v>
          </cell>
          <cell r="W118">
            <v>2.9645675103001333E-2</v>
          </cell>
          <cell r="X118">
            <v>3.1058176249263509E-2</v>
          </cell>
          <cell r="Z118">
            <v>2.5392653931497849E-2</v>
          </cell>
          <cell r="AA118">
            <v>1.2262846243014915E-2</v>
          </cell>
          <cell r="AB118">
            <v>2.6145585962178697E-2</v>
          </cell>
          <cell r="AC118">
            <v>3.4298627284352907E-2</v>
          </cell>
          <cell r="AD118">
            <v>3.7284809810315553E-2</v>
          </cell>
          <cell r="AE118">
            <v>3.1353069401824363E-2</v>
          </cell>
          <cell r="AF118">
            <v>2.4987540337684584E-2</v>
          </cell>
          <cell r="AG118">
            <v>2.7761623094167288E-2</v>
          </cell>
          <cell r="AH118">
            <v>2.5216802545704662E-2</v>
          </cell>
          <cell r="AI118">
            <v>2.6166332971871334E-2</v>
          </cell>
          <cell r="AJ118">
            <v>2.8542999015174403E-2</v>
          </cell>
          <cell r="AN118">
            <v>2.4265545200443842E-2</v>
          </cell>
          <cell r="AO118">
            <v>1.3508468178078725E-2</v>
          </cell>
          <cell r="AP118">
            <v>2.6643268794942394E-2</v>
          </cell>
          <cell r="AQ118">
            <v>3.0859194595544471E-2</v>
          </cell>
          <cell r="AR118">
            <v>3.9183945519705714E-2</v>
          </cell>
          <cell r="AS118">
            <v>3.2413679957177151E-2</v>
          </cell>
          <cell r="AT118">
            <v>2.8231116276764449E-2</v>
          </cell>
          <cell r="AU118">
            <v>3.0713297142420395E-2</v>
          </cell>
          <cell r="AV118">
            <v>2.6684807896949853E-2</v>
          </cell>
          <cell r="AW118">
            <v>2.5557402995312763E-2</v>
          </cell>
          <cell r="AX118">
            <v>2.9863964277513404E-2</v>
          </cell>
          <cell r="BB118" t="str">
            <v>ROE</v>
          </cell>
          <cell r="BD118" t="e">
            <v>#REF!</v>
          </cell>
          <cell r="BE118">
            <v>0.1724995850396083</v>
          </cell>
          <cell r="BF118">
            <v>0.20015200010423689</v>
          </cell>
          <cell r="BG118" t="e">
            <v>#REF!</v>
          </cell>
          <cell r="BH118" t="e">
            <v>#REF!</v>
          </cell>
          <cell r="BI118">
            <v>0.15854476375499832</v>
          </cell>
          <cell r="BJ118">
            <v>0.15962338840163379</v>
          </cell>
          <cell r="BQ118" t="e">
            <v>#REF!</v>
          </cell>
          <cell r="BR118" t="e">
            <v>#REF!</v>
          </cell>
          <cell r="BS118" t="e">
            <v>#REF!</v>
          </cell>
          <cell r="BT118">
            <v>1.0786246466354676E-3</v>
          </cell>
        </row>
        <row r="119">
          <cell r="A119" t="str">
            <v>Assets/Employee</v>
          </cell>
          <cell r="N119">
            <v>9.3885654008438824</v>
          </cell>
          <cell r="P119">
            <v>9.0235226495141649</v>
          </cell>
          <cell r="Q119">
            <v>7.2330110835642403</v>
          </cell>
          <cell r="R119">
            <v>6.011661828991083</v>
          </cell>
          <cell r="S119">
            <v>6.8326517034068139</v>
          </cell>
          <cell r="T119">
            <v>10.700443359952676</v>
          </cell>
          <cell r="U119">
            <v>7.8211955348380764</v>
          </cell>
          <cell r="V119">
            <v>8.2470767719510345</v>
          </cell>
          <cell r="W119">
            <v>9.0290602671234605</v>
          </cell>
          <cell r="Z119">
            <v>11.090118744698897</v>
          </cell>
          <cell r="AB119">
            <v>10.521182700135686</v>
          </cell>
          <cell r="AC119">
            <v>9.0657904995668499</v>
          </cell>
          <cell r="AD119">
            <v>7.255376828093528</v>
          </cell>
          <cell r="AE119">
            <v>8.437644742184327</v>
          </cell>
          <cell r="AF119">
            <v>12.137723848959874</v>
          </cell>
          <cell r="AG119">
            <v>9.265213969503197</v>
          </cell>
          <cell r="AH119">
            <v>9.3959315399727981</v>
          </cell>
          <cell r="AI119">
            <v>10.667658570558297</v>
          </cell>
          <cell r="AN119">
            <v>13.844043859649123</v>
          </cell>
          <cell r="AO119">
            <v>55.68144827586206</v>
          </cell>
          <cell r="AP119">
            <v>13.796456446517226</v>
          </cell>
          <cell r="AQ119">
            <v>33.411297033726122</v>
          </cell>
          <cell r="AR119">
            <v>9.5162674888799028</v>
          </cell>
          <cell r="AS119">
            <v>10.132556343174512</v>
          </cell>
          <cell r="AT119">
            <v>10.937476139573949</v>
          </cell>
          <cell r="AU119">
            <v>11.45671075814202</v>
          </cell>
          <cell r="AV119">
            <v>12.627668061731622</v>
          </cell>
          <cell r="AW119">
            <v>13.445660967262651</v>
          </cell>
          <cell r="AX119">
            <v>0</v>
          </cell>
          <cell r="BB119" t="str">
            <v>ROA</v>
          </cell>
          <cell r="BD119" t="e">
            <v>#REF!</v>
          </cell>
          <cell r="BE119">
            <v>7.4470375185934001E-3</v>
          </cell>
          <cell r="BF119">
            <v>8.857950087587517E-3</v>
          </cell>
          <cell r="BG119">
            <v>1.0548092014586445E-2</v>
          </cell>
          <cell r="BH119">
            <v>9.2644735885052728E-3</v>
          </cell>
          <cell r="BI119">
            <v>8.343468303747735E-3</v>
          </cell>
          <cell r="BJ119">
            <v>8.4175567026439913E-3</v>
          </cell>
          <cell r="BQ119">
            <v>1.6901419269989282E-3</v>
          </cell>
          <cell r="BR119">
            <v>-1.2836184260811723E-3</v>
          </cell>
          <cell r="BS119">
            <v>-9.2100528475753778E-4</v>
          </cell>
          <cell r="BT119">
            <v>7.4088398896256236E-5</v>
          </cell>
        </row>
        <row r="120">
          <cell r="A120" t="str">
            <v>Branches/Employee</v>
          </cell>
          <cell r="N120">
            <v>26.386105544422179</v>
          </cell>
          <cell r="P120">
            <v>17.092397660818712</v>
          </cell>
          <cell r="Q120">
            <v>17.718346253229974</v>
          </cell>
          <cell r="R120">
            <v>19.754749568221072</v>
          </cell>
          <cell r="S120">
            <v>19.192307692307693</v>
          </cell>
          <cell r="T120">
            <v>14.245786516853933</v>
          </cell>
          <cell r="U120">
            <v>20.38</v>
          </cell>
          <cell r="V120">
            <v>19.930722891566266</v>
          </cell>
          <cell r="W120">
            <v>23.685006362751704</v>
          </cell>
          <cell r="Z120">
            <v>26.055248618784532</v>
          </cell>
          <cell r="AB120">
            <v>16.864988558352401</v>
          </cell>
          <cell r="AC120">
            <v>17.315000000000001</v>
          </cell>
          <cell r="AD120">
            <v>19.256323777403036</v>
          </cell>
          <cell r="AE120">
            <v>18.777636594663278</v>
          </cell>
          <cell r="AF120">
            <v>14.245786516853933</v>
          </cell>
          <cell r="AG120">
            <v>20.128712871287128</v>
          </cell>
          <cell r="AH120">
            <v>19.841079460269864</v>
          </cell>
          <cell r="AI120">
            <v>23.368577148365091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BB120" t="str">
            <v>Op Profit/Avg Assets</v>
          </cell>
          <cell r="BD120" t="e">
            <v>#REF!</v>
          </cell>
          <cell r="BE120">
            <v>1.9593162608436097E-2</v>
          </cell>
          <cell r="BF120">
            <v>2.3871796708240987E-2</v>
          </cell>
          <cell r="BG120">
            <v>2.7781765606568594E-2</v>
          </cell>
          <cell r="BH120">
            <v>2.5772890927317493E-2</v>
          </cell>
          <cell r="BI120">
            <v>2.3177774223248054E-2</v>
          </cell>
          <cell r="BJ120">
            <v>2.2081501026678326E-2</v>
          </cell>
          <cell r="BQ120">
            <v>3.9099688983276065E-3</v>
          </cell>
          <cell r="BR120">
            <v>-2.0088746792511006E-3</v>
          </cell>
          <cell r="BS120">
            <v>-2.5951167040694396E-3</v>
          </cell>
          <cell r="BT120">
            <v>-1.0962731965697275E-3</v>
          </cell>
        </row>
        <row r="122">
          <cell r="A122" t="str">
            <v>Revenue Mix</v>
          </cell>
          <cell r="BB122" t="str">
            <v>Efficiency</v>
          </cell>
        </row>
        <row r="123">
          <cell r="A123" t="str">
            <v>Non-Int Inc/Operating Income</v>
          </cell>
          <cell r="B123">
            <v>0.34564020051043509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N123">
            <v>0.35672241529105125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  <cell r="S123" t="e">
            <v>#REF!</v>
          </cell>
          <cell r="T123" t="e">
            <v>#REF!</v>
          </cell>
          <cell r="U123" t="e">
            <v>#REF!</v>
          </cell>
          <cell r="V123" t="e">
            <v>#REF!</v>
          </cell>
          <cell r="W123" t="e">
            <v>#REF!</v>
          </cell>
          <cell r="X123" t="e">
            <v>#REF!</v>
          </cell>
          <cell r="Z123">
            <v>0.34532367140410791</v>
          </cell>
          <cell r="AA123" t="e">
            <v>#REF!</v>
          </cell>
          <cell r="AB123" t="e">
            <v>#REF!</v>
          </cell>
          <cell r="AC123" t="e">
            <v>#REF!</v>
          </cell>
          <cell r="AD123" t="e">
            <v>#REF!</v>
          </cell>
          <cell r="AE123" t="e">
            <v>#REF!</v>
          </cell>
          <cell r="AF123" t="e">
            <v>#REF!</v>
          </cell>
          <cell r="AG123" t="e">
            <v>#REF!</v>
          </cell>
          <cell r="AH123" t="e">
            <v>#REF!</v>
          </cell>
          <cell r="AI123" t="e">
            <v>#REF!</v>
          </cell>
          <cell r="AJ123" t="e">
            <v>#REF!</v>
          </cell>
          <cell r="AN123">
            <v>0.31656611772378934</v>
          </cell>
          <cell r="AO123" t="e">
            <v>#REF!</v>
          </cell>
          <cell r="AP123" t="e">
            <v>#REF!</v>
          </cell>
          <cell r="AQ123" t="e">
            <v>#REF!</v>
          </cell>
          <cell r="AR123" t="e">
            <v>#REF!</v>
          </cell>
          <cell r="AS123" t="e">
            <v>#REF!</v>
          </cell>
          <cell r="AT123" t="e">
            <v>#REF!</v>
          </cell>
          <cell r="AU123" t="e">
            <v>#REF!</v>
          </cell>
          <cell r="AV123" t="e">
            <v>#REF!</v>
          </cell>
          <cell r="AW123" t="e">
            <v>#REF!</v>
          </cell>
          <cell r="AX123" t="e">
            <v>#REF!</v>
          </cell>
          <cell r="BB123" t="str">
            <v>Operating Cost/Income</v>
          </cell>
          <cell r="BD123" t="e">
            <v>#REF!</v>
          </cell>
          <cell r="BE123">
            <v>0.5248675204298201</v>
          </cell>
          <cell r="BF123">
            <v>0.48533863987699138</v>
          </cell>
          <cell r="BG123">
            <v>0.46068913227049635</v>
          </cell>
          <cell r="BH123">
            <v>0.48723411863367327</v>
          </cell>
          <cell r="BI123">
            <v>0.53396865217691991</v>
          </cell>
          <cell r="BJ123">
            <v>0.54504879377510984</v>
          </cell>
          <cell r="BQ123">
            <v>-2.4649507606495036E-2</v>
          </cell>
          <cell r="BR123">
            <v>2.6544986363176926E-2</v>
          </cell>
          <cell r="BS123">
            <v>4.6734533543246637E-2</v>
          </cell>
          <cell r="BT123">
            <v>1.108014159818993E-2</v>
          </cell>
        </row>
        <row r="124">
          <cell r="BB124" t="str">
            <v>Operating Cost/Avg Assets</v>
          </cell>
          <cell r="BD124" t="e">
            <v>#REF!</v>
          </cell>
          <cell r="BE124">
            <v>2.1644099525612713E-2</v>
          </cell>
          <cell r="BF124">
            <v>2.2511706227622344E-2</v>
          </cell>
          <cell r="BG124">
            <v>2.3731688449215044E-2</v>
          </cell>
          <cell r="BH124">
            <v>2.4489600911340934E-2</v>
          </cell>
          <cell r="BI124">
            <v>2.6556593070960342E-2</v>
          </cell>
          <cell r="BJ124">
            <v>2.6454475413316129E-2</v>
          </cell>
          <cell r="BQ124">
            <v>1.2199822215927004E-3</v>
          </cell>
          <cell r="BR124">
            <v>7.5791246212588911E-4</v>
          </cell>
          <cell r="BS124">
            <v>2.0669921596194081E-3</v>
          </cell>
          <cell r="BT124">
            <v>-1.0211765764421218E-4</v>
          </cell>
        </row>
        <row r="125">
          <cell r="A125" t="str">
            <v>Balance Sheet Structure</v>
          </cell>
          <cell r="BB125" t="str">
            <v>Assets/Employee</v>
          </cell>
        </row>
        <row r="126">
          <cell r="A126" t="str">
            <v>Equity/Assets</v>
          </cell>
          <cell r="B126">
            <v>5.3468400928353171E-2</v>
          </cell>
          <cell r="C126">
            <v>0.16683451636912736</v>
          </cell>
          <cell r="D126">
            <v>3.6664404353857163E-2</v>
          </cell>
          <cell r="E126">
            <v>4.0979700648109997E-2</v>
          </cell>
          <cell r="F126">
            <v>3.7132239291426422E-2</v>
          </cell>
          <cell r="G126">
            <v>4.0375629324843759E-2</v>
          </cell>
          <cell r="H126">
            <v>5.8200643136947998E-2</v>
          </cell>
          <cell r="I126">
            <v>7.4979624506721465E-2</v>
          </cell>
          <cell r="J126">
            <v>3.8495754250137751E-2</v>
          </cell>
          <cell r="K126">
            <v>4.8234498666227615E-2</v>
          </cell>
          <cell r="L126">
            <v>4.7080676346097673E-2</v>
          </cell>
          <cell r="N126">
            <v>4.6750019100350995E-2</v>
          </cell>
          <cell r="O126">
            <v>0.19218148685395312</v>
          </cell>
          <cell r="P126">
            <v>3.7619496691280847E-2</v>
          </cell>
          <cell r="Q126">
            <v>3.9100419408470595E-2</v>
          </cell>
          <cell r="R126">
            <v>3.526602749787424E-2</v>
          </cell>
          <cell r="S126">
            <v>4.0998038457250287E-2</v>
          </cell>
          <cell r="T126">
            <v>6.0598234865146275E-2</v>
          </cell>
          <cell r="U126">
            <v>6.4638038359377537E-2</v>
          </cell>
          <cell r="V126">
            <v>3.491795545930728E-2</v>
          </cell>
          <cell r="W126">
            <v>4.2981301046723035E-2</v>
          </cell>
          <cell r="X126">
            <v>4.5603515355061533E-2</v>
          </cell>
          <cell r="Z126">
            <v>4.6451501883329194E-2</v>
          </cell>
          <cell r="AA126">
            <v>0.18061282895164754</v>
          </cell>
          <cell r="AB126">
            <v>3.9859362871051775E-2</v>
          </cell>
          <cell r="AC126">
            <v>3.7225202587081813E-2</v>
          </cell>
          <cell r="AD126">
            <v>3.3982449644503282E-2</v>
          </cell>
          <cell r="AE126">
            <v>4.1952830887914315E-2</v>
          </cell>
          <cell r="AF126">
            <v>6.3449499655734778E-2</v>
          </cell>
          <cell r="AG126">
            <v>6.6482787380456126E-2</v>
          </cell>
          <cell r="AH126">
            <v>3.4876195776618289E-2</v>
          </cell>
          <cell r="AI126">
            <v>4.4103378686990796E-2</v>
          </cell>
          <cell r="AJ126">
            <v>4.6339994413285519E-2</v>
          </cell>
          <cell r="AN126" t="e">
            <v>#REF!</v>
          </cell>
          <cell r="AO126">
            <v>0.13274014994160133</v>
          </cell>
          <cell r="AP126">
            <v>4.1530871703613775E-2</v>
          </cell>
          <cell r="AQ126">
            <v>3.7819973978294397E-2</v>
          </cell>
          <cell r="AR126">
            <v>3.0989807629088286E-2</v>
          </cell>
          <cell r="AS126">
            <v>4.3936650581507981E-2</v>
          </cell>
          <cell r="AT126">
            <v>6.4971056340178968E-2</v>
          </cell>
          <cell r="AU126">
            <v>5.9955266742213548E-2</v>
          </cell>
          <cell r="AV126">
            <v>3.5534235825604707E-2</v>
          </cell>
          <cell r="AW126">
            <v>4.1374684826782623E-2</v>
          </cell>
          <cell r="AX126">
            <v>4.5736654714467431E-2</v>
          </cell>
          <cell r="BB126" t="str">
            <v>Branches/Employee</v>
          </cell>
        </row>
        <row r="127">
          <cell r="A127" t="str">
            <v>Loan/Deposits</v>
          </cell>
          <cell r="B127">
            <v>0.56733742056108982</v>
          </cell>
          <cell r="C127">
            <v>0.55643630863141091</v>
          </cell>
          <cell r="D127">
            <v>0.53536749799222338</v>
          </cell>
          <cell r="E127">
            <v>0.5644921742846909</v>
          </cell>
          <cell r="F127">
            <v>0.55194522131947088</v>
          </cell>
          <cell r="G127">
            <v>0.5609623186483309</v>
          </cell>
          <cell r="H127">
            <v>0.53059313660552443</v>
          </cell>
          <cell r="I127">
            <v>0.56512059892158606</v>
          </cell>
          <cell r="J127">
            <v>0.53572457189668288</v>
          </cell>
          <cell r="K127">
            <v>0.56196469963960849</v>
          </cell>
          <cell r="L127">
            <v>0.54556393214656229</v>
          </cell>
          <cell r="N127">
            <v>0.48721529987535633</v>
          </cell>
          <cell r="O127">
            <v>0.5929310794223559</v>
          </cell>
          <cell r="P127">
            <v>0.50231123689681256</v>
          </cell>
          <cell r="Q127">
            <v>0.52639959431016325</v>
          </cell>
          <cell r="R127">
            <v>0.53563792589252712</v>
          </cell>
          <cell r="S127">
            <v>0.49617767815925823</v>
          </cell>
          <cell r="T127">
            <v>0.54408022473291362</v>
          </cell>
          <cell r="U127">
            <v>0.56927330234764673</v>
          </cell>
          <cell r="V127">
            <v>0.49153142959269752</v>
          </cell>
          <cell r="W127">
            <v>0.49466030563206359</v>
          </cell>
          <cell r="X127">
            <v>0.51949891467382914</v>
          </cell>
          <cell r="Z127">
            <v>0.49843233271229559</v>
          </cell>
          <cell r="AA127">
            <v>0.71612508988859847</v>
          </cell>
          <cell r="AB127">
            <v>0.485956007000513</v>
          </cell>
          <cell r="AC127">
            <v>0.55755945172151378</v>
          </cell>
          <cell r="AD127">
            <v>0.52697671612768227</v>
          </cell>
          <cell r="AE127">
            <v>0.48502340788014187</v>
          </cell>
          <cell r="AF127">
            <v>0.5672344144764937</v>
          </cell>
          <cell r="AG127">
            <v>0.55426894803792048</v>
          </cell>
          <cell r="AH127">
            <v>0.50391881550859352</v>
          </cell>
          <cell r="AI127">
            <v>0.50389662485688658</v>
          </cell>
          <cell r="AJ127">
            <v>0.52182720979458941</v>
          </cell>
          <cell r="AN127">
            <v>0.46778012785983847</v>
          </cell>
          <cell r="AO127">
            <v>0.57300059375375845</v>
          </cell>
          <cell r="AP127">
            <v>0.47780523251896667</v>
          </cell>
          <cell r="AQ127">
            <v>0.51168605757552466</v>
          </cell>
          <cell r="AR127">
            <v>0.56342661219640955</v>
          </cell>
          <cell r="AS127">
            <v>0.5004923551741628</v>
          </cell>
          <cell r="AT127">
            <v>0.5903999759187849</v>
          </cell>
          <cell r="AU127">
            <v>0.53926456285830893</v>
          </cell>
          <cell r="AV127">
            <v>0.55280498978690606</v>
          </cell>
          <cell r="AW127">
            <v>0.48198531900396335</v>
          </cell>
          <cell r="AX127">
            <v>0.5314119524136548</v>
          </cell>
        </row>
        <row r="128">
          <cell r="A128" t="str">
            <v>Equity/Loans</v>
          </cell>
          <cell r="B128">
            <v>0.1291709087975475</v>
          </cell>
          <cell r="C128">
            <v>0.43987227008886021</v>
          </cell>
          <cell r="D128">
            <v>8.4079515686480991E-2</v>
          </cell>
          <cell r="E128">
            <v>8.8206699793642637E-2</v>
          </cell>
          <cell r="F128">
            <v>8.2714875365963628E-2</v>
          </cell>
          <cell r="G128">
            <v>9.4009058317003291E-2</v>
          </cell>
          <cell r="H128">
            <v>0.13802964497265399</v>
          </cell>
          <cell r="I128">
            <v>0.17283367099490088</v>
          </cell>
          <cell r="J128">
            <v>8.7878254503921296E-2</v>
          </cell>
          <cell r="K128">
            <v>0.1147935532235221</v>
          </cell>
          <cell r="L128">
            <v>0.10812260171814256</v>
          </cell>
          <cell r="N128">
            <v>0.12630312361127638</v>
          </cell>
          <cell r="O128">
            <v>0.45090076099075721</v>
          </cell>
          <cell r="P128">
            <v>9.304011854523643E-2</v>
          </cell>
          <cell r="Q128">
            <v>9.1461846162930543E-2</v>
          </cell>
          <cell r="R128">
            <v>8.1207922388922604E-2</v>
          </cell>
          <cell r="S128">
            <v>0.10918174950806098</v>
          </cell>
          <cell r="T128">
            <v>0.13663316120241079</v>
          </cell>
          <cell r="U128">
            <v>0.1514828678809971</v>
          </cell>
          <cell r="V128">
            <v>8.963081832814436E-2</v>
          </cell>
          <cell r="W128">
            <v>0.11298303921597158</v>
          </cell>
          <cell r="X128">
            <v>0.1108765583931374</v>
          </cell>
          <cell r="Z128">
            <v>0.1238231636460011</v>
          </cell>
          <cell r="AA128">
            <v>0.34723146090995316</v>
          </cell>
          <cell r="AB128">
            <v>0.10154241839495248</v>
          </cell>
          <cell r="AC128">
            <v>8.2257104559829666E-2</v>
          </cell>
          <cell r="AD128">
            <v>8.0553340944949592E-2</v>
          </cell>
          <cell r="AE128">
            <v>0.11886004409886905</v>
          </cell>
          <cell r="AF128">
            <v>0.13525376163591335</v>
          </cell>
          <cell r="AG128">
            <v>0.15654823182177019</v>
          </cell>
          <cell r="AH128">
            <v>8.4516326784918536E-2</v>
          </cell>
          <cell r="AI128">
            <v>0.11459064971541207</v>
          </cell>
          <cell r="AJ128">
            <v>0.11182293789585196</v>
          </cell>
          <cell r="AN128">
            <v>0.11850923890508257</v>
          </cell>
          <cell r="AO128">
            <v>0.29943638380384008</v>
          </cell>
          <cell r="AP128">
            <v>0.10741298827522798</v>
          </cell>
          <cell r="AQ128">
            <v>9.0730054022771137E-2</v>
          </cell>
          <cell r="AR128">
            <v>6.8052706699718885E-2</v>
          </cell>
          <cell r="AS128">
            <v>0.11787616909899938</v>
          </cell>
          <cell r="AT128">
            <v>0.13619865098245998</v>
          </cell>
          <cell r="AU128">
            <v>0.14312580719240015</v>
          </cell>
          <cell r="AV128">
            <v>8.0442513723923095E-2</v>
          </cell>
          <cell r="AW128">
            <v>0.11057941745229286</v>
          </cell>
          <cell r="AX128">
            <v>0.10837609252745088</v>
          </cell>
          <cell r="BB128" t="str">
            <v>Revenue Mix</v>
          </cell>
        </row>
        <row r="129">
          <cell r="BB129" t="str">
            <v>Non-Int Inc/Operating Income</v>
          </cell>
          <cell r="BD129" t="e">
            <v>#REF!</v>
          </cell>
          <cell r="BE129">
            <v>0.33215547185229438</v>
          </cell>
          <cell r="BF129">
            <v>0.37374679962157392</v>
          </cell>
          <cell r="BG129">
            <v>0.41196679315877183</v>
          </cell>
          <cell r="BH129">
            <v>0.33857399137629174</v>
          </cell>
          <cell r="BI129">
            <v>0.33898300642192064</v>
          </cell>
          <cell r="BJ129">
            <v>0.36630075505721454</v>
          </cell>
          <cell r="BQ129">
            <v>3.8219993537197905E-2</v>
          </cell>
          <cell r="BR129">
            <v>-7.3392801782480088E-2</v>
          </cell>
          <cell r="BS129">
            <v>4.0901504562890212E-4</v>
          </cell>
          <cell r="BT129">
            <v>2.7317748635293904E-2</v>
          </cell>
        </row>
        <row r="130">
          <cell r="A130" t="str">
            <v>Asset Quality</v>
          </cell>
          <cell r="BB130" t="str">
            <v>Treasury Gains/Operating Income</v>
          </cell>
          <cell r="BD130" t="e">
            <v>#REF!</v>
          </cell>
          <cell r="BE130">
            <v>6.006044444975956E-2</v>
          </cell>
          <cell r="BF130">
            <v>0.12857386117684147</v>
          </cell>
          <cell r="BG130">
            <v>0.18317547790009495</v>
          </cell>
          <cell r="BH130">
            <v>8.3349469333615811E-2</v>
          </cell>
          <cell r="BI130">
            <v>3.4819824717313257E-2</v>
          </cell>
          <cell r="BJ130">
            <v>2.6462772234733353E-2</v>
          </cell>
          <cell r="BQ130">
            <v>5.4601616723253477E-2</v>
          </cell>
          <cell r="BR130">
            <v>-9.9826008566479135E-2</v>
          </cell>
          <cell r="BS130">
            <v>-4.8529644616302554E-2</v>
          </cell>
          <cell r="BT130">
            <v>-8.3570524825799034E-3</v>
          </cell>
        </row>
        <row r="131">
          <cell r="A131" t="str">
            <v>Gross NPLs</v>
          </cell>
          <cell r="B131">
            <v>0.14000000000000001</v>
          </cell>
          <cell r="C131">
            <v>0.2</v>
          </cell>
          <cell r="D131">
            <v>0.18959999999999999</v>
          </cell>
          <cell r="E131">
            <v>0.15049999999999999</v>
          </cell>
          <cell r="F131">
            <v>0.17469999999999999</v>
          </cell>
          <cell r="G131">
            <v>0.1173</v>
          </cell>
          <cell r="H131">
            <v>0.1188</v>
          </cell>
          <cell r="I131">
            <v>0.14829999999999999</v>
          </cell>
          <cell r="J131">
            <v>0.2006</v>
          </cell>
          <cell r="K131">
            <v>0.14315179960686028</v>
          </cell>
          <cell r="L131">
            <v>0.15788087623900415</v>
          </cell>
          <cell r="N131">
            <v>0.15560000000000002</v>
          </cell>
          <cell r="O131">
            <v>0.2</v>
          </cell>
          <cell r="P131">
            <v>0.15939999999999999</v>
          </cell>
          <cell r="Q131">
            <v>0.14680000000000001</v>
          </cell>
          <cell r="R131">
            <v>0.1696</v>
          </cell>
          <cell r="S131">
            <v>0.16109999999999999</v>
          </cell>
          <cell r="T131">
            <v>0.13980000000000001</v>
          </cell>
          <cell r="U131">
            <v>0.15429999999999999</v>
          </cell>
          <cell r="V131">
            <v>0.18459999999999999</v>
          </cell>
          <cell r="W131">
            <v>0.15492190879798837</v>
          </cell>
          <cell r="X131">
            <v>0.15865845581154964</v>
          </cell>
          <cell r="Z131">
            <v>0.14249999999999999</v>
          </cell>
          <cell r="AA131">
            <v>0.14364167718974657</v>
          </cell>
          <cell r="AB131">
            <v>0.15939999999999999</v>
          </cell>
          <cell r="AC131">
            <v>0.108</v>
          </cell>
          <cell r="AD131">
            <v>0.1389</v>
          </cell>
          <cell r="AE131">
            <v>0.16109999999999999</v>
          </cell>
          <cell r="AF131">
            <v>0.13980000000000001</v>
          </cell>
          <cell r="AG131">
            <v>0.1371</v>
          </cell>
          <cell r="AH131">
            <v>0.18459999999999999</v>
          </cell>
          <cell r="AI131">
            <v>0.1430739567249589</v>
          </cell>
          <cell r="AJ131">
            <v>0.14950051047646151</v>
          </cell>
          <cell r="AN131">
            <v>0.128</v>
          </cell>
          <cell r="AO131">
            <v>0.1768248899170746</v>
          </cell>
          <cell r="AP131">
            <v>0.1516310458717863</v>
          </cell>
          <cell r="AQ131">
            <v>9.4877269327213715E-2</v>
          </cell>
          <cell r="AR131">
            <v>0.13553513938611025</v>
          </cell>
          <cell r="AS131">
            <v>0.13834804156834282</v>
          </cell>
          <cell r="AT131">
            <v>0.14199999999999999</v>
          </cell>
          <cell r="AU131">
            <v>0.15812258919996627</v>
          </cell>
          <cell r="AV131">
            <v>0.186</v>
          </cell>
          <cell r="AW131">
            <v>0.13180442237367415</v>
          </cell>
          <cell r="AX131">
            <v>0.1465161162826954</v>
          </cell>
          <cell r="BB131" t="str">
            <v>Treasury Gains/Pre-tax Profits</v>
          </cell>
          <cell r="BD131" t="e">
            <v>#REF!</v>
          </cell>
          <cell r="BE131">
            <v>0.20765753877399548</v>
          </cell>
          <cell r="BF131">
            <v>0.38426665620943246</v>
          </cell>
          <cell r="BG131">
            <v>0.60211716067666554</v>
          </cell>
          <cell r="BH131">
            <v>0.30022235993146951</v>
          </cell>
          <cell r="BI131">
            <v>0.12909291781090673</v>
          </cell>
          <cell r="BJ131">
            <v>8.9804577420488099E-2</v>
          </cell>
          <cell r="BQ131">
            <v>0.21785050446723309</v>
          </cell>
          <cell r="BR131">
            <v>-0.30189480074519603</v>
          </cell>
          <cell r="BS131">
            <v>-0.17112944212056277</v>
          </cell>
          <cell r="BT131">
            <v>-3.9288340390418633E-2</v>
          </cell>
        </row>
        <row r="132">
          <cell r="A132" t="str">
            <v>Net NPLs</v>
          </cell>
          <cell r="B132">
            <v>6.0700000000000004E-2</v>
          </cell>
          <cell r="C132">
            <v>0.1</v>
          </cell>
          <cell r="D132">
            <v>0.10879999999999999</v>
          </cell>
          <cell r="E132">
            <v>0.1096</v>
          </cell>
          <cell r="F132">
            <v>0.1075</v>
          </cell>
          <cell r="G132">
            <v>7.1300000000000002E-2</v>
          </cell>
          <cell r="H132">
            <v>7.0400000000000004E-2</v>
          </cell>
          <cell r="I132">
            <v>6.5699999999999995E-2</v>
          </cell>
          <cell r="J132">
            <v>0.1221</v>
          </cell>
          <cell r="K132">
            <v>6.8715216946409349E-2</v>
          </cell>
          <cell r="L132">
            <v>9.4158957016353462E-2</v>
          </cell>
          <cell r="N132">
            <v>7.1800000000000003E-2</v>
          </cell>
          <cell r="O132">
            <v>0.1</v>
          </cell>
          <cell r="P132">
            <v>8.7800000000000003E-2</v>
          </cell>
          <cell r="Q132">
            <v>0.10100000000000001</v>
          </cell>
          <cell r="R132">
            <v>0.1055</v>
          </cell>
          <cell r="S132">
            <v>0.1045</v>
          </cell>
          <cell r="T132">
            <v>8.2299999999999998E-2</v>
          </cell>
          <cell r="U132">
            <v>7.6999999999999999E-2</v>
          </cell>
          <cell r="V132">
            <v>0.108</v>
          </cell>
          <cell r="W132">
            <v>7.7314221705911498E-2</v>
          </cell>
          <cell r="X132">
            <v>9.4567941099569591E-2</v>
          </cell>
          <cell r="Z132">
            <v>6.4000000000000001E-2</v>
          </cell>
          <cell r="AA132">
            <v>0.13969999999999999</v>
          </cell>
          <cell r="AB132">
            <v>7.2999999999999995E-2</v>
          </cell>
          <cell r="AC132">
            <v>7.5499999999999998E-2</v>
          </cell>
          <cell r="AD132">
            <v>8.1199999999999994E-2</v>
          </cell>
          <cell r="AE132">
            <v>0.1014</v>
          </cell>
          <cell r="AF132">
            <v>6.0900000000000003E-2</v>
          </cell>
          <cell r="AG132">
            <v>7.8700000000000006E-2</v>
          </cell>
          <cell r="AH132">
            <v>8.5800000000000001E-2</v>
          </cell>
          <cell r="AI132">
            <v>6.7717291312973188E-2</v>
          </cell>
          <cell r="AJ132">
            <v>7.9368383259060343E-2</v>
          </cell>
          <cell r="AN132">
            <v>0.06</v>
          </cell>
          <cell r="AO132">
            <v>0.22559999999999999</v>
          </cell>
          <cell r="AP132">
            <v>7.8200000000000006E-2</v>
          </cell>
          <cell r="AQ132">
            <v>5.91E-2</v>
          </cell>
          <cell r="AR132">
            <v>7.6499999999999999E-2</v>
          </cell>
          <cell r="AS132">
            <v>7.8299999999999995E-2</v>
          </cell>
          <cell r="AT132">
            <v>6.4199999999999993E-2</v>
          </cell>
          <cell r="AU132">
            <v>7.2999999999999995E-2</v>
          </cell>
          <cell r="AV132">
            <v>7.7499999999999999E-2</v>
          </cell>
          <cell r="AW132">
            <v>6.3491595577400736E-2</v>
          </cell>
          <cell r="AX132">
            <v>7.41857963485789E-2</v>
          </cell>
        </row>
        <row r="134">
          <cell r="A134" t="str">
            <v>Net NPLs</v>
          </cell>
          <cell r="B134">
            <v>45144.411</v>
          </cell>
          <cell r="C134">
            <v>240.72669999999999</v>
          </cell>
          <cell r="D134">
            <v>5037.6475903999999</v>
          </cell>
          <cell r="E134">
            <v>2084.2112496000004</v>
          </cell>
          <cell r="F134">
            <v>2829.3889275000001</v>
          </cell>
          <cell r="G134">
            <v>2609.9231669000001</v>
          </cell>
          <cell r="H134">
            <v>2890.2189183999999</v>
          </cell>
          <cell r="I134">
            <v>1483.1690903999997</v>
          </cell>
          <cell r="J134">
            <v>4885.0070808</v>
          </cell>
          <cell r="K134">
            <v>67204.703724000006</v>
          </cell>
          <cell r="L134">
            <v>22060.292724000006</v>
          </cell>
          <cell r="N134">
            <v>59134.3364</v>
          </cell>
          <cell r="O134">
            <v>256.59969999999998</v>
          </cell>
          <cell r="P134">
            <v>4681.4722940000001</v>
          </cell>
          <cell r="Q134">
            <v>2141.4902740000002</v>
          </cell>
          <cell r="R134">
            <v>3150.324106</v>
          </cell>
          <cell r="S134">
            <v>4013.658363</v>
          </cell>
          <cell r="T134">
            <v>3961.6115644000001</v>
          </cell>
          <cell r="U134">
            <v>2094.848833</v>
          </cell>
          <cell r="V134">
            <v>4592.0474640000002</v>
          </cell>
          <cell r="W134">
            <v>84026.388998399983</v>
          </cell>
          <cell r="X134">
            <v>24892.052598399983</v>
          </cell>
          <cell r="Z134">
            <v>62785.279999999999</v>
          </cell>
          <cell r="AA134">
            <v>513.91061809999997</v>
          </cell>
          <cell r="AB134">
            <v>4443.93559</v>
          </cell>
          <cell r="AC134">
            <v>2145.353036</v>
          </cell>
          <cell r="AD134">
            <v>2838.0183579999994</v>
          </cell>
          <cell r="AE134">
            <v>4462.7261484000001</v>
          </cell>
          <cell r="AF134">
            <v>3517.2223149000001</v>
          </cell>
          <cell r="AG134">
            <v>2518.190658</v>
          </cell>
          <cell r="AH134">
            <v>4402.5749195999997</v>
          </cell>
          <cell r="AI134">
            <v>87627.211643000017</v>
          </cell>
          <cell r="AJ134">
            <v>24841.931643000018</v>
          </cell>
          <cell r="AN134">
            <v>68154.179999999993</v>
          </cell>
          <cell r="AO134">
            <v>645.95957759999999</v>
          </cell>
          <cell r="AP134">
            <v>5545.5449454</v>
          </cell>
          <cell r="AQ134">
            <v>2025.6410345999998</v>
          </cell>
          <cell r="AR134">
            <v>3279.3340680000001</v>
          </cell>
          <cell r="AS134">
            <v>4046.6420315999999</v>
          </cell>
          <cell r="AT134">
            <v>4387.0349675999996</v>
          </cell>
          <cell r="AU134">
            <v>2624.7622309999997</v>
          </cell>
          <cell r="AV134">
            <v>4958.0597874999994</v>
          </cell>
          <cell r="AW134">
            <v>95667.15864329999</v>
          </cell>
          <cell r="AX134">
            <v>27512.978643299997</v>
          </cell>
          <cell r="BB134" t="str">
            <v>Balance Sheet Structure</v>
          </cell>
        </row>
        <row r="135">
          <cell r="A135" t="str">
            <v>Net NPLs/Equity (%)</v>
          </cell>
          <cell r="B135">
            <v>0.46992005061400077</v>
          </cell>
          <cell r="C135">
            <v>0.2273387226246352</v>
          </cell>
          <cell r="D135">
            <v>1.2940131625602806</v>
          </cell>
          <cell r="E135">
            <v>1.2425360007392461</v>
          </cell>
          <cell r="F135">
            <v>1.2996453119753502</v>
          </cell>
          <cell r="G135">
            <v>0.75843755140672509</v>
          </cell>
          <cell r="H135">
            <v>0.51003536243208791</v>
          </cell>
          <cell r="I135">
            <v>0.3801342621597058</v>
          </cell>
          <cell r="J135">
            <v>1.3894222261156959</v>
          </cell>
          <cell r="K135">
            <v>0.59859822278180919</v>
          </cell>
          <cell r="L135">
            <v>0.87085360063578598</v>
          </cell>
          <cell r="N135">
            <v>0.56847366832335156</v>
          </cell>
          <cell r="O135">
            <v>0.22177829059385828</v>
          </cell>
          <cell r="P135">
            <v>0.94367893520375645</v>
          </cell>
          <cell r="Q135">
            <v>1.1042856036393378</v>
          </cell>
          <cell r="R135">
            <v>1.2991343319280759</v>
          </cell>
          <cell r="S135">
            <v>0.95711966945798654</v>
          </cell>
          <cell r="T135">
            <v>0.60234279347514563</v>
          </cell>
          <cell r="U135">
            <v>0.50830830626001988</v>
          </cell>
          <cell r="V135">
            <v>1.2049426973276631</v>
          </cell>
          <cell r="W135">
            <v>0.6842993624744178</v>
          </cell>
          <cell r="X135">
            <v>0.85291194523064118</v>
          </cell>
          <cell r="Z135">
            <v>0.51686613486124489</v>
          </cell>
          <cell r="AA135">
            <v>0.40232529516162741</v>
          </cell>
          <cell r="AB135">
            <v>0.71891137865226107</v>
          </cell>
          <cell r="AC135">
            <v>0.91785384866160846</v>
          </cell>
          <cell r="AD135">
            <v>1.0080277124134718</v>
          </cell>
          <cell r="AE135">
            <v>0.85310417616583079</v>
          </cell>
          <cell r="AF135">
            <v>0.4502647413528903</v>
          </cell>
          <cell r="AG135">
            <v>0.50272046566198059</v>
          </cell>
          <cell r="AH135">
            <v>1.015188464334805</v>
          </cell>
          <cell r="AI135">
            <v>0.59094953629419411</v>
          </cell>
          <cell r="AJ135">
            <v>0.70976836016400613</v>
          </cell>
          <cell r="AN135">
            <v>0.50628964082754513</v>
          </cell>
          <cell r="AO135">
            <v>0.75341545718034697</v>
          </cell>
          <cell r="AP135">
            <v>0.72803113716216017</v>
          </cell>
          <cell r="AQ135">
            <v>0.6513828371045306</v>
          </cell>
          <cell r="AR135">
            <v>1.124128689510538</v>
          </cell>
          <cell r="AS135">
            <v>0.66425640227787708</v>
          </cell>
          <cell r="AT135">
            <v>0.47137030753900672</v>
          </cell>
          <cell r="AU135">
            <v>0.51004079160837901</v>
          </cell>
          <cell r="AV135">
            <v>0.9634209128021316</v>
          </cell>
          <cell r="AW135">
            <v>0.57417191228008446</v>
          </cell>
          <cell r="AX135">
            <v>0.68452178537243502</v>
          </cell>
          <cell r="BB135" t="str">
            <v>Equity/Assets</v>
          </cell>
          <cell r="BD135" t="e">
            <v>#REF!</v>
          </cell>
          <cell r="BE135">
            <v>4.3171335843407724E-2</v>
          </cell>
          <cell r="BF135">
            <v>4.5237521295598743E-2</v>
          </cell>
          <cell r="BG135" t="e">
            <v>#REF!</v>
          </cell>
          <cell r="BH135">
            <v>5.1786451770922393E-2</v>
          </cell>
          <cell r="BI135">
            <v>5.3381840330089039E-2</v>
          </cell>
          <cell r="BJ135">
            <v>5.2179814450083323E-2</v>
          </cell>
          <cell r="BQ135" t="e">
            <v>#REF!</v>
          </cell>
          <cell r="BR135" t="e">
            <v>#REF!</v>
          </cell>
          <cell r="BS135">
            <v>1.5953885591666467E-3</v>
          </cell>
          <cell r="BT135">
            <v>-1.2020258800057165E-3</v>
          </cell>
        </row>
        <row r="136">
          <cell r="BB136" t="str">
            <v>Loan/Deposits</v>
          </cell>
          <cell r="BD136" t="e">
            <v>#REF!</v>
          </cell>
          <cell r="BE136">
            <v>0.4731160964512322</v>
          </cell>
          <cell r="BF136">
            <v>0.48660678850077338</v>
          </cell>
          <cell r="BG136">
            <v>0.51391360792903229</v>
          </cell>
          <cell r="BH136">
            <v>0.56704920241878565</v>
          </cell>
          <cell r="BI136">
            <v>0.68834473494210147</v>
          </cell>
          <cell r="BJ136">
            <v>0.76584431380152074</v>
          </cell>
          <cell r="BQ136">
            <v>2.7306819428258911E-2</v>
          </cell>
          <cell r="BR136">
            <v>5.3135594489753357E-2</v>
          </cell>
          <cell r="BS136">
            <v>0.12129553252331582</v>
          </cell>
          <cell r="BT136">
            <v>7.7499578859419271E-2</v>
          </cell>
        </row>
        <row r="137">
          <cell r="A137" t="str">
            <v>Gross NPLs</v>
          </cell>
          <cell r="B137">
            <v>112379.09046000001</v>
          </cell>
          <cell r="C137">
            <v>529.59874000000002</v>
          </cell>
          <cell r="D137">
            <v>9488.1721707494398</v>
          </cell>
          <cell r="E137">
            <v>2979.0424379667002</v>
          </cell>
          <cell r="F137">
            <v>4907.07738549648</v>
          </cell>
          <cell r="G137">
            <v>4491.2568148854007</v>
          </cell>
          <cell r="H137">
            <v>5113.30305496032</v>
          </cell>
          <cell r="I137">
            <v>3624.3862181537593</v>
          </cell>
          <cell r="J137">
            <v>8655.6684308807999</v>
          </cell>
          <cell r="K137">
            <v>152167.59571309289</v>
          </cell>
          <cell r="L137">
            <v>39788.505253092881</v>
          </cell>
          <cell r="N137">
            <v>138890.97372944001</v>
          </cell>
          <cell r="O137">
            <v>564.51934000000006</v>
          </cell>
          <cell r="P137">
            <v>9107.7051732791988</v>
          </cell>
          <cell r="Q137">
            <v>3255.1381543665602</v>
          </cell>
          <cell r="R137">
            <v>5389.0357900531208</v>
          </cell>
          <cell r="S137">
            <v>6537.7793567876397</v>
          </cell>
          <cell r="T137">
            <v>7116.3877431780011</v>
          </cell>
          <cell r="U137">
            <v>4522.3539474563104</v>
          </cell>
          <cell r="V137">
            <v>8450.2330197448791</v>
          </cell>
          <cell r="W137">
            <v>183834.12625430571</v>
          </cell>
          <cell r="X137">
            <v>44943.152524865698</v>
          </cell>
          <cell r="Z137">
            <v>150769.28497499999</v>
          </cell>
          <cell r="AA137">
            <v>530.49358419038185</v>
          </cell>
          <cell r="AB137">
            <v>10541.998972892799</v>
          </cell>
          <cell r="AC137">
            <v>3168.5869807200002</v>
          </cell>
          <cell r="AD137">
            <v>5134.8045960214495</v>
          </cell>
          <cell r="AE137">
            <v>7513.4734704430193</v>
          </cell>
          <cell r="AF137">
            <v>8711.0577265234206</v>
          </cell>
          <cell r="AG137">
            <v>4643.0264963376003</v>
          </cell>
          <cell r="AH137">
            <v>10408.060661745758</v>
          </cell>
          <cell r="AI137">
            <v>201420.78746387441</v>
          </cell>
          <cell r="AJ137">
            <v>50651.502488874423</v>
          </cell>
          <cell r="AN137">
            <v>155282.48371200002</v>
          </cell>
          <cell r="AO137">
            <v>481.60706421479472</v>
          </cell>
          <cell r="AP137">
            <v>11542.496693154731</v>
          </cell>
          <cell r="AQ137">
            <v>3368.244102125167</v>
          </cell>
          <cell r="AR137">
            <v>6152.9941598332998</v>
          </cell>
          <cell r="AS137">
            <v>7579.343497213652</v>
          </cell>
          <cell r="AT137">
            <v>10458.336026592799</v>
          </cell>
          <cell r="AU137">
            <v>6169.3559686374874</v>
          </cell>
          <cell r="AV137">
            <v>13190.422258664999</v>
          </cell>
          <cell r="AW137">
            <v>214225.28348243693</v>
          </cell>
          <cell r="AX137">
            <v>58942.799770436926</v>
          </cell>
          <cell r="BB137" t="str">
            <v>Equity/Loans</v>
          </cell>
          <cell r="BD137" t="e">
            <v>#REF!</v>
          </cell>
          <cell r="BE137">
            <v>0.11692886128591064</v>
          </cell>
          <cell r="BF137">
            <v>0.11808361240939669</v>
          </cell>
          <cell r="BG137" t="e">
            <v>#REF!</v>
          </cell>
          <cell r="BH137">
            <v>0.11342621561881559</v>
          </cell>
          <cell r="BI137">
            <v>9.9356654054109414E-2</v>
          </cell>
          <cell r="BJ137">
            <v>8.729093914588365E-2</v>
          </cell>
          <cell r="BQ137" t="e">
            <v>#REF!</v>
          </cell>
          <cell r="BR137" t="e">
            <v>#REF!</v>
          </cell>
          <cell r="BS137">
            <v>-1.4069561564706179E-2</v>
          </cell>
          <cell r="BT137">
            <v>-1.2065714908225764E-2</v>
          </cell>
        </row>
        <row r="138">
          <cell r="A138" t="str">
            <v>Coverage</v>
          </cell>
          <cell r="B138">
            <v>0.59828460245397153</v>
          </cell>
          <cell r="C138">
            <v>0.54545454545454553</v>
          </cell>
          <cell r="D138">
            <v>0.46906026790594246</v>
          </cell>
          <cell r="E138">
            <v>0.30037544177365028</v>
          </cell>
          <cell r="F138">
            <v>0.42340649938339359</v>
          </cell>
          <cell r="G138">
            <v>0.41888801409665211</v>
          </cell>
          <cell r="H138">
            <v>0.43476479149886249</v>
          </cell>
          <cell r="I138">
            <v>0.59078061742671639</v>
          </cell>
          <cell r="J138">
            <v>0.43562913484858357</v>
          </cell>
          <cell r="K138">
            <v>0.55835075523758482</v>
          </cell>
          <cell r="L138">
            <v>0.44556115934299406</v>
          </cell>
          <cell r="N138">
            <v>0.57423916895280869</v>
          </cell>
          <cell r="O138">
            <v>0.54545454545454553</v>
          </cell>
          <cell r="P138">
            <v>0.48598772084379499</v>
          </cell>
          <cell r="Q138">
            <v>0.34212000460646269</v>
          </cell>
          <cell r="R138">
            <v>0.41541970980880299</v>
          </cell>
          <cell r="S138">
            <v>0.38608231572805407</v>
          </cell>
          <cell r="T138">
            <v>0.44331145134724725</v>
          </cell>
          <cell r="U138">
            <v>0.53677910722174005</v>
          </cell>
          <cell r="V138">
            <v>0.45657741588069972</v>
          </cell>
          <cell r="W138">
            <v>0.54292279289775258</v>
          </cell>
          <cell r="X138">
            <v>0.44614360141674625</v>
          </cell>
          <cell r="Z138">
            <v>0.58356717012745118</v>
          </cell>
          <cell r="AA138">
            <v>3.1259503572866297E-2</v>
          </cell>
          <cell r="AB138">
            <v>0.57845418108776836</v>
          </cell>
          <cell r="AC138">
            <v>0.32293067886288229</v>
          </cell>
          <cell r="AD138">
            <v>0.44729769070492897</v>
          </cell>
          <cell r="AE138">
            <v>0.40603687948646433</v>
          </cell>
          <cell r="AF138">
            <v>0.59623475985117569</v>
          </cell>
          <cell r="AG138">
            <v>0.45764025684834275</v>
          </cell>
          <cell r="AH138">
            <v>0.5770033378282069</v>
          </cell>
          <cell r="AI138">
            <v>0.56495447790503606</v>
          </cell>
          <cell r="AJ138">
            <v>0.50955192990658993</v>
          </cell>
          <cell r="AN138">
            <v>0.56109550561797761</v>
          </cell>
          <cell r="AO138">
            <v>-0.34125851881588004</v>
          </cell>
          <cell r="AP138">
            <v>0.51955412309636784</v>
          </cell>
          <cell r="AQ138">
            <v>0.3986062253261462</v>
          </cell>
          <cell r="AR138">
            <v>0.46703442538472267</v>
          </cell>
          <cell r="AS138">
            <v>0.46609597083340498</v>
          </cell>
          <cell r="AT138">
            <v>0.58052266092379101</v>
          </cell>
          <cell r="AU138">
            <v>0.57454842217838775</v>
          </cell>
          <cell r="AV138">
            <v>0.62411667418433325</v>
          </cell>
          <cell r="AW138">
            <v>0.55342732151808227</v>
          </cell>
          <cell r="AX138">
            <v>0.53322579262515324</v>
          </cell>
        </row>
        <row r="139">
          <cell r="BB139" t="str">
            <v>Asset Quality</v>
          </cell>
        </row>
        <row r="140">
          <cell r="BB140" t="str">
            <v>Annual LLP/Avg Loans</v>
          </cell>
          <cell r="BF140">
            <v>2.2014630956152328E-2</v>
          </cell>
          <cell r="BG140">
            <v>2.6468263572784794E-2</v>
          </cell>
          <cell r="BH140">
            <v>5.2161937271087647E-3</v>
          </cell>
          <cell r="BI140">
            <v>3.0220898804129508E-3</v>
          </cell>
          <cell r="BJ140">
            <v>6.3156865988031234E-3</v>
          </cell>
          <cell r="BQ140">
            <v>4.4536326166324663E-3</v>
          </cell>
          <cell r="BR140">
            <v>-2.1252069845676028E-2</v>
          </cell>
          <cell r="BS140">
            <v>-2.1941038466958139E-3</v>
          </cell>
          <cell r="BT140">
            <v>3.2935967183901726E-3</v>
          </cell>
        </row>
        <row r="141">
          <cell r="A141" t="str">
            <v>Capital</v>
          </cell>
          <cell r="BB141" t="str">
            <v>Gross NPLs</v>
          </cell>
          <cell r="BF141">
            <v>172019.40381379396</v>
          </cell>
          <cell r="BG141">
            <v>162774.17339471768</v>
          </cell>
          <cell r="BH141">
            <v>171259.77501078221</v>
          </cell>
          <cell r="BI141">
            <v>134800</v>
          </cell>
          <cell r="BJ141">
            <v>129000</v>
          </cell>
          <cell r="BQ141">
            <v>-5.3745276486854787E-2</v>
          </cell>
          <cell r="BR141">
            <v>5.2131130136274351E-2</v>
          </cell>
          <cell r="BS141">
            <v>-0.21289164375281211</v>
          </cell>
          <cell r="BT141">
            <v>-4.3026706231453993E-2</v>
          </cell>
        </row>
        <row r="142">
          <cell r="A142" t="str">
            <v>Tier 1 Ratio</v>
          </cell>
          <cell r="B142">
            <v>0.1069</v>
          </cell>
          <cell r="C142">
            <v>0.30333548430750423</v>
          </cell>
          <cell r="D142">
            <v>8.5500000000000007E-2</v>
          </cell>
          <cell r="E142">
            <v>9.4200000000000006E-2</v>
          </cell>
          <cell r="F142">
            <v>7.6200000000000004E-2</v>
          </cell>
          <cell r="G142">
            <v>8.4000000000000005E-2</v>
          </cell>
          <cell r="H142">
            <v>0.106</v>
          </cell>
          <cell r="I142">
            <v>0.1666</v>
          </cell>
          <cell r="J142">
            <v>0.08</v>
          </cell>
          <cell r="K142">
            <v>0.10362809261630272</v>
          </cell>
          <cell r="L142">
            <v>9.8492995901960617E-2</v>
          </cell>
          <cell r="N142">
            <v>9.3599999999999989E-2</v>
          </cell>
          <cell r="O142">
            <v>0.34942088518900566</v>
          </cell>
          <cell r="P142">
            <v>8.5900000000000004E-2</v>
          </cell>
          <cell r="Q142">
            <v>8.6999999999999994E-2</v>
          </cell>
          <cell r="R142">
            <v>7.4899999999999994E-2</v>
          </cell>
          <cell r="S142">
            <v>0.1045</v>
          </cell>
          <cell r="T142">
            <v>0.10539999999999999</v>
          </cell>
          <cell r="U142">
            <v>0.13650000000000001</v>
          </cell>
          <cell r="V142">
            <v>7.7499999999999999E-2</v>
          </cell>
          <cell r="W142">
            <v>9.2720533310906281E-2</v>
          </cell>
          <cell r="X142">
            <v>9.5231029167942655E-2</v>
          </cell>
          <cell r="Z142">
            <v>8.2799999999999999E-2</v>
          </cell>
          <cell r="AA142">
            <v>0.32838696173026821</v>
          </cell>
          <cell r="AB142">
            <v>9.2700000000000005E-2</v>
          </cell>
          <cell r="AC142">
            <v>8.5500000000000007E-2</v>
          </cell>
          <cell r="AD142">
            <v>7.4899999999999994E-2</v>
          </cell>
          <cell r="AE142">
            <v>0.1109</v>
          </cell>
          <cell r="AF142">
            <v>0.10829999999999999</v>
          </cell>
          <cell r="AG142">
            <v>0.14130000000000001</v>
          </cell>
          <cell r="AH142">
            <v>7.5399999999999995E-2</v>
          </cell>
          <cell r="AI142">
            <v>8.650886141025127E-2</v>
          </cell>
          <cell r="AJ142">
            <v>9.8067189430221788E-2</v>
          </cell>
          <cell r="AN142">
            <v>8.5999999999999993E-2</v>
          </cell>
          <cell r="AO142">
            <v>0.1948</v>
          </cell>
          <cell r="AP142">
            <v>9.5600000000000004E-2</v>
          </cell>
          <cell r="AQ142">
            <v>9.1200000000000003E-2</v>
          </cell>
          <cell r="AR142">
            <v>6.7599999999999993E-2</v>
          </cell>
          <cell r="AS142">
            <v>0.1162</v>
          </cell>
          <cell r="AT142">
            <v>0.1069</v>
          </cell>
          <cell r="AU142">
            <v>0.13650000000000001</v>
          </cell>
          <cell r="AV142">
            <v>7.7299999999999994E-2</v>
          </cell>
          <cell r="AW142">
            <v>8.8936515732496974E-2</v>
          </cell>
          <cell r="AX142">
            <v>9.8168233175273165E-2</v>
          </cell>
          <cell r="BB142" t="str">
            <v>Net NPLs</v>
          </cell>
          <cell r="BF142">
            <v>78182.499143000008</v>
          </cell>
          <cell r="BG142">
            <v>60789.574727700005</v>
          </cell>
          <cell r="BH142">
            <v>58179.346251962081</v>
          </cell>
          <cell r="BI142">
            <v>61200</v>
          </cell>
          <cell r="BJ142">
            <v>64100</v>
          </cell>
          <cell r="BQ142">
            <v>-0.22246570020085199</v>
          </cell>
          <cell r="BR142">
            <v>-4.2938752038160222E-2</v>
          </cell>
          <cell r="BS142">
            <v>5.1919692169728471E-2</v>
          </cell>
          <cell r="BT142">
            <v>4.7385620915032733E-2</v>
          </cell>
        </row>
        <row r="143">
          <cell r="A143" t="str">
            <v>Total CAR</v>
          </cell>
          <cell r="B143">
            <v>0.14580000000000001</v>
          </cell>
          <cell r="D143">
            <v>0.10829999999999999</v>
          </cell>
          <cell r="E143">
            <v>9.8299999999999998E-2</v>
          </cell>
          <cell r="F143">
            <v>0.11609999999999999</v>
          </cell>
          <cell r="G143">
            <v>0.1065</v>
          </cell>
          <cell r="H143">
            <v>0.13239999999999999</v>
          </cell>
          <cell r="I143">
            <v>0.18140000000000001</v>
          </cell>
          <cell r="J143">
            <v>0.1148</v>
          </cell>
          <cell r="N143">
            <v>0.12509999999999999</v>
          </cell>
          <cell r="P143">
            <v>0.1065</v>
          </cell>
          <cell r="Q143">
            <v>0.1235</v>
          </cell>
          <cell r="R143">
            <v>0.1023</v>
          </cell>
          <cell r="S143">
            <v>0.1226</v>
          </cell>
          <cell r="T143">
            <v>0.12470000000000001</v>
          </cell>
          <cell r="U143">
            <v>0.14349999999999999</v>
          </cell>
          <cell r="V143">
            <v>0.1027</v>
          </cell>
          <cell r="Z143">
            <v>0</v>
          </cell>
          <cell r="AB143">
            <v>0.1086</v>
          </cell>
          <cell r="AC143">
            <v>0.1235</v>
          </cell>
          <cell r="AD143">
            <v>0.115</v>
          </cell>
          <cell r="AE143">
            <v>0.1235</v>
          </cell>
          <cell r="AF143">
            <v>0.126</v>
          </cell>
          <cell r="AG143">
            <v>0.14480000000000001</v>
          </cell>
          <cell r="AH143">
            <v>3.5499999999999997E-2</v>
          </cell>
          <cell r="AN143">
            <v>0.128</v>
          </cell>
          <cell r="AO143">
            <v>0.19850000000000001</v>
          </cell>
          <cell r="AP143">
            <v>0.12280000000000001</v>
          </cell>
          <cell r="AQ143">
            <v>0.1273</v>
          </cell>
          <cell r="AR143">
            <v>0.1116</v>
          </cell>
          <cell r="AS143">
            <v>0.1239</v>
          </cell>
          <cell r="AT143">
            <v>0.1237</v>
          </cell>
          <cell r="AU143">
            <v>0.1389</v>
          </cell>
          <cell r="AV143">
            <v>0.1179</v>
          </cell>
          <cell r="BB143" t="str">
            <v>Reserve Coverage</v>
          </cell>
          <cell r="BF143">
            <v>93836.904670793956</v>
          </cell>
          <cell r="BG143">
            <v>101984.59866701768</v>
          </cell>
          <cell r="BH143">
            <v>113080.42875882013</v>
          </cell>
          <cell r="BI143">
            <v>73600</v>
          </cell>
          <cell r="BJ143">
            <v>64900</v>
          </cell>
          <cell r="BQ143">
            <v>8.682824763677055E-2</v>
          </cell>
          <cell r="BR143">
            <v>0.10879907590783011</v>
          </cell>
          <cell r="BS143">
            <v>-0.34913582475907179</v>
          </cell>
          <cell r="BT143">
            <v>-0.11820652173913049</v>
          </cell>
        </row>
        <row r="145">
          <cell r="A145" t="str">
            <v>Est Tier 1 Capital</v>
          </cell>
          <cell r="B145">
            <v>80068.28</v>
          </cell>
          <cell r="C145">
            <v>1058.8900000000001</v>
          </cell>
          <cell r="D145">
            <v>3893.0419999999999</v>
          </cell>
          <cell r="E145">
            <v>1677.385</v>
          </cell>
          <cell r="F145">
            <v>2177.047</v>
          </cell>
          <cell r="G145">
            <v>3441.1840000000002</v>
          </cell>
          <cell r="H145">
            <v>5666.7030000000004</v>
          </cell>
          <cell r="I145">
            <v>3901.6979999999999</v>
          </cell>
          <cell r="J145">
            <v>3515.855</v>
          </cell>
          <cell r="K145">
            <v>104270.13573760027</v>
          </cell>
          <cell r="L145">
            <v>25331.804</v>
          </cell>
          <cell r="N145">
            <v>88023</v>
          </cell>
          <cell r="O145">
            <v>1157.01</v>
          </cell>
          <cell r="P145">
            <v>4960.8739999999998</v>
          </cell>
          <cell r="Q145">
            <v>1939.2539999999999</v>
          </cell>
          <cell r="R145">
            <v>2424.9409999999998</v>
          </cell>
          <cell r="S145">
            <v>4193.4760000000006</v>
          </cell>
          <cell r="T145">
            <v>6577.0050000000001</v>
          </cell>
          <cell r="U145">
            <v>4121.2169999999996</v>
          </cell>
          <cell r="V145">
            <v>3811.009</v>
          </cell>
          <cell r="W145">
            <v>114791.85632229969</v>
          </cell>
          <cell r="X145">
            <v>28027.775999999998</v>
          </cell>
          <cell r="Z145">
            <v>105473</v>
          </cell>
          <cell r="AA145">
            <v>1277.3510000000001</v>
          </cell>
          <cell r="AB145">
            <v>6181.4790000000003</v>
          </cell>
          <cell r="AC145">
            <v>2337.3580000000002</v>
          </cell>
          <cell r="AD145">
            <v>2815.4169999999999</v>
          </cell>
          <cell r="AE145">
            <v>5231.1620000000003</v>
          </cell>
          <cell r="AF145">
            <v>7811.4539999999997</v>
          </cell>
          <cell r="AG145">
            <v>5009.1270000000004</v>
          </cell>
          <cell r="AH145">
            <v>4336.7070000000003</v>
          </cell>
          <cell r="AI145">
            <v>140282.0549999997</v>
          </cell>
          <cell r="AJ145">
            <v>33722.703999999998</v>
          </cell>
          <cell r="AN145">
            <v>118615</v>
          </cell>
          <cell r="AO145">
            <v>857.375</v>
          </cell>
          <cell r="AP145">
            <v>7617.1809999999996</v>
          </cell>
          <cell r="AQ145">
            <v>3109.7550000000001</v>
          </cell>
          <cell r="AR145">
            <v>2917.223</v>
          </cell>
          <cell r="AS145">
            <v>6091.9880000000003</v>
          </cell>
          <cell r="AT145">
            <v>9306.982</v>
          </cell>
          <cell r="AU145">
            <v>5146.1810000000005</v>
          </cell>
          <cell r="AV145">
            <v>5146.3069999999998</v>
          </cell>
          <cell r="AW145">
            <v>158617.62199999951</v>
          </cell>
          <cell r="AX145">
            <v>39335.616999999998</v>
          </cell>
          <cell r="BB145" t="str">
            <v>Gross NPL Ratio</v>
          </cell>
          <cell r="BF145">
            <v>8.6300000000000002E-2</v>
          </cell>
          <cell r="BG145">
            <v>7.0099999999999996E-2</v>
          </cell>
          <cell r="BH145">
            <v>5.7531614997754589E-2</v>
          </cell>
          <cell r="BI145">
            <v>3.5099999999999999E-2</v>
          </cell>
          <cell r="BJ145">
            <v>2.6100000000000002E-2</v>
          </cell>
          <cell r="BQ145">
            <v>-1.6200000000000006E-2</v>
          </cell>
          <cell r="BR145">
            <v>-1.2568385002245407E-2</v>
          </cell>
          <cell r="BS145">
            <v>-2.243161499775459E-2</v>
          </cell>
          <cell r="BT145">
            <v>-8.9999999999999976E-3</v>
          </cell>
        </row>
        <row r="146">
          <cell r="A146" t="str">
            <v>Est RWA</v>
          </cell>
          <cell r="B146">
            <v>749001.68381665112</v>
          </cell>
          <cell r="C146">
            <v>3490.8214000000003</v>
          </cell>
          <cell r="D146">
            <v>45532.654970760232</v>
          </cell>
          <cell r="E146">
            <v>17806.634819532908</v>
          </cell>
          <cell r="F146">
            <v>28570.170603674538</v>
          </cell>
          <cell r="G146">
            <v>40966.476190476191</v>
          </cell>
          <cell r="H146">
            <v>53459.462264150949</v>
          </cell>
          <cell r="I146">
            <v>23419.55582232893</v>
          </cell>
          <cell r="J146">
            <v>43948.1875</v>
          </cell>
          <cell r="K146">
            <v>1006195.6473875748</v>
          </cell>
          <cell r="L146">
            <v>257193.96357092375</v>
          </cell>
          <cell r="N146">
            <v>940416.66666666674</v>
          </cell>
          <cell r="O146">
            <v>3311.2216500000004</v>
          </cell>
          <cell r="P146">
            <v>57751.734575087306</v>
          </cell>
          <cell r="Q146">
            <v>22290.275862068967</v>
          </cell>
          <cell r="R146">
            <v>32375.714285714286</v>
          </cell>
          <cell r="S146">
            <v>40128.956937799048</v>
          </cell>
          <cell r="T146">
            <v>62400.426944971543</v>
          </cell>
          <cell r="U146">
            <v>30192.065934065929</v>
          </cell>
          <cell r="V146">
            <v>49174.309677419355</v>
          </cell>
          <cell r="W146">
            <v>1238041.3725337931</v>
          </cell>
          <cell r="X146">
            <v>294313.48421712645</v>
          </cell>
          <cell r="Z146">
            <v>1273828.5024154589</v>
          </cell>
          <cell r="AA146">
            <v>3889.7738000000004</v>
          </cell>
          <cell r="AB146">
            <v>66682.621359223296</v>
          </cell>
          <cell r="AC146">
            <v>27337.520467836257</v>
          </cell>
          <cell r="AD146">
            <v>37589.012016021363</v>
          </cell>
          <cell r="AE146">
            <v>47170.081154192972</v>
          </cell>
          <cell r="AF146">
            <v>72127.922437673129</v>
          </cell>
          <cell r="AG146">
            <v>35450.297239915075</v>
          </cell>
          <cell r="AH146">
            <v>57516.00795755969</v>
          </cell>
          <cell r="AI146">
            <v>1621591.7388478809</v>
          </cell>
          <cell r="AJ146">
            <v>343873.46263242175</v>
          </cell>
          <cell r="AN146">
            <v>1379244.1860465116</v>
          </cell>
          <cell r="AO146">
            <v>3552.4763999999996</v>
          </cell>
          <cell r="AP146">
            <v>79677.625523012539</v>
          </cell>
          <cell r="AQ146">
            <v>34098.190789473687</v>
          </cell>
          <cell r="AR146">
            <v>43154.186390532544</v>
          </cell>
          <cell r="AS146">
            <v>52426.74698795181</v>
          </cell>
          <cell r="AT146">
            <v>87062.507015902724</v>
          </cell>
          <cell r="AU146">
            <v>37700.959706959708</v>
          </cell>
          <cell r="AV146">
            <v>66575.769728331186</v>
          </cell>
          <cell r="AW146">
            <v>1783492.6485886762</v>
          </cell>
          <cell r="AX146">
            <v>400695.98614216421</v>
          </cell>
          <cell r="BB146" t="str">
            <v>Net NPL Ratio</v>
          </cell>
          <cell r="BF146">
            <v>4.1000000000000002E-2</v>
          </cell>
          <cell r="BG146">
            <v>2.7300000000000001E-2</v>
          </cell>
          <cell r="BH146">
            <v>2.0272499269377634E-2</v>
          </cell>
          <cell r="BI146">
            <v>1.6199999999999999E-2</v>
          </cell>
          <cell r="BJ146">
            <v>1.3100000000000001E-2</v>
          </cell>
          <cell r="BQ146">
            <v>-1.37E-2</v>
          </cell>
          <cell r="BR146">
            <v>-7.0275007306223672E-3</v>
          </cell>
          <cell r="BS146">
            <v>-4.072499269377635E-3</v>
          </cell>
          <cell r="BT146">
            <v>-3.0999999999999986E-3</v>
          </cell>
        </row>
        <row r="147">
          <cell r="A147" t="str">
            <v>RWA/Balance Sheet Size</v>
          </cell>
          <cell r="B147">
            <v>0.41686935923408142</v>
          </cell>
          <cell r="C147">
            <v>0.55000000000000004</v>
          </cell>
          <cell r="D147">
            <v>0.42882344273517153</v>
          </cell>
          <cell r="E147">
            <v>0.43502866930053075</v>
          </cell>
          <cell r="F147">
            <v>0.48729972823394252</v>
          </cell>
          <cell r="G147">
            <v>0.48066225386718758</v>
          </cell>
          <cell r="H147">
            <v>0.549062671103283</v>
          </cell>
          <cell r="I147">
            <v>0.4500577701483881</v>
          </cell>
          <cell r="J147">
            <v>0.48119692812672188</v>
          </cell>
          <cell r="K147">
            <v>0.43229076274845685</v>
          </cell>
          <cell r="L147">
            <v>0.47801039977463494</v>
          </cell>
          <cell r="N147">
            <v>0.42264208039524997</v>
          </cell>
          <cell r="O147">
            <v>0.55000000000000004</v>
          </cell>
          <cell r="P147">
            <v>0.4379452466970995</v>
          </cell>
          <cell r="Q147">
            <v>0.44943010814334028</v>
          </cell>
          <cell r="R147">
            <v>0.47084148862315406</v>
          </cell>
          <cell r="S147">
            <v>0.39232572686363915</v>
          </cell>
          <cell r="T147">
            <v>0.5749358146598319</v>
          </cell>
          <cell r="U147">
            <v>0.47353874255954237</v>
          </cell>
          <cell r="V147">
            <v>0.45055426399106169</v>
          </cell>
          <cell r="W147">
            <v>0.43335633595686124</v>
          </cell>
          <cell r="X147">
            <v>0.45988788462239827</v>
          </cell>
          <cell r="Z147">
            <v>0.48711439644192611</v>
          </cell>
          <cell r="AA147">
            <v>0.55000000000000004</v>
          </cell>
          <cell r="AB147">
            <v>0.42998233949354658</v>
          </cell>
          <cell r="AC147">
            <v>0.4353824863986176</v>
          </cell>
          <cell r="AD147">
            <v>0.45370426761686627</v>
          </cell>
          <cell r="AE147">
            <v>0.37829423704160792</v>
          </cell>
          <cell r="AF147">
            <v>0.58586795619330367</v>
          </cell>
          <cell r="AG147">
            <v>0.47050804940167107</v>
          </cell>
          <cell r="AH147">
            <v>0.46254901560501716</v>
          </cell>
          <cell r="AI147">
            <v>0.48230835844636843</v>
          </cell>
          <cell r="AJ147">
            <v>0.45528769418401127</v>
          </cell>
          <cell r="AN147">
            <v>0.43696167585100937</v>
          </cell>
          <cell r="AO147">
            <v>0.55000000000000004</v>
          </cell>
          <cell r="AP147">
            <v>0.43442334418006034</v>
          </cell>
          <cell r="AQ147">
            <v>0.41469269713042106</v>
          </cell>
          <cell r="AR147">
            <v>0.45842910693917582</v>
          </cell>
          <cell r="AS147">
            <v>0.37811231137270207</v>
          </cell>
          <cell r="AT147">
            <v>0.60777414724208589</v>
          </cell>
          <cell r="AU147">
            <v>0.4392327233861798</v>
          </cell>
          <cell r="AV147">
            <v>0.45969257212942705</v>
          </cell>
          <cell r="AW147">
            <v>0.44287900247574336</v>
          </cell>
          <cell r="AX147">
            <v>0.45596242159969563</v>
          </cell>
          <cell r="BB147" t="str">
            <v>Coverage Ratio</v>
          </cell>
          <cell r="BF147">
            <v>0.54550185961793995</v>
          </cell>
          <cell r="BG147">
            <v>0.62654041817623674</v>
          </cell>
          <cell r="BH147">
            <v>0.66028598222612866</v>
          </cell>
          <cell r="BI147">
            <v>0.54599406528189909</v>
          </cell>
          <cell r="BJ147">
            <v>0.50310077519379848</v>
          </cell>
          <cell r="BQ147">
            <v>8.103855855829678E-2</v>
          </cell>
          <cell r="BR147">
            <v>3.374556404989193E-2</v>
          </cell>
          <cell r="BS147">
            <v>-0.11429191694422958</v>
          </cell>
          <cell r="BT147">
            <v>-4.2893290088100611E-2</v>
          </cell>
        </row>
        <row r="148">
          <cell r="A148" t="str">
            <v>1. SB Indore, SBM, SBT: Provisions for NPAs includes all provisions as break-up is not available</v>
          </cell>
        </row>
        <row r="150">
          <cell r="A150" t="str">
            <v>2. SBH, SBICI: Provisions for Interest Tax is not disclosed &amp; thus assumed to be nil</v>
          </cell>
          <cell r="AO150">
            <v>506.30200000000002</v>
          </cell>
          <cell r="AP150">
            <v>10752.9</v>
          </cell>
          <cell r="AQ150">
            <v>3251.9</v>
          </cell>
          <cell r="AR150">
            <v>5810</v>
          </cell>
          <cell r="AS150">
            <v>7150</v>
          </cell>
          <cell r="AT150">
            <v>1226</v>
          </cell>
          <cell r="AU150">
            <v>5685.4</v>
          </cell>
          <cell r="AV150">
            <v>1935.9</v>
          </cell>
          <cell r="BB150" t="str">
            <v>Capital</v>
          </cell>
        </row>
        <row r="151">
          <cell r="A151" t="str">
            <v>3. SBICI: Tax adjustment for earlier years &amp; preliminary expenses written off have not been considered in computing net profit</v>
          </cell>
          <cell r="AO151">
            <v>0.1768248899170746</v>
          </cell>
          <cell r="AP151">
            <v>0.1516310458717863</v>
          </cell>
          <cell r="AQ151">
            <v>9.4877269327213715E-2</v>
          </cell>
          <cell r="AR151">
            <v>0.13553513938611025</v>
          </cell>
          <cell r="AS151">
            <v>0.13834804156834282</v>
          </cell>
          <cell r="AT151">
            <v>1.7941320409182691E-2</v>
          </cell>
          <cell r="AU151">
            <v>0.15812258919996627</v>
          </cell>
          <cell r="AV151">
            <v>3.0260274468301783E-2</v>
          </cell>
          <cell r="BB151" t="str">
            <v>Tier 1 Ratio</v>
          </cell>
          <cell r="BF151">
            <v>9.6799999999999997E-2</v>
          </cell>
          <cell r="BG151" t="str">
            <v>NA</v>
          </cell>
          <cell r="BH151" t="str">
            <v>NA</v>
          </cell>
        </row>
        <row r="152">
          <cell r="A152" t="str">
            <v>4. SBP: Provisions for income tax &amp; interest tax are not available separately &amp; thus is shown in income tax</v>
          </cell>
          <cell r="BB152" t="str">
            <v>Total CAR</v>
          </cell>
          <cell r="BF152">
            <v>0.14030000000000001</v>
          </cell>
          <cell r="BG152">
            <v>0.14430000000000001</v>
          </cell>
        </row>
        <row r="154">
          <cell r="BB154" t="str">
            <v>Valuations</v>
          </cell>
        </row>
        <row r="155">
          <cell r="BB155" t="str">
            <v>Book Value</v>
          </cell>
          <cell r="BD155" t="e">
            <v>#REF!</v>
          </cell>
          <cell r="BE155">
            <v>369.39108365987471</v>
          </cell>
          <cell r="BF155">
            <v>427.84145283222142</v>
          </cell>
          <cell r="BG155" t="e">
            <v>#REF!</v>
          </cell>
          <cell r="BH155">
            <v>618.50401549385731</v>
          </cell>
          <cell r="BI155">
            <v>706.95010192877089</v>
          </cell>
          <cell r="BJ155">
            <v>808.20327574311864</v>
          </cell>
          <cell r="BK155">
            <v>938.20296712771005</v>
          </cell>
          <cell r="BL155">
            <v>1093.3599010000271</v>
          </cell>
        </row>
        <row r="156">
          <cell r="BB156" t="str">
            <v>EPS</v>
          </cell>
          <cell r="BD156" t="e">
            <v>#REF!</v>
          </cell>
          <cell r="BE156">
            <v>63.719808648659615</v>
          </cell>
          <cell r="BF156">
            <v>79.783843363533549</v>
          </cell>
          <cell r="BG156" t="e">
            <v>#REF!</v>
          </cell>
          <cell r="BH156">
            <v>103.81952156844707</v>
          </cell>
          <cell r="BI156">
            <v>105.07190495743019</v>
          </cell>
          <cell r="BJ156">
            <v>120.92695804608368</v>
          </cell>
          <cell r="BK156">
            <v>147.24969138459136</v>
          </cell>
          <cell r="BL156">
            <v>173.55693387231719</v>
          </cell>
        </row>
        <row r="157">
          <cell r="BB157" t="str">
            <v>PPP</v>
          </cell>
          <cell r="BD157" t="e">
            <v>#REF!</v>
          </cell>
          <cell r="BE157">
            <v>146.45500532112084</v>
          </cell>
          <cell r="BF157">
            <v>161.298752476967</v>
          </cell>
          <cell r="BG157" t="e">
            <v>#REF!</v>
          </cell>
          <cell r="BH157">
            <v>241.86940158909695</v>
          </cell>
          <cell r="BI157">
            <v>270.07658955775901</v>
          </cell>
          <cell r="BJ157">
            <v>298.77203999476342</v>
          </cell>
        </row>
        <row r="158">
          <cell r="BB158" t="str">
            <v>DPS</v>
          </cell>
          <cell r="BE158">
            <v>5.9999992399756117</v>
          </cell>
          <cell r="BF158">
            <v>8.5000937680090161</v>
          </cell>
          <cell r="BG158" t="e">
            <v>#REF!</v>
          </cell>
          <cell r="BH158">
            <v>12.499931122789732</v>
          </cell>
          <cell r="BI158">
            <v>13.999998859963419</v>
          </cell>
          <cell r="BJ158">
            <v>13.999998859963419</v>
          </cell>
          <cell r="BK158">
            <v>15</v>
          </cell>
          <cell r="BL158">
            <v>16</v>
          </cell>
        </row>
        <row r="161">
          <cell r="BB161" t="str">
            <v>P/E</v>
          </cell>
          <cell r="BD161" t="e">
            <v>#REF!</v>
          </cell>
          <cell r="BE161">
            <v>23.69749740345091</v>
          </cell>
          <cell r="BF161">
            <v>18.926137628137493</v>
          </cell>
          <cell r="BG161" t="e">
            <v>#REF!</v>
          </cell>
          <cell r="BH161">
            <v>14.544470800748909</v>
          </cell>
          <cell r="BI161">
            <v>14.371110913157761</v>
          </cell>
          <cell r="BJ161">
            <v>12.486876577384496</v>
          </cell>
          <cell r="BK161">
            <v>10.254690422787608</v>
          </cell>
          <cell r="BL161">
            <v>8.700315028098391</v>
          </cell>
        </row>
        <row r="162">
          <cell r="BB162" t="str">
            <v>P/Book</v>
          </cell>
          <cell r="BD162" t="e">
            <v>#REF!</v>
          </cell>
          <cell r="BE162">
            <v>4.0878084685724767</v>
          </cell>
          <cell r="BF162">
            <v>3.529344784158043</v>
          </cell>
          <cell r="BG162" t="e">
            <v>#REF!</v>
          </cell>
          <cell r="BH162">
            <v>2.441374610630958</v>
          </cell>
          <cell r="BI162">
            <v>2.135935755409426</v>
          </cell>
          <cell r="BJ162">
            <v>1.86834184582041</v>
          </cell>
          <cell r="BK162">
            <v>1.6094598428129421</v>
          </cell>
          <cell r="BL162">
            <v>1.3810640015413942</v>
          </cell>
        </row>
        <row r="163">
          <cell r="BB163" t="str">
            <v>P/PPP</v>
          </cell>
          <cell r="BD163" t="e">
            <v>#REF!</v>
          </cell>
          <cell r="BE163">
            <v>10.310333857754721</v>
          </cell>
          <cell r="BF163">
            <v>9.3615107172984722</v>
          </cell>
          <cell r="BG163" t="e">
            <v>#REF!</v>
          </cell>
          <cell r="BH163">
            <v>6.2430385574992391</v>
          </cell>
          <cell r="BI163">
            <v>5.5910066195391916</v>
          </cell>
          <cell r="BJ163">
            <v>5.0540204499271946</v>
          </cell>
        </row>
        <row r="164">
          <cell r="BB164" t="str">
            <v>Dividend Yield</v>
          </cell>
          <cell r="BE164">
            <v>3.9735094304474252E-3</v>
          </cell>
          <cell r="BF164">
            <v>5.6292011708668982E-3</v>
          </cell>
          <cell r="BG164" t="e">
            <v>#REF!</v>
          </cell>
          <cell r="BH164">
            <v>8.2781000813177043E-3</v>
          </cell>
          <cell r="BI164">
            <v>9.2715224238168331E-3</v>
          </cell>
          <cell r="BJ164">
            <v>9.2715224238168331E-3</v>
          </cell>
          <cell r="BK164">
            <v>9.9337748344370865E-3</v>
          </cell>
          <cell r="BL164">
            <v>1.0596026490066225E-2</v>
          </cell>
        </row>
      </sheetData>
      <sheetData sheetId="18">
        <row r="1">
          <cell r="A1" t="str">
            <v>State Bank of India</v>
          </cell>
        </row>
      </sheetData>
      <sheetData sheetId="19">
        <row r="1">
          <cell r="A1" t="str">
            <v>SBBJ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8534.5120000000006</v>
          </cell>
          <cell r="M7">
            <v>10985.695</v>
          </cell>
          <cell r="N7">
            <v>12476.831</v>
          </cell>
          <cell r="O7">
            <v>13556.581</v>
          </cell>
          <cell r="P7">
            <v>16037.076999999999</v>
          </cell>
          <cell r="Q7">
            <v>19659.986139569806</v>
          </cell>
          <cell r="R7">
            <v>24289.687077332321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0.28720833716092953</v>
          </cell>
          <cell r="AD7">
            <v>0.13573433451411132</v>
          </cell>
          <cell r="AE7">
            <v>8.654040437030841E-2</v>
          </cell>
          <cell r="AF7">
            <v>0.182973568335556</v>
          </cell>
          <cell r="AG7">
            <v>0.22590832104689706</v>
          </cell>
          <cell r="AH7">
            <v>0.23548851483899469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9034.5120000000006</v>
          </cell>
          <cell r="M8">
            <v>11485.695</v>
          </cell>
          <cell r="N8">
            <v>12976.831</v>
          </cell>
          <cell r="O8">
            <v>14056.581</v>
          </cell>
          <cell r="P8">
            <v>16537.076999999997</v>
          </cell>
          <cell r="Q8">
            <v>20159.986139569806</v>
          </cell>
          <cell r="R8">
            <v>24789.687077332321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0.27131327071124578</v>
          </cell>
          <cell r="AD8">
            <v>0.12982549162240509</v>
          </cell>
          <cell r="AE8">
            <v>8.3205984573583525E-2</v>
          </cell>
          <cell r="AF8">
            <v>0.17646510200453425</v>
          </cell>
          <cell r="AG8">
            <v>0.21907796278446368</v>
          </cell>
          <cell r="AH8">
            <v>0.22964802186423072</v>
          </cell>
        </row>
        <row r="9">
          <cell r="A9" t="str">
            <v xml:space="preserve">Deposits </v>
          </cell>
          <cell r="L9">
            <v>132797.139</v>
          </cell>
          <cell r="M9">
            <v>156423.11900000001</v>
          </cell>
          <cell r="N9">
            <v>190384.02900000001</v>
          </cell>
          <cell r="O9">
            <v>216936.125</v>
          </cell>
          <cell r="P9">
            <v>284804.94500000001</v>
          </cell>
          <cell r="Q9">
            <v>336069.83509999997</v>
          </cell>
          <cell r="R9">
            <v>396562.40541799995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0.17791030874543168</v>
          </cell>
          <cell r="AD9">
            <v>0.21710927526000812</v>
          </cell>
          <cell r="AE9">
            <v>0.1394659843027064</v>
          </cell>
          <cell r="AF9">
            <v>0.31285162856117221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132797.139</v>
          </cell>
          <cell r="M12">
            <v>156423.11900000001</v>
          </cell>
          <cell r="N12">
            <v>190384.02900000001</v>
          </cell>
          <cell r="O12">
            <v>216936.125</v>
          </cell>
          <cell r="P12">
            <v>284804.94500000001</v>
          </cell>
          <cell r="Q12">
            <v>284804.94500000001</v>
          </cell>
          <cell r="R12">
            <v>284804.94500000001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0.17791030874543168</v>
          </cell>
          <cell r="AD12">
            <v>0.21710927526000812</v>
          </cell>
          <cell r="AE12">
            <v>0.1394659843027064</v>
          </cell>
          <cell r="AF12">
            <v>0.31285162856117221</v>
          </cell>
        </row>
        <row r="13">
          <cell r="A13" t="str">
            <v xml:space="preserve">Borrowings </v>
          </cell>
          <cell r="L13">
            <v>3105.3530000000001</v>
          </cell>
          <cell r="M13">
            <v>6158.8059999999996</v>
          </cell>
          <cell r="N13">
            <v>6158.23</v>
          </cell>
          <cell r="O13">
            <v>12123.12</v>
          </cell>
          <cell r="P13">
            <v>11665.781000000001</v>
          </cell>
          <cell r="Q13">
            <v>14232.252820000002</v>
          </cell>
          <cell r="R13">
            <v>17078.703384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0.9832869242240736</v>
          </cell>
          <cell r="AD13">
            <v>-9.3524621493146221E-5</v>
          </cell>
          <cell r="AE13">
            <v>0.968604615287185</v>
          </cell>
          <cell r="AF13">
            <v>-3.7724529659031614E-2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34949.981</v>
          </cell>
          <cell r="M14">
            <v>28496.567999999999</v>
          </cell>
          <cell r="N14">
            <v>24785.258000000002</v>
          </cell>
          <cell r="O14">
            <v>32024.400000000001</v>
          </cell>
          <cell r="P14">
            <v>32066.993999999999</v>
          </cell>
          <cell r="Q14">
            <v>40758.805908532173</v>
          </cell>
          <cell r="R14">
            <v>47576.114314558159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-0.18464711039470949</v>
          </cell>
          <cell r="AD14">
            <v>-0.13023708679585544</v>
          </cell>
          <cell r="AE14">
            <v>0.29207450654739997</v>
          </cell>
          <cell r="AF14">
            <v>1.330048338141987E-3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L15">
            <v>0</v>
          </cell>
          <cell r="M15">
            <v>0</v>
          </cell>
          <cell r="N15">
            <v>2000</v>
          </cell>
          <cell r="O15">
            <v>5000</v>
          </cell>
          <cell r="P15">
            <v>11500</v>
          </cell>
          <cell r="Q15">
            <v>14617.094073367774</v>
          </cell>
          <cell r="R15">
            <v>17061.945831823799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1.5</v>
          </cell>
          <cell r="AF15">
            <v>1.2999999999999998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34949.981</v>
          </cell>
          <cell r="M16">
            <v>28496.567999999999</v>
          </cell>
          <cell r="N16">
            <v>22785.258000000002</v>
          </cell>
          <cell r="O16">
            <v>27024.400000000001</v>
          </cell>
          <cell r="P16">
            <v>20566.993999999999</v>
          </cell>
          <cell r="Q16">
            <v>26141.711835164399</v>
          </cell>
          <cell r="R16">
            <v>30514.16848273436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-0.18464711039470949</v>
          </cell>
          <cell r="AD16">
            <v>-0.20042097701028416</v>
          </cell>
          <cell r="AE16">
            <v>0.18604757514705339</v>
          </cell>
          <cell r="AF16">
            <v>-0.23894724767247388</v>
          </cell>
          <cell r="AG16">
            <v>0.27105165855371971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179886.98499999999</v>
          </cell>
          <cell r="M17">
            <v>202564.18800000002</v>
          </cell>
          <cell r="N17">
            <v>234304.34800000003</v>
          </cell>
          <cell r="O17">
            <v>275140.22600000002</v>
          </cell>
          <cell r="P17">
            <v>345074.79700000002</v>
          </cell>
          <cell r="Q17">
            <v>411220.87996810192</v>
          </cell>
          <cell r="R17">
            <v>486006.91019389045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0.12606361155032997</v>
          </cell>
          <cell r="AD17">
            <v>0.15669186302565974</v>
          </cell>
          <cell r="AE17">
            <v>0.17428561761047634</v>
          </cell>
          <cell r="AF17">
            <v>0.25417792235149217</v>
          </cell>
          <cell r="AG17">
            <v>0.19168621859133306</v>
          </cell>
          <cell r="AH17">
            <v>0.18186340691549918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0.12606361155032997</v>
          </cell>
          <cell r="N18">
            <v>0.15669186302565974</v>
          </cell>
          <cell r="O18">
            <v>0.17428561761047634</v>
          </cell>
          <cell r="P18">
            <v>0.25417792235149217</v>
          </cell>
          <cell r="Q18">
            <v>0.19168621859133306</v>
          </cell>
          <cell r="R18">
            <v>0.18186340691549918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8792.1589999999997</v>
          </cell>
          <cell r="M21">
            <v>12606.198</v>
          </cell>
          <cell r="N21">
            <v>9258.0619999999999</v>
          </cell>
          <cell r="O21">
            <v>16320.165000000001</v>
          </cell>
          <cell r="P21">
            <v>36534.004000000001</v>
          </cell>
          <cell r="Q21">
            <v>43537.069076760636</v>
          </cell>
          <cell r="R21">
            <v>51454.86878617575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0.43380004842951547</v>
          </cell>
          <cell r="AD21">
            <v>-0.26559443219914525</v>
          </cell>
          <cell r="AE21">
            <v>0.76280575783571125</v>
          </cell>
          <cell r="AF21">
            <v>1.2385805535667069</v>
          </cell>
          <cell r="AG21">
            <v>0.19168621859133306</v>
          </cell>
          <cell r="AH21">
            <v>0.18186340691549918</v>
          </cell>
        </row>
        <row r="22">
          <cell r="A22" t="str">
            <v>Balances with Banks &amp; money at Call &amp; Short Notice</v>
          </cell>
          <cell r="L22">
            <v>9042.6790000000001</v>
          </cell>
          <cell r="M22">
            <v>6074.9589999999998</v>
          </cell>
          <cell r="N22">
            <v>8498.732</v>
          </cell>
          <cell r="O22">
            <v>8210.4809999999998</v>
          </cell>
          <cell r="P22">
            <v>7128.4660000000003</v>
          </cell>
          <cell r="Q22">
            <v>8494.8946918968868</v>
          </cell>
          <cell r="R22">
            <v>10039.805181953643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-0.328190351554003</v>
          </cell>
          <cell r="AD22">
            <v>0.39897767211268431</v>
          </cell>
          <cell r="AE22">
            <v>-3.3916941962636282E-2</v>
          </cell>
          <cell r="AF22">
            <v>-0.131784605554778</v>
          </cell>
          <cell r="AG22">
            <v>0.19168621859133306</v>
          </cell>
          <cell r="AH22">
            <v>0.18186340691549896</v>
          </cell>
        </row>
        <row r="23">
          <cell r="A23" t="str">
            <v xml:space="preserve">Investments </v>
          </cell>
          <cell r="L23">
            <v>76788.990000000005</v>
          </cell>
          <cell r="M23">
            <v>84300.28</v>
          </cell>
          <cell r="N23">
            <v>83624.853000000003</v>
          </cell>
          <cell r="O23">
            <v>79324.706999999995</v>
          </cell>
          <cell r="P23">
            <v>86836.731</v>
          </cell>
          <cell r="Q23">
            <v>92276.152711480638</v>
          </cell>
          <cell r="R23">
            <v>108640.94924754715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9.7817278232204874E-2</v>
          </cell>
          <cell r="AD23">
            <v>-8.0121560687579363E-3</v>
          </cell>
          <cell r="AE23">
            <v>-5.1421866176554087E-2</v>
          </cell>
          <cell r="AF23">
            <v>9.4699675348312473E-2</v>
          </cell>
          <cell r="AG23">
            <v>6.2639641645200195E-2</v>
          </cell>
          <cell r="AH23">
            <v>0.17734589116685684</v>
          </cell>
        </row>
        <row r="24">
          <cell r="A24" t="str">
            <v>---SLR Investments</v>
          </cell>
          <cell r="L24">
            <v>70116.459000000003</v>
          </cell>
          <cell r="M24">
            <v>79717.813999999998</v>
          </cell>
          <cell r="N24">
            <v>79962.690999999992</v>
          </cell>
          <cell r="O24">
            <v>75838.81</v>
          </cell>
          <cell r="P24">
            <v>84053.652000000002</v>
          </cell>
          <cell r="Q24">
            <v>89214.76581148064</v>
          </cell>
          <cell r="R24">
            <v>105273.42365754714</v>
          </cell>
          <cell r="T24" t="str">
            <v>---SLR Investments</v>
          </cell>
          <cell r="AB24" t="e">
            <v>#DIV/0!</v>
          </cell>
          <cell r="AC24">
            <v>0.136934396530207</v>
          </cell>
          <cell r="AD24">
            <v>3.071797728924075E-3</v>
          </cell>
          <cell r="AE24">
            <v>-5.1572564009882971E-2</v>
          </cell>
          <cell r="AF24">
            <v>0.10831976398363841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6672.5310000000027</v>
          </cell>
          <cell r="M25">
            <v>4582.4660000000003</v>
          </cell>
          <cell r="N25">
            <v>3662.1620000000112</v>
          </cell>
          <cell r="O25">
            <v>3485.8969999999972</v>
          </cell>
          <cell r="P25">
            <v>2783.0789999999979</v>
          </cell>
          <cell r="Q25">
            <v>3061.3868999999981</v>
          </cell>
          <cell r="R25">
            <v>3367.5255899999984</v>
          </cell>
          <cell r="T25" t="str">
            <v>---Non SLR Investments</v>
          </cell>
          <cell r="AB25" t="e">
            <v>#DIV/0!</v>
          </cell>
          <cell r="AC25">
            <v>-0.31323421352407377</v>
          </cell>
          <cell r="AD25">
            <v>-0.20083160464256344</v>
          </cell>
          <cell r="AE25">
            <v>-4.8131404345305717E-2</v>
          </cell>
          <cell r="AF25">
            <v>-0.20161754635894291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L26">
            <v>261.435</v>
          </cell>
          <cell r="M26">
            <v>248.23400000000001</v>
          </cell>
          <cell r="N26">
            <v>262.67599999999999</v>
          </cell>
          <cell r="O26">
            <v>366.77600000000001</v>
          </cell>
          <cell r="P26">
            <v>458.08800000000002</v>
          </cell>
          <cell r="Q26">
            <v>458.08800000000002</v>
          </cell>
          <cell r="R26">
            <v>458.08800000000002</v>
          </cell>
          <cell r="T26" t="str">
            <v>------Shares</v>
          </cell>
          <cell r="AF26">
            <v>0.24895849237681866</v>
          </cell>
        </row>
        <row r="27">
          <cell r="A27" t="str">
            <v>------Subs / JV's</v>
          </cell>
          <cell r="L27">
            <v>10.5</v>
          </cell>
          <cell r="M27">
            <v>10.5</v>
          </cell>
          <cell r="N27">
            <v>137.75800000000001</v>
          </cell>
          <cell r="O27">
            <v>134.75800000000001</v>
          </cell>
          <cell r="P27">
            <v>137.75800000000001</v>
          </cell>
          <cell r="Q27">
            <v>137.75800000000001</v>
          </cell>
          <cell r="R27">
            <v>137.75800000000001</v>
          </cell>
          <cell r="AF27">
            <v>2.2262129150032006E-2</v>
          </cell>
        </row>
        <row r="28">
          <cell r="A28" t="str">
            <v>-----Others</v>
          </cell>
          <cell r="L28">
            <v>6400.5960000000023</v>
          </cell>
          <cell r="M28">
            <v>4323.732</v>
          </cell>
          <cell r="N28">
            <v>3261.7280000000114</v>
          </cell>
          <cell r="O28">
            <v>2984.3629999999976</v>
          </cell>
          <cell r="P28">
            <v>2187.2329999999979</v>
          </cell>
          <cell r="Q28">
            <v>2465.5408999999981</v>
          </cell>
          <cell r="R28">
            <v>2771.6795899999984</v>
          </cell>
          <cell r="AF28">
            <v>-0.2671022258351281</v>
          </cell>
        </row>
        <row r="29">
          <cell r="A29" t="str">
            <v xml:space="preserve">Advances </v>
          </cell>
          <cell r="L29">
            <v>67733.260999999999</v>
          </cell>
          <cell r="M29">
            <v>85965.490999999995</v>
          </cell>
          <cell r="N29">
            <v>120361.878</v>
          </cell>
          <cell r="O29">
            <v>158957.99400000001</v>
          </cell>
          <cell r="P29">
            <v>205262.18400000001</v>
          </cell>
          <cell r="Q29">
            <v>253443.01638634683</v>
          </cell>
          <cell r="R29">
            <v>305501.51792723237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0.26917691147337486</v>
          </cell>
          <cell r="AD29">
            <v>0.40011854291624993</v>
          </cell>
          <cell r="AE29">
            <v>0.32066727971791864</v>
          </cell>
          <cell r="AF29">
            <v>0.29129827846217027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L31">
            <v>67733.260999999999</v>
          </cell>
          <cell r="M31">
            <v>85965.490999999995</v>
          </cell>
          <cell r="N31">
            <v>120361.878</v>
          </cell>
          <cell r="O31">
            <v>158957.99400000001</v>
          </cell>
          <cell r="P31">
            <v>205262.18400000001</v>
          </cell>
          <cell r="Q31">
            <v>253443.01638634683</v>
          </cell>
          <cell r="R31">
            <v>305501.51792723237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0.26917691147337486</v>
          </cell>
          <cell r="AD31">
            <v>0.40011854291624993</v>
          </cell>
          <cell r="AE31">
            <v>0.32066727971791864</v>
          </cell>
          <cell r="AF31">
            <v>0.29129827846217027</v>
          </cell>
        </row>
        <row r="32">
          <cell r="A32" t="str">
            <v xml:space="preserve">Fixed Assets </v>
          </cell>
          <cell r="L32">
            <v>1015.9109999999999</v>
          </cell>
          <cell r="M32">
            <v>1134.8789999999999</v>
          </cell>
          <cell r="N32">
            <v>1236.732</v>
          </cell>
          <cell r="O32">
            <v>1630.854</v>
          </cell>
          <cell r="P32">
            <v>1422.5129999999999</v>
          </cell>
          <cell r="Q32">
            <v>1450.96326</v>
          </cell>
          <cell r="R32">
            <v>1479.9825252000001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0.11710474638034229</v>
          </cell>
          <cell r="AD32">
            <v>8.9747893828328928E-2</v>
          </cell>
          <cell r="AE32">
            <v>0.31868019910538425</v>
          </cell>
          <cell r="AF32">
            <v>-0.12774963301435938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16513.985000000001</v>
          </cell>
          <cell r="M33">
            <v>12482.380999999999</v>
          </cell>
          <cell r="N33">
            <v>11324.091</v>
          </cell>
          <cell r="O33">
            <v>10696.025</v>
          </cell>
          <cell r="P33">
            <v>7890.8990000000003</v>
          </cell>
          <cell r="Q33">
            <v>12018.783841616932</v>
          </cell>
          <cell r="R33">
            <v>8889.7865257815356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-0.24413271539243864</v>
          </cell>
          <cell r="AD33">
            <v>-9.2793994991820838E-2</v>
          </cell>
          <cell r="AE33">
            <v>-5.5462818163506511E-2</v>
          </cell>
          <cell r="AF33">
            <v>-0.26225873630624452</v>
          </cell>
          <cell r="AG33">
            <v>0.52311971571514637</v>
          </cell>
          <cell r="AH33">
            <v>-0.26034225734227379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179886.98499999999</v>
          </cell>
          <cell r="M34">
            <v>202564.18799999999</v>
          </cell>
          <cell r="N34">
            <v>234304.348</v>
          </cell>
          <cell r="O34">
            <v>275140.22600000002</v>
          </cell>
          <cell r="P34">
            <v>345074.79699999996</v>
          </cell>
          <cell r="Q34">
            <v>411220.87996810192</v>
          </cell>
          <cell r="R34">
            <v>486006.91019389045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0.12606361155032975</v>
          </cell>
          <cell r="AD34">
            <v>0.15669186302565974</v>
          </cell>
          <cell r="AE34">
            <v>0.17428561761047656</v>
          </cell>
          <cell r="AF34">
            <v>0.25417792235149195</v>
          </cell>
          <cell r="AG34">
            <v>0.19168621859133328</v>
          </cell>
          <cell r="AH34">
            <v>0.18186340691549918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74405.792000000001</v>
          </cell>
          <cell r="M36">
            <v>90547.956999999995</v>
          </cell>
          <cell r="N36">
            <v>124024.04000000001</v>
          </cell>
          <cell r="O36">
            <v>162443.891</v>
          </cell>
          <cell r="P36">
            <v>208045.26300000001</v>
          </cell>
          <cell r="Q36">
            <v>256504.40328634685</v>
          </cell>
          <cell r="R36">
            <v>308869.04351723235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0.21694769407198833</v>
          </cell>
          <cell r="AD36">
            <v>0.36970555834848939</v>
          </cell>
          <cell r="AE36">
            <v>0.30977745121026534</v>
          </cell>
          <cell r="AF36">
            <v>0.28072075668268742</v>
          </cell>
          <cell r="AG36">
            <v>0.23292594884194415</v>
          </cell>
          <cell r="AH36">
            <v>0.2041471396201672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162357.08900000001</v>
          </cell>
          <cell r="M37">
            <v>188946.92800000001</v>
          </cell>
          <cell r="N37">
            <v>221743.52499999999</v>
          </cell>
          <cell r="O37">
            <v>262813.34700000001</v>
          </cell>
          <cell r="P37">
            <v>335761.38500000001</v>
          </cell>
          <cell r="Q37">
            <v>397751.13286648499</v>
          </cell>
          <cell r="R37">
            <v>475637.14114290889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0.16377380971643318</v>
          </cell>
          <cell r="AD37">
            <v>0.17357570904778075</v>
          </cell>
          <cell r="AE37">
            <v>0.18521317364283818</v>
          </cell>
          <cell r="AF37">
            <v>0.27756595634391434</v>
          </cell>
          <cell r="AG37">
            <v>0.18462441077458913</v>
          </cell>
          <cell r="AH37">
            <v>0.19581593071808623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0.18462441077458913</v>
          </cell>
          <cell r="R38">
            <v>0.19581593071808623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6533.9279999999999</v>
          </cell>
          <cell r="M41">
            <v>6910.2979999999998</v>
          </cell>
          <cell r="N41">
            <v>8999.0959999999995</v>
          </cell>
          <cell r="O41">
            <v>11990.047</v>
          </cell>
          <cell r="P41">
            <v>17120.903999999999</v>
          </cell>
          <cell r="Q41">
            <v>22608.549514922463</v>
          </cell>
          <cell r="R41">
            <v>28247.801910642909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5.760241006634903E-2</v>
          </cell>
          <cell r="AD41">
            <v>0.30227321600313029</v>
          </cell>
          <cell r="AE41">
            <v>0.33236127273228355</v>
          </cell>
          <cell r="AF41">
            <v>0.42792634591007017</v>
          </cell>
          <cell r="AG41">
            <v>0.32052311694069791</v>
          </cell>
          <cell r="AH41">
            <v>0.24943008360613028</v>
          </cell>
        </row>
        <row r="42">
          <cell r="A42" t="str">
            <v>Income on Investments</v>
          </cell>
          <cell r="L42">
            <v>7157.47</v>
          </cell>
          <cell r="M42">
            <v>8236.7170000000006</v>
          </cell>
          <cell r="N42">
            <v>7964.3810000000003</v>
          </cell>
          <cell r="O42">
            <v>7206.5659999999998</v>
          </cell>
          <cell r="P42">
            <v>7355.7110000000002</v>
          </cell>
          <cell r="Q42">
            <v>7817.069822125276</v>
          </cell>
          <cell r="R42">
            <v>8517.5305704513794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0.15078610179295193</v>
          </cell>
          <cell r="AD42">
            <v>-3.3063658736848689E-2</v>
          </cell>
          <cell r="AE42">
            <v>-9.5150520800047156E-2</v>
          </cell>
          <cell r="AF42">
            <v>2.0695709995579126E-2</v>
          </cell>
          <cell r="AG42">
            <v>6.272117299405533E-2</v>
          </cell>
          <cell r="AH42">
            <v>8.9606561571643262E-2</v>
          </cell>
        </row>
        <row r="43">
          <cell r="A43" t="str">
            <v>Interest on Balance with RBI &amp; Others</v>
          </cell>
          <cell r="L43">
            <v>690.6230000000005</v>
          </cell>
          <cell r="M43">
            <v>588.69800000000032</v>
          </cell>
          <cell r="N43">
            <v>445.42599999999857</v>
          </cell>
          <cell r="O43">
            <v>461.1899999999996</v>
          </cell>
          <cell r="P43">
            <v>566.18900000000122</v>
          </cell>
          <cell r="Q43">
            <v>579.21252799661886</v>
          </cell>
          <cell r="R43">
            <v>491.36505879737922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-0.14758413780021817</v>
          </cell>
          <cell r="AD43">
            <v>-0.24337096439940631</v>
          </cell>
          <cell r="AE43">
            <v>3.539083933133913E-2</v>
          </cell>
          <cell r="AF43">
            <v>0.22766972397493812</v>
          </cell>
          <cell r="AG43">
            <v>2.3002085869943789E-2</v>
          </cell>
          <cell r="AH43">
            <v>-0.15166707374767363</v>
          </cell>
        </row>
        <row r="44">
          <cell r="A44" t="str">
            <v>Total interest Earned</v>
          </cell>
          <cell r="L44">
            <v>14382.021000000001</v>
          </cell>
          <cell r="M44">
            <v>15735.713</v>
          </cell>
          <cell r="N44">
            <v>17408.902999999998</v>
          </cell>
          <cell r="O44">
            <v>19657.803</v>
          </cell>
          <cell r="P44">
            <v>25042.804</v>
          </cell>
          <cell r="Q44">
            <v>31004.831865044358</v>
          </cell>
          <cell r="R44">
            <v>37256.697539891669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9.4123906507993516E-2</v>
          </cell>
          <cell r="AD44">
            <v>0.10633073950954741</v>
          </cell>
          <cell r="AE44">
            <v>0.12918102881037363</v>
          </cell>
          <cell r="AF44">
            <v>0.27393707221503849</v>
          </cell>
          <cell r="AG44">
            <v>0.23807349468711081</v>
          </cell>
          <cell r="AH44">
            <v>0.20164165708299886</v>
          </cell>
        </row>
        <row r="46">
          <cell r="A46" t="str">
            <v>Interest on Deposits</v>
          </cell>
          <cell r="L46">
            <v>8662.5660000000007</v>
          </cell>
          <cell r="M46">
            <v>8391.8080000000009</v>
          </cell>
          <cell r="N46">
            <v>8398.1389999999992</v>
          </cell>
          <cell r="O46">
            <v>9164.6970000000001</v>
          </cell>
          <cell r="P46">
            <v>13131.343000000001</v>
          </cell>
          <cell r="Q46">
            <v>16718.292400274651</v>
          </cell>
          <cell r="R46">
            <v>20010.681894544396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-3.1256096634646124E-2</v>
          </cell>
          <cell r="AD46">
            <v>7.5442622138144344E-4</v>
          </cell>
          <cell r="AE46">
            <v>9.1277126992063584E-2</v>
          </cell>
          <cell r="AF46">
            <v>0.43281801896996708</v>
          </cell>
          <cell r="AG46">
            <v>0.27315937145763769</v>
          </cell>
          <cell r="AH46">
            <v>0.19693335990556404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205.68599999999969</v>
          </cell>
          <cell r="M47">
            <v>179.53299999999945</v>
          </cell>
          <cell r="N47">
            <v>321.69300000000112</v>
          </cell>
          <cell r="O47">
            <v>564.08599999999933</v>
          </cell>
          <cell r="P47">
            <v>1222.8220000000001</v>
          </cell>
          <cell r="Q47">
            <v>1578.7286607997517</v>
          </cell>
          <cell r="R47">
            <v>1911.8305813860215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-0.12715012203066944</v>
          </cell>
          <cell r="AD47">
            <v>0.791832142280261</v>
          </cell>
          <cell r="AE47">
            <v>0.75349168306427972</v>
          </cell>
          <cell r="AF47">
            <v>1.1677935633928187</v>
          </cell>
          <cell r="AG47">
            <v>0.29105353093070896</v>
          </cell>
          <cell r="AH47">
            <v>0.21099377547090792</v>
          </cell>
        </row>
        <row r="48">
          <cell r="A48" t="str">
            <v>Total Interest Expense</v>
          </cell>
          <cell r="L48">
            <v>8868.2520000000004</v>
          </cell>
          <cell r="M48">
            <v>8571.3410000000003</v>
          </cell>
          <cell r="N48">
            <v>8719.8320000000003</v>
          </cell>
          <cell r="O48">
            <v>9728.7829999999994</v>
          </cell>
          <cell r="P48">
            <v>14354.165000000001</v>
          </cell>
          <cell r="Q48">
            <v>18297.021061074403</v>
          </cell>
          <cell r="R48">
            <v>21922.512475930416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-3.3480216845439226E-2</v>
          </cell>
          <cell r="AD48">
            <v>1.7324126994830769E-2</v>
          </cell>
          <cell r="AE48">
            <v>0.11570761913761629</v>
          </cell>
          <cell r="AF48">
            <v>0.4754327442599966</v>
          </cell>
          <cell r="AG48">
            <v>0.27468376328921962</v>
          </cell>
          <cell r="AH48">
            <v>0.19814653996157805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5513.7690000000002</v>
          </cell>
          <cell r="M50">
            <v>7164.3719999999994</v>
          </cell>
          <cell r="N50">
            <v>8689.0709999999981</v>
          </cell>
          <cell r="O50">
            <v>9929.02</v>
          </cell>
          <cell r="P50">
            <v>10688.638999999999</v>
          </cell>
          <cell r="Q50">
            <v>12707.810803969955</v>
          </cell>
          <cell r="R50">
            <v>15334.185063961253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0.29936020170594735</v>
          </cell>
          <cell r="AD50">
            <v>0.21281683865661893</v>
          </cell>
          <cell r="AE50">
            <v>0.14270213697183531</v>
          </cell>
          <cell r="AF50">
            <v>7.6504932007388282E-2</v>
          </cell>
          <cell r="AG50">
            <v>0.18890822339214153</v>
          </cell>
          <cell r="AH50">
            <v>0.2066740133690701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0.29936020170594735</v>
          </cell>
          <cell r="N51">
            <v>0.21281683865661893</v>
          </cell>
          <cell r="O51">
            <v>0.14270213697183531</v>
          </cell>
          <cell r="P51">
            <v>7.6504932007388282E-2</v>
          </cell>
          <cell r="Q51">
            <v>0.18890822339214153</v>
          </cell>
          <cell r="R51">
            <v>0.2066740133690701</v>
          </cell>
        </row>
        <row r="53">
          <cell r="A53" t="str">
            <v xml:space="preserve">CEB Income </v>
          </cell>
          <cell r="L53">
            <v>1925.596</v>
          </cell>
          <cell r="M53">
            <v>2157.8220000000001</v>
          </cell>
          <cell r="N53">
            <v>2612.462</v>
          </cell>
          <cell r="O53">
            <v>2232.4659999999999</v>
          </cell>
          <cell r="P53">
            <v>3829.2959999999998</v>
          </cell>
          <cell r="Q53">
            <v>4595.1551999999992</v>
          </cell>
          <cell r="R53">
            <v>5330.3800319999991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0.12059954424500274</v>
          </cell>
          <cell r="AD53">
            <v>0.21069393119543678</v>
          </cell>
          <cell r="AE53">
            <v>-0.14545513006504973</v>
          </cell>
          <cell r="AF53">
            <v>0.71527629088192168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237.059</v>
          </cell>
          <cell r="M54">
            <v>250.8</v>
          </cell>
          <cell r="N54">
            <v>173.69</v>
          </cell>
          <cell r="O54">
            <v>154.66499999999999</v>
          </cell>
          <cell r="P54">
            <v>203.43600000000001</v>
          </cell>
          <cell r="Q54">
            <v>235.98576</v>
          </cell>
          <cell r="R54">
            <v>235.98576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5.7964472979300519E-2</v>
          </cell>
          <cell r="AD54">
            <v>-0.30745614035087721</v>
          </cell>
          <cell r="AE54">
            <v>-0.10953422764695731</v>
          </cell>
          <cell r="AF54">
            <v>0.31533313936572593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1066.473</v>
          </cell>
          <cell r="M55">
            <v>2273.444</v>
          </cell>
          <cell r="N55">
            <v>1688.6030000000001</v>
          </cell>
          <cell r="O55">
            <v>360.76299999999998</v>
          </cell>
          <cell r="P55">
            <v>536.61599999999999</v>
          </cell>
          <cell r="Q55">
            <v>482.95440000000002</v>
          </cell>
          <cell r="R55">
            <v>434.65896000000004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1.1317407941879449</v>
          </cell>
          <cell r="AD55">
            <v>-0.25724891398248639</v>
          </cell>
          <cell r="AE55">
            <v>-0.78635416376732725</v>
          </cell>
          <cell r="AF55">
            <v>0.48744743779156963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169.89099999999985</v>
          </cell>
          <cell r="M57">
            <v>232.88399999999956</v>
          </cell>
          <cell r="N57">
            <v>356.42299999999977</v>
          </cell>
          <cell r="O57">
            <v>844.70500000000038</v>
          </cell>
          <cell r="P57">
            <v>362.63500000000033</v>
          </cell>
          <cell r="Q57">
            <v>362.63500000000033</v>
          </cell>
          <cell r="R57">
            <v>362.63500000000033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0.37078479731121572</v>
          </cell>
          <cell r="AD57">
            <v>0.53047439927174245</v>
          </cell>
          <cell r="AE57">
            <v>1.3699508729795804</v>
          </cell>
          <cell r="AF57">
            <v>-0.57069627858246352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3399.0189999999998</v>
          </cell>
          <cell r="M63">
            <v>4914.95</v>
          </cell>
          <cell r="N63">
            <v>4831.1779999999999</v>
          </cell>
          <cell r="O63">
            <v>3592.5990000000002</v>
          </cell>
          <cell r="P63">
            <v>4931.9830000000002</v>
          </cell>
          <cell r="Q63">
            <v>5676.7303599999996</v>
          </cell>
          <cell r="R63">
            <v>6363.6597519999996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0.44599074026947183</v>
          </cell>
          <cell r="AD63">
            <v>-1.7044323950396234E-2</v>
          </cell>
          <cell r="AE63">
            <v>-0.25637204839068228</v>
          </cell>
          <cell r="AF63">
            <v>0.37281756188208037</v>
          </cell>
          <cell r="AG63">
            <v>0.15100363484626755</v>
          </cell>
          <cell r="AH63">
            <v>0.12100793034672175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8912.7880000000005</v>
          </cell>
          <cell r="M65">
            <v>12079.322</v>
          </cell>
          <cell r="N65">
            <v>13520.248999999998</v>
          </cell>
          <cell r="O65">
            <v>13521.619000000001</v>
          </cell>
          <cell r="P65">
            <v>15620.621999999999</v>
          </cell>
          <cell r="Q65">
            <v>18384.541163969952</v>
          </cell>
          <cell r="R65">
            <v>21697.844815961253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0.35527985182638688</v>
          </cell>
          <cell r="AD65">
            <v>0.11928873160265097</v>
          </cell>
          <cell r="AE65">
            <v>1.0132949474539465E-4</v>
          </cell>
          <cell r="AF65">
            <v>0.15523311224787495</v>
          </cell>
          <cell r="AG65">
            <v>0.17694040377969289</v>
          </cell>
          <cell r="AH65">
            <v>0.18022226513244277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0.35527985182638688</v>
          </cell>
          <cell r="N66">
            <v>0.11928873160265097</v>
          </cell>
          <cell r="O66">
            <v>1.0132949474539465E-4</v>
          </cell>
          <cell r="P66">
            <v>0.15523311224787495</v>
          </cell>
          <cell r="Q66">
            <v>0.17694040377969289</v>
          </cell>
          <cell r="R66">
            <v>0.18022226513244277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7846.3150000000005</v>
          </cell>
          <cell r="M67">
            <v>9805.8780000000006</v>
          </cell>
          <cell r="N67">
            <v>11831.645999999997</v>
          </cell>
          <cell r="O67">
            <v>13160.856</v>
          </cell>
          <cell r="P67">
            <v>15084.005999999999</v>
          </cell>
          <cell r="Q67">
            <v>17901.586763969954</v>
          </cell>
          <cell r="R67">
            <v>21263.185855961252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0.24974309596288191</v>
          </cell>
          <cell r="AD67">
            <v>0.20658711030261601</v>
          </cell>
          <cell r="AE67">
            <v>0.1123436248853289</v>
          </cell>
          <cell r="AF67">
            <v>0.14612651335141114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0.24974309596288191</v>
          </cell>
          <cell r="N68">
            <v>0.20658711030261601</v>
          </cell>
          <cell r="O68">
            <v>0.1123436248853289</v>
          </cell>
          <cell r="P68">
            <v>0.14612651335141114</v>
          </cell>
          <cell r="Q68">
            <v>0.18679260429689259</v>
          </cell>
          <cell r="R68">
            <v>0.18778218580919881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3196.98</v>
          </cell>
          <cell r="M71">
            <v>3605.8240000000001</v>
          </cell>
          <cell r="N71">
            <v>4153.4120000000003</v>
          </cell>
          <cell r="O71">
            <v>4941.05</v>
          </cell>
          <cell r="P71">
            <v>4767.5249999999996</v>
          </cell>
          <cell r="Q71">
            <v>5255.7985369438447</v>
          </cell>
          <cell r="R71">
            <v>5984.9536854466523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0.12788444094113816</v>
          </cell>
          <cell r="AD71">
            <v>0.15186209864929623</v>
          </cell>
          <cell r="AE71">
            <v>0.18963637606863948</v>
          </cell>
          <cell r="AF71">
            <v>-3.5119053642444498E-2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316.54899999999998</v>
          </cell>
          <cell r="M76">
            <v>351.995</v>
          </cell>
          <cell r="N76">
            <v>418.54300000000001</v>
          </cell>
          <cell r="O76">
            <v>457.11</v>
          </cell>
          <cell r="P76">
            <v>560.72199999999998</v>
          </cell>
          <cell r="Q76">
            <v>695.29527999999993</v>
          </cell>
          <cell r="R76">
            <v>799.58957199999986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0.1119763448944715</v>
          </cell>
          <cell r="AD76">
            <v>0.189059503686132</v>
          </cell>
          <cell r="AE76">
            <v>9.2145848813622422E-2</v>
          </cell>
          <cell r="AF76">
            <v>0.22666754172956183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236.36699999999999</v>
          </cell>
          <cell r="M77">
            <v>357.19</v>
          </cell>
          <cell r="N77">
            <v>461.11799999999999</v>
          </cell>
          <cell r="O77">
            <v>633.11900000000003</v>
          </cell>
          <cell r="P77">
            <v>550.48500000000001</v>
          </cell>
          <cell r="Q77">
            <v>605.53350000000012</v>
          </cell>
          <cell r="R77">
            <v>666.08685000000014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0.5111669564702348</v>
          </cell>
          <cell r="AD77">
            <v>0.29095999328088684</v>
          </cell>
          <cell r="AE77">
            <v>0.37300864420820701</v>
          </cell>
          <cell r="AF77">
            <v>-0.13051890718806414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64.484999999999999</v>
          </cell>
          <cell r="M78">
            <v>76.203999999999994</v>
          </cell>
          <cell r="N78">
            <v>134.61600000000001</v>
          </cell>
          <cell r="O78">
            <v>201.37100000000001</v>
          </cell>
          <cell r="P78">
            <v>226.012</v>
          </cell>
          <cell r="Q78">
            <v>248.61320000000003</v>
          </cell>
          <cell r="R78">
            <v>273.47452000000004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0.18173218577963857</v>
          </cell>
          <cell r="AD78">
            <v>0.76652144244396658</v>
          </cell>
          <cell r="AE78">
            <v>0.49589201877934275</v>
          </cell>
          <cell r="AF78">
            <v>0.12236617983721576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689.89699999999993</v>
          </cell>
          <cell r="M79">
            <v>874.60800000000017</v>
          </cell>
          <cell r="N79">
            <v>1056.1379999999999</v>
          </cell>
          <cell r="O79">
            <v>1365.2150000000001</v>
          </cell>
          <cell r="P79">
            <v>1422.8510000000015</v>
          </cell>
          <cell r="Q79">
            <v>1593.5931200000018</v>
          </cell>
          <cell r="R79">
            <v>1752.9524320000021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0.26773706799710717</v>
          </cell>
          <cell r="AD79">
            <v>0.20755584216014467</v>
          </cell>
          <cell r="AE79">
            <v>0.292648309217167</v>
          </cell>
          <cell r="AF79">
            <v>4.2217526177196429E-2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4504.2780000000002</v>
          </cell>
          <cell r="M80">
            <v>5265.8209999999999</v>
          </cell>
          <cell r="N80">
            <v>6223.8270000000002</v>
          </cell>
          <cell r="O80">
            <v>7597.8649999999998</v>
          </cell>
          <cell r="P80">
            <v>7527.5950000000003</v>
          </cell>
          <cell r="Q80">
            <v>8398.8336369438475</v>
          </cell>
          <cell r="R80">
            <v>9477.0570594466535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0.16907104756855595</v>
          </cell>
          <cell r="AD80">
            <v>0.18192908570192579</v>
          </cell>
          <cell r="AE80">
            <v>0.22077059661202014</v>
          </cell>
          <cell r="AF80">
            <v>-9.248650772289313E-3</v>
          </cell>
          <cell r="AG80">
            <v>0.11573930809825006</v>
          </cell>
          <cell r="AH80">
            <v>0.12837775685424191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4408.51</v>
          </cell>
          <cell r="M82">
            <v>6813.5010000000002</v>
          </cell>
          <cell r="N82">
            <v>7296.4219999999978</v>
          </cell>
          <cell r="O82">
            <v>5923.7540000000008</v>
          </cell>
          <cell r="P82">
            <v>8093.0269999999991</v>
          </cell>
          <cell r="Q82">
            <v>9985.7075270261048</v>
          </cell>
          <cell r="R82">
            <v>12220.787756514599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0.54553375176646979</v>
          </cell>
          <cell r="AD82">
            <v>7.0877071860706797E-2</v>
          </cell>
          <cell r="AE82">
            <v>-0.18812892127127478</v>
          </cell>
          <cell r="AF82">
            <v>0.36619903527391551</v>
          </cell>
          <cell r="AG82">
            <v>0.23386558910851352</v>
          </cell>
          <cell r="AH82">
            <v>0.22382792841061061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0.54553375176646979</v>
          </cell>
          <cell r="N83">
            <v>7.0877071860706797E-2</v>
          </cell>
          <cell r="O83">
            <v>-0.18812892127127478</v>
          </cell>
          <cell r="P83">
            <v>0.36619903527391551</v>
          </cell>
          <cell r="Q83">
            <v>0.23386558910851352</v>
          </cell>
          <cell r="R83">
            <v>0.22382792841061061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-30.3</v>
          </cell>
          <cell r="M86">
            <v>-43.8</v>
          </cell>
          <cell r="N86">
            <v>4138.7</v>
          </cell>
          <cell r="O86">
            <v>1434.7</v>
          </cell>
          <cell r="P86">
            <v>701.4</v>
          </cell>
          <cell r="Q86">
            <v>954.87497143523944</v>
          </cell>
          <cell r="R86">
            <v>954.87497143523944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0.4455445544554455</v>
          </cell>
          <cell r="AD86">
            <v>-95.490867579908681</v>
          </cell>
          <cell r="AE86">
            <v>-0.65334525334042093</v>
          </cell>
          <cell r="AF86">
            <v>-0.51111730675402534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1219.3999999999999</v>
          </cell>
          <cell r="M87">
            <v>2059.5</v>
          </cell>
          <cell r="N87">
            <v>-801.6</v>
          </cell>
          <cell r="O87">
            <v>742.8</v>
          </cell>
          <cell r="P87">
            <v>1186.5999999999999</v>
          </cell>
          <cell r="Q87">
            <v>1792.5829719013966</v>
          </cell>
          <cell r="R87">
            <v>2463.7824812201502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0.68894538297523389</v>
          </cell>
          <cell r="AD87">
            <v>-1.3892206846321922</v>
          </cell>
          <cell r="AE87">
            <v>-1.9266467065868262</v>
          </cell>
          <cell r="AF87">
            <v>0.59746903607969837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18.399999999999864</v>
          </cell>
          <cell r="M88">
            <v>72.500000000000455</v>
          </cell>
          <cell r="N88">
            <v>891.6</v>
          </cell>
          <cell r="O88">
            <v>1315.1229999999998</v>
          </cell>
          <cell r="P88">
            <v>1305.7809999999999</v>
          </cell>
          <cell r="Q88">
            <v>1305.7809999999999</v>
          </cell>
          <cell r="R88">
            <v>1305.7809999999999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2.9402173913044019</v>
          </cell>
          <cell r="AD88">
            <v>11.297931034482682</v>
          </cell>
          <cell r="AE88">
            <v>0.47501458052938506</v>
          </cell>
          <cell r="AF88">
            <v>-7.1035180739746906E-3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1207.4999999999998</v>
          </cell>
          <cell r="M90">
            <v>2088.2000000000003</v>
          </cell>
          <cell r="N90">
            <v>4228.7</v>
          </cell>
          <cell r="O90">
            <v>3492.6229999999996</v>
          </cell>
          <cell r="P90">
            <v>3193.7809999999999</v>
          </cell>
          <cell r="Q90">
            <v>4053.2389433366357</v>
          </cell>
          <cell r="R90">
            <v>4724.4384526553895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0.72935817805383074</v>
          </cell>
          <cell r="AD90">
            <v>1.0250454937266542</v>
          </cell>
          <cell r="AE90">
            <v>-0.17406697093669454</v>
          </cell>
          <cell r="AF90">
            <v>-8.5563772557186835E-2</v>
          </cell>
          <cell r="AG90">
            <v>0.26910359330731692</v>
          </cell>
          <cell r="AH90">
            <v>0.16559584043822029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3201.01</v>
          </cell>
          <cell r="M92">
            <v>4725.3009999999995</v>
          </cell>
          <cell r="N92">
            <v>3067.7219999999979</v>
          </cell>
          <cell r="O92">
            <v>2431.1310000000012</v>
          </cell>
          <cell r="P92">
            <v>4899.2459999999992</v>
          </cell>
          <cell r="Q92">
            <v>5932.4685836894696</v>
          </cell>
          <cell r="R92">
            <v>7496.3493038592096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0.47619063982930365</v>
          </cell>
          <cell r="AD92">
            <v>-0.35078802387403507</v>
          </cell>
          <cell r="AE92">
            <v>-0.20751261033431223</v>
          </cell>
          <cell r="AF92">
            <v>1.0152126726202728</v>
          </cell>
          <cell r="AG92">
            <v>0.21089420365694456</v>
          </cell>
          <cell r="AH92">
            <v>0.26361382249362797</v>
          </cell>
        </row>
        <row r="93">
          <cell r="A93" t="str">
            <v>Provision for Tax</v>
          </cell>
          <cell r="L93">
            <v>1168.2</v>
          </cell>
          <cell r="M93">
            <v>1710.1</v>
          </cell>
          <cell r="N93">
            <v>1011.2</v>
          </cell>
          <cell r="O93">
            <v>980.8</v>
          </cell>
          <cell r="P93">
            <v>1841.2</v>
          </cell>
          <cell r="Q93">
            <v>1993.309444119662</v>
          </cell>
          <cell r="R93">
            <v>2518.7733660966946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0.4638760486218112</v>
          </cell>
          <cell r="AD93">
            <v>-0.40868955031869481</v>
          </cell>
          <cell r="AE93">
            <v>-3.0063291139240556E-2</v>
          </cell>
          <cell r="AF93">
            <v>0.87724306688417641</v>
          </cell>
          <cell r="AG93">
            <v>8.261429726247127E-2</v>
          </cell>
          <cell r="AH93">
            <v>0.26361382249362797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0.36494731350417525</v>
          </cell>
          <cell r="M94">
            <v>0.36190287137263849</v>
          </cell>
          <cell r="N94">
            <v>0.32962569620063381</v>
          </cell>
          <cell r="O94">
            <v>0.40343362821666107</v>
          </cell>
          <cell r="P94">
            <v>0.37581293121431347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2032.8100000000002</v>
          </cell>
          <cell r="M95">
            <v>3015.2009999999996</v>
          </cell>
          <cell r="N95">
            <v>2056.5219999999981</v>
          </cell>
          <cell r="O95">
            <v>1450.3310000000013</v>
          </cell>
          <cell r="P95">
            <v>3058.0459999999994</v>
          </cell>
          <cell r="Q95">
            <v>3939.1591395698078</v>
          </cell>
          <cell r="R95">
            <v>4977.5759377625145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0.48326749671636771</v>
          </cell>
          <cell r="AD95">
            <v>-0.31794862100403976</v>
          </cell>
          <cell r="AE95">
            <v>-0.29476514231308848</v>
          </cell>
          <cell r="AF95">
            <v>1.1085159180904198</v>
          </cell>
          <cell r="AG95">
            <v>0.28812945899761111</v>
          </cell>
          <cell r="AH95">
            <v>0.26361382249362775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0.48326749671636771</v>
          </cell>
          <cell r="N96">
            <v>-0.31794862100403976</v>
          </cell>
          <cell r="O96">
            <v>-0.29476514231308848</v>
          </cell>
          <cell r="P96">
            <v>1.1085159180904198</v>
          </cell>
          <cell r="Q96">
            <v>0.28812945899761111</v>
          </cell>
          <cell r="R96">
            <v>0.26361382249362775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3342.0370000000003</v>
          </cell>
          <cell r="M101">
            <v>4540.0570000000007</v>
          </cell>
          <cell r="N101">
            <v>5607.8189999999977</v>
          </cell>
          <cell r="O101">
            <v>5562.9910000000009</v>
          </cell>
          <cell r="P101">
            <v>7556.4109999999991</v>
          </cell>
          <cell r="Q101">
            <v>9502.7531270261043</v>
          </cell>
          <cell r="R101">
            <v>11786.128796514598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0.35846999898564857</v>
          </cell>
          <cell r="AD101">
            <v>0.23518691505414946</v>
          </cell>
          <cell r="AE101">
            <v>-7.9938386028501895E-3</v>
          </cell>
          <cell r="AF101">
            <v>0.35833601025060036</v>
          </cell>
          <cell r="AG101">
            <v>0.25757494226109534</v>
          </cell>
          <cell r="AH101">
            <v>0.24028569815146605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0.35846999898564857</v>
          </cell>
          <cell r="N102">
            <v>0.23518691505414946</v>
          </cell>
          <cell r="O102">
            <v>-7.9938386028501895E-3</v>
          </cell>
          <cell r="P102">
            <v>0.35833601025060036</v>
          </cell>
          <cell r="Q102">
            <v>0.25757494226109534</v>
          </cell>
          <cell r="R102">
            <v>0.24028569815146605</v>
          </cell>
        </row>
        <row r="104">
          <cell r="A104" t="str">
            <v>Dividend paid (Rs mn)</v>
          </cell>
          <cell r="L104">
            <v>250</v>
          </cell>
          <cell r="M104">
            <v>500</v>
          </cell>
          <cell r="N104">
            <v>500</v>
          </cell>
          <cell r="O104">
            <v>325</v>
          </cell>
          <cell r="P104">
            <v>250</v>
          </cell>
          <cell r="Q104">
            <v>275.00000000000006</v>
          </cell>
          <cell r="R104">
            <v>302.50000000000006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1</v>
          </cell>
          <cell r="AD104">
            <v>0</v>
          </cell>
          <cell r="AE104">
            <v>-0.35</v>
          </cell>
          <cell r="AF104">
            <v>-0.23076923076923073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L105">
            <v>32.030999999999999</v>
          </cell>
          <cell r="M105">
            <v>64.063000000000002</v>
          </cell>
          <cell r="N105">
            <v>65.343999999999994</v>
          </cell>
          <cell r="O105">
            <v>45.581000000000003</v>
          </cell>
          <cell r="P105">
            <v>42.487000000000002</v>
          </cell>
          <cell r="Q105">
            <v>41.250000000000007</v>
          </cell>
          <cell r="R105">
            <v>45.375000000000007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100</v>
          </cell>
          <cell r="N106">
            <v>100</v>
          </cell>
          <cell r="O106">
            <v>65</v>
          </cell>
          <cell r="P106">
            <v>50</v>
          </cell>
          <cell r="Q106">
            <v>55.000000000000007</v>
          </cell>
          <cell r="R106">
            <v>60.500000000000014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1</v>
          </cell>
          <cell r="AD106">
            <v>0</v>
          </cell>
          <cell r="AE106">
            <v>-0.35</v>
          </cell>
          <cell r="AF106">
            <v>-0.23076923076923073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0.12298247253801387</v>
          </cell>
          <cell r="M107">
            <v>0.16582642417537008</v>
          </cell>
          <cell r="N107">
            <v>0.24312893321831736</v>
          </cell>
          <cell r="O107">
            <v>0.22408677743218597</v>
          </cell>
          <cell r="P107">
            <v>8.1751549845881996E-2</v>
          </cell>
          <cell r="Q107">
            <v>6.9811853305838403E-2</v>
          </cell>
          <cell r="R107">
            <v>6.077255350442283E-2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0.34837445331173633</v>
          </cell>
          <cell r="AD107">
            <v>0.46616520513760729</v>
          </cell>
          <cell r="AE107">
            <v>-7.8321224603212891E-2</v>
          </cell>
          <cell r="AF107">
            <v>-0.63517905526299079</v>
          </cell>
          <cell r="AG107">
            <v>-0.1460485649819766</v>
          </cell>
          <cell r="AH107">
            <v>-0.12948087428384614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8.9584589065487399E-2</v>
          </cell>
          <cell r="N112">
            <v>8.4778708016375534E-2</v>
          </cell>
          <cell r="O112">
            <v>8.113723748819314E-2</v>
          </cell>
          <cell r="P112">
            <v>8.3674778306545683E-2</v>
          </cell>
          <cell r="Q112">
            <v>8.4537976134956436E-2</v>
          </cell>
          <cell r="R112">
            <v>8.5315314273365084E-2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8.9584589065487399E-2</v>
          </cell>
          <cell r="AD112">
            <v>-4.8058810491118653E-3</v>
          </cell>
          <cell r="AE112">
            <v>-3.6414705281823945E-3</v>
          </cell>
          <cell r="AF112">
            <v>2.5375408183525433E-3</v>
          </cell>
          <cell r="AG112">
            <v>8.6319782841075277E-4</v>
          </cell>
          <cell r="AH112">
            <v>7.7733813840864807E-4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8.9920027457347229E-2</v>
          </cell>
          <cell r="N113">
            <v>8.7231238818345991E-2</v>
          </cell>
          <cell r="O113">
            <v>8.5851729160179496E-2</v>
          </cell>
          <cell r="P113">
            <v>9.4014033456433041E-2</v>
          </cell>
          <cell r="Q113">
            <v>9.8575509917394846E-2</v>
          </cell>
          <cell r="R113">
            <v>0.10107550991739485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8.9920027457347229E-2</v>
          </cell>
          <cell r="AD113">
            <v>-2.6887886390012383E-3</v>
          </cell>
          <cell r="AE113">
            <v>-1.3795096581664945E-3</v>
          </cell>
          <cell r="AF113">
            <v>8.1623042962535447E-3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0.10226276399415057</v>
          </cell>
          <cell r="N114">
            <v>9.4856331005555919E-2</v>
          </cell>
          <cell r="O114">
            <v>8.845149382422389E-2</v>
          </cell>
          <cell r="P114">
            <v>8.9125532100998037E-2</v>
          </cell>
          <cell r="Q114">
            <v>8.7286516303508352E-2</v>
          </cell>
          <cell r="R114">
            <v>8.478651630350835E-2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0.10226276399415057</v>
          </cell>
          <cell r="AD114">
            <v>-7.406432988594655E-3</v>
          </cell>
          <cell r="AE114">
            <v>-6.4048371813320293E-3</v>
          </cell>
          <cell r="AF114">
            <v>6.7403827677414707E-4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3.2243295027288746E-2</v>
          </cell>
          <cell r="N115">
            <v>2.4448465831681841E-2</v>
          </cell>
          <cell r="O115">
            <v>2.1812150368998438E-2</v>
          </cell>
          <cell r="P115">
            <v>1.6605459119949911E-2</v>
          </cell>
          <cell r="Q115">
            <v>1.2105459119949907E-2</v>
          </cell>
          <cell r="R115">
            <v>8.6563835341731156E-3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3.2243295027288746E-2</v>
          </cell>
          <cell r="AD115">
            <v>-7.7948291956069053E-3</v>
          </cell>
          <cell r="AE115">
            <v>-2.6363154626834022E-3</v>
          </cell>
          <cell r="AF115">
            <v>-5.2066912490485277E-3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5.8030568522624025E-2</v>
          </cell>
          <cell r="N117">
            <v>4.8431175934124625E-2</v>
          </cell>
          <cell r="O117">
            <v>4.4999968255928731E-2</v>
          </cell>
          <cell r="P117">
            <v>5.2343105976953415E-2</v>
          </cell>
          <cell r="Q117">
            <v>5.3853990969264215E-2</v>
          </cell>
          <cell r="R117">
            <v>5.4626812165394334E-2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5.8030568522624025E-2</v>
          </cell>
          <cell r="AD117">
            <v>-9.5993925884994002E-3</v>
          </cell>
          <cell r="AE117">
            <v>-3.4312076781958939E-3</v>
          </cell>
          <cell r="AF117">
            <v>7.343137721024684E-3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3.8758618024582581E-2</v>
          </cell>
          <cell r="N118">
            <v>4.4938491458707111E-2</v>
          </cell>
          <cell r="O118">
            <v>4.4624673919707557E-2</v>
          </cell>
          <cell r="P118">
            <v>6.070267342363099E-2</v>
          </cell>
          <cell r="Q118">
            <v>6.070267342363099E-2</v>
          </cell>
          <cell r="R118">
            <v>6.070267342363099E-2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3.8758618024582581E-2</v>
          </cell>
          <cell r="AD118">
            <v>6.1798734341245304E-3</v>
          </cell>
          <cell r="AE118">
            <v>-3.1381753899955428E-4</v>
          </cell>
          <cell r="AF118">
            <v>1.6077999503923433E-2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5.7432418657889263E-2</v>
          </cell>
          <cell r="N119">
            <v>4.8561652979627792E-2</v>
          </cell>
          <cell r="O119">
            <v>4.571780366640809E-2</v>
          </cell>
          <cell r="P119">
            <v>5.4627388701300163E-2</v>
          </cell>
          <cell r="Q119">
            <v>5.657943768594325E-2</v>
          </cell>
          <cell r="R119">
            <v>5.7393043278604006E-2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5.7432418657889263E-2</v>
          </cell>
          <cell r="AD119">
            <v>-8.8707656782614705E-3</v>
          </cell>
          <cell r="AE119">
            <v>-2.8438493132197026E-3</v>
          </cell>
          <cell r="AF119">
            <v>8.909585034892073E-3</v>
          </cell>
          <cell r="AG119">
            <v>1.9520489846430872E-3</v>
          </cell>
          <cell r="AH119">
            <v>8.1360559266075577E-4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3.2152170407598137E-2</v>
          </cell>
          <cell r="N120">
            <v>3.6217055036747742E-2</v>
          </cell>
          <cell r="O120">
            <v>3.541943382178505E-2</v>
          </cell>
          <cell r="P120">
            <v>2.904738960524552E-2</v>
          </cell>
          <cell r="Q120">
            <v>2.7958538449013186E-2</v>
          </cell>
          <cell r="R120">
            <v>2.7922270994761078E-2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3.2152170407598137E-2</v>
          </cell>
          <cell r="AD120">
            <v>4.0648846291496052E-3</v>
          </cell>
          <cell r="AE120">
            <v>-7.9762121496269184E-4</v>
          </cell>
          <cell r="AF120">
            <v>-6.3720442165395297E-3</v>
          </cell>
          <cell r="AG120">
            <v>-1.0888511562323344E-3</v>
          </cell>
          <cell r="AH120">
            <v>-3.62674542521077E-5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4.8797284319125792E-2</v>
          </cell>
          <cell r="N122">
            <v>4.2464254702312257E-2</v>
          </cell>
          <cell r="O122">
            <v>4.0155381389369707E-2</v>
          </cell>
          <cell r="P122">
            <v>4.7961145810611998E-2</v>
          </cell>
          <cell r="Q122">
            <v>4.9888776579556211E-2</v>
          </cell>
          <cell r="R122">
            <v>5.0201068936482254E-2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4.8797284319125792E-2</v>
          </cell>
          <cell r="AD122">
            <v>-6.3330296168135347E-3</v>
          </cell>
          <cell r="AE122">
            <v>-2.3088733129425498E-3</v>
          </cell>
          <cell r="AF122">
            <v>7.8057644212422908E-3</v>
          </cell>
          <cell r="AG122">
            <v>1.9276307689442135E-3</v>
          </cell>
          <cell r="AH122">
            <v>3.1229235692604301E-4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4.0787304746361608E-2</v>
          </cell>
          <cell r="N123">
            <v>4.2314453314063277E-2</v>
          </cell>
          <cell r="O123">
            <v>4.0981856098823433E-2</v>
          </cell>
          <cell r="P123">
            <v>3.5713632495933685E-2</v>
          </cell>
          <cell r="Q123">
            <v>3.4649199555400224E-2</v>
          </cell>
          <cell r="R123">
            <v>3.5114245336882829E-2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4.0787304746361608E-2</v>
          </cell>
          <cell r="AD123">
            <v>1.5271485677016694E-3</v>
          </cell>
          <cell r="AE123">
            <v>-1.3325972152398446E-3</v>
          </cell>
          <cell r="AF123">
            <v>-5.2682236028897475E-3</v>
          </cell>
          <cell r="AG123">
            <v>-1.0644329405334607E-3</v>
          </cell>
          <cell r="AH123">
            <v>4.6504578148260506E-4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0.106</v>
          </cell>
          <cell r="M126">
            <v>9.0300000000000005E-2</v>
          </cell>
          <cell r="N126">
            <v>7.9500000000000001E-2</v>
          </cell>
          <cell r="O126">
            <v>8.5000000000000006E-2</v>
          </cell>
          <cell r="P126">
            <v>7.7899999999999997E-2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0.106</v>
          </cell>
          <cell r="AC126">
            <v>-1.5699999999999992E-2</v>
          </cell>
          <cell r="AD126">
            <v>-1.0800000000000004E-2</v>
          </cell>
          <cell r="AE126">
            <v>5.5000000000000049E-3</v>
          </cell>
          <cell r="AF126">
            <v>-7.1000000000000091E-3</v>
          </cell>
        </row>
        <row r="127">
          <cell r="A127" t="str">
            <v>Tier 2 Ratio</v>
          </cell>
          <cell r="L127">
            <v>2.58E-2</v>
          </cell>
          <cell r="M127">
            <v>3.9E-2</v>
          </cell>
          <cell r="N127">
            <v>4.65E-2</v>
          </cell>
          <cell r="O127">
            <v>3.5799999999999998E-2</v>
          </cell>
          <cell r="P127">
            <v>5.0999999999999997E-2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2.58E-2</v>
          </cell>
          <cell r="AC127">
            <v>1.32E-2</v>
          </cell>
          <cell r="AD127">
            <v>7.4999999999999997E-3</v>
          </cell>
          <cell r="AE127">
            <v>-1.0700000000000001E-2</v>
          </cell>
          <cell r="AF127">
            <v>1.5199999999999998E-2</v>
          </cell>
        </row>
        <row r="128">
          <cell r="A128" t="str">
            <v>CAR</v>
          </cell>
          <cell r="L128">
            <v>0.1318</v>
          </cell>
          <cell r="M128">
            <v>0.1293</v>
          </cell>
          <cell r="N128">
            <v>0.126</v>
          </cell>
          <cell r="O128">
            <v>0.1208</v>
          </cell>
          <cell r="P128">
            <v>0.12889999999999999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0.1318</v>
          </cell>
          <cell r="AC128">
            <v>-2.5000000000000022E-3</v>
          </cell>
          <cell r="AD128">
            <v>-3.2999999999999974E-3</v>
          </cell>
          <cell r="AE128">
            <v>-5.1999999999999963E-3</v>
          </cell>
          <cell r="AF128">
            <v>8.0999999999999822E-3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406.56200000000001</v>
          </cell>
          <cell r="M137">
            <v>603.04019999999991</v>
          </cell>
          <cell r="N137">
            <v>411.30439999999959</v>
          </cell>
          <cell r="O137">
            <v>290.06620000000026</v>
          </cell>
          <cell r="P137">
            <v>611.60919999999987</v>
          </cell>
          <cell r="Q137">
            <v>787.83182791396155</v>
          </cell>
          <cell r="R137">
            <v>995.51518755250288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0.48326749671636771</v>
          </cell>
          <cell r="AD137">
            <v>-0.31794862100403976</v>
          </cell>
          <cell r="AE137">
            <v>-0.29476514231308837</v>
          </cell>
          <cell r="AF137">
            <v>1.1085159180904198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1806.9024000000002</v>
          </cell>
          <cell r="M138">
            <v>2297.1390000000001</v>
          </cell>
          <cell r="N138">
            <v>2595.3661999999999</v>
          </cell>
          <cell r="O138">
            <v>2811.3161999999998</v>
          </cell>
          <cell r="P138">
            <v>3307.4153999999994</v>
          </cell>
          <cell r="Q138">
            <v>4031.9972279139611</v>
          </cell>
          <cell r="R138">
            <v>4957.9374154664638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0.27131327071124578</v>
          </cell>
          <cell r="AD138">
            <v>0.12982549162240509</v>
          </cell>
          <cell r="AE138">
            <v>8.3205984573583525E-2</v>
          </cell>
          <cell r="AF138">
            <v>0.17646510200453425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668.40740000000005</v>
          </cell>
          <cell r="M139">
            <v>908.01140000000021</v>
          </cell>
          <cell r="N139">
            <v>1121.5637999999994</v>
          </cell>
          <cell r="O139">
            <v>1112.5982000000001</v>
          </cell>
          <cell r="P139">
            <v>1511.2821999999999</v>
          </cell>
          <cell r="Q139">
            <v>1900.5506254052207</v>
          </cell>
          <cell r="R139">
            <v>2357.2257593029194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0.3584699989856488</v>
          </cell>
          <cell r="AD139">
            <v>0.23518691505414924</v>
          </cell>
          <cell r="AE139">
            <v>-7.9938386028501895E-3</v>
          </cell>
          <cell r="AF139">
            <v>0.35833601025060058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100</v>
          </cell>
          <cell r="N140">
            <v>100</v>
          </cell>
          <cell r="O140">
            <v>65</v>
          </cell>
          <cell r="P140">
            <v>50</v>
          </cell>
          <cell r="Q140">
            <v>55.000000000000007</v>
          </cell>
          <cell r="R140">
            <v>60.500000000000014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1</v>
          </cell>
          <cell r="AD140">
            <v>0</v>
          </cell>
          <cell r="AE140">
            <v>-0.35</v>
          </cell>
          <cell r="AF140">
            <v>-0.23076923076923073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0.29387627522470894</v>
          </cell>
          <cell r="N143">
            <v>0.16813652032500637</v>
          </cell>
          <cell r="O143">
            <v>0.10729914522073657</v>
          </cell>
          <cell r="P143">
            <v>0.19991372068027954</v>
          </cell>
          <cell r="Q143">
            <v>0.21468525285459597</v>
          </cell>
          <cell r="R143">
            <v>0.22147328696889523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0.29387627522470894</v>
          </cell>
          <cell r="AD143">
            <v>-0.12573975489970257</v>
          </cell>
          <cell r="AE143">
            <v>-6.08373751042698E-2</v>
          </cell>
          <cell r="AF143">
            <v>9.2614575459542978E-2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1.5767769654611571E-2</v>
          </cell>
          <cell r="N144">
            <v>9.4148322917903988E-3</v>
          </cell>
          <cell r="O144">
            <v>5.6937734702421274E-3</v>
          </cell>
          <cell r="P144">
            <v>9.8612445251910607E-3</v>
          </cell>
          <cell r="Q144">
            <v>1.0416981769250412E-2</v>
          </cell>
          <cell r="R144">
            <v>1.1095456454517139E-2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1.5767769654611571E-2</v>
          </cell>
          <cell r="AD144">
            <v>-6.3529373628211719E-3</v>
          </cell>
          <cell r="AE144">
            <v>-3.7210588215482714E-3</v>
          </cell>
          <cell r="AF144">
            <v>4.1674710549489333E-3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0.50537250521385679</v>
          </cell>
          <cell r="M147">
            <v>0.43593680175095917</v>
          </cell>
          <cell r="N147">
            <v>0.4603337556874878</v>
          </cell>
          <cell r="O147">
            <v>0.56190497602395095</v>
          </cell>
          <cell r="P147">
            <v>0.48190110483436577</v>
          </cell>
          <cell r="Q147">
            <v>0.4568421676687745</v>
          </cell>
          <cell r="R147">
            <v>0.43677411926530102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-6.9435703462897624E-2</v>
          </cell>
          <cell r="AD147">
            <v>2.4396953936528631E-2</v>
          </cell>
          <cell r="AE147">
            <v>0.10157122033646315</v>
          </cell>
          <cell r="AF147">
            <v>-8.0003871189585185E-2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0.57406285625800135</v>
          </cell>
          <cell r="M148">
            <v>0.53700657911509808</v>
          </cell>
          <cell r="N148">
            <v>0.52603221901669484</v>
          </cell>
          <cell r="O148">
            <v>0.57730781341274462</v>
          </cell>
          <cell r="P148">
            <v>0.49904481607869955</v>
          </cell>
          <cell r="Q148">
            <v>0.46916699327726391</v>
          </cell>
          <cell r="R148">
            <v>0.445702592435823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-3.7056277142903271E-2</v>
          </cell>
          <cell r="AD148">
            <v>-1.0974360098403246E-2</v>
          </cell>
          <cell r="AE148">
            <v>5.1275594396049784E-2</v>
          </cell>
          <cell r="AF148">
            <v>-7.826299733404507E-2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5.0078975974832206E-2</v>
          </cell>
          <cell r="M149">
            <v>2.7537219764259949E-2</v>
          </cell>
          <cell r="N149">
            <v>2.849290570104138E-2</v>
          </cell>
          <cell r="O149">
            <v>2.98280338539831E-2</v>
          </cell>
          <cell r="P149">
            <v>2.4274145968244305E-2</v>
          </cell>
          <cell r="Q149">
            <v>2.2210449940990695E-2</v>
          </cell>
          <cell r="R149">
            <v>2.1125197331963139E-2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-2.2541756210572257E-2</v>
          </cell>
          <cell r="AD149">
            <v>9.5568593678143146E-4</v>
          </cell>
          <cell r="AE149">
            <v>1.3351281529417197E-3</v>
          </cell>
          <cell r="AF149">
            <v>-5.5538878857387952E-3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6.6500238339329332E-2</v>
          </cell>
          <cell r="M150">
            <v>6.8521324102878867E-2</v>
          </cell>
          <cell r="N150">
            <v>6.0329630820814661E-2</v>
          </cell>
          <cell r="O150">
            <v>5.4402609779228311E-2</v>
          </cell>
          <cell r="P150">
            <v>4.133540893497669E-2</v>
          </cell>
          <cell r="Q150">
            <v>3.6619744576123776E-2</v>
          </cell>
          <cell r="R150">
            <v>3.3910545600325463E-2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2.021085763549535E-3</v>
          </cell>
          <cell r="AD150">
            <v>-8.1916932820642052E-3</v>
          </cell>
          <cell r="AE150">
            <v>-5.92702104158635E-3</v>
          </cell>
          <cell r="AF150">
            <v>-1.3067200844251621E-2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165.17057089552239</v>
          </cell>
          <cell r="M153">
            <v>192.6393091133005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0.16630528107306297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16.42910447761194</v>
          </cell>
          <cell r="M154">
            <v>16.076354679802957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-2.1471030164162519E-2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242030.43379513966</v>
          </cell>
          <cell r="M155">
            <v>276223.68622644397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0.14127666465386035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0.35869584242326868</v>
          </cell>
          <cell r="M156">
            <v>0.29851211847817288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180.02971981520275</v>
          </cell>
          <cell r="M159">
            <v>267.99176612702752</v>
          </cell>
          <cell r="N159">
            <v>-77.701761417798139</v>
          </cell>
          <cell r="O159">
            <v>53.186333981994672</v>
          </cell>
          <cell r="P159">
            <v>65.158388890798904</v>
          </cell>
          <cell r="Q159">
            <v>78.158388890798904</v>
          </cell>
          <cell r="R159">
            <v>88.158388890798904</v>
          </cell>
        </row>
        <row r="160">
          <cell r="A160" t="str">
            <v>Gross NPL</v>
          </cell>
          <cell r="L160">
            <v>5802.9</v>
          </cell>
          <cell r="M160">
            <v>4836.6000000000004</v>
          </cell>
          <cell r="N160">
            <v>3995.1</v>
          </cell>
          <cell r="O160">
            <v>3887.3</v>
          </cell>
          <cell r="P160">
            <v>4630.3</v>
          </cell>
          <cell r="Q160">
            <v>5093.3300000000008</v>
          </cell>
          <cell r="R160">
            <v>5602.6630000000014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-0.16652018818177106</v>
          </cell>
          <cell r="AD160">
            <v>-0.17398585783401577</v>
          </cell>
          <cell r="AE160">
            <v>-2.6983054241445759E-2</v>
          </cell>
          <cell r="AF160">
            <v>0.1911352352532607</v>
          </cell>
        </row>
        <row r="161">
          <cell r="A161" t="str">
            <v>Net NPL</v>
          </cell>
          <cell r="L161">
            <v>2817.9</v>
          </cell>
          <cell r="M161">
            <v>1071.7</v>
          </cell>
          <cell r="N161">
            <v>1939.5</v>
          </cell>
          <cell r="O161">
            <v>1871.6</v>
          </cell>
          <cell r="P161">
            <v>2228</v>
          </cell>
          <cell r="Q161">
            <v>2339.4</v>
          </cell>
          <cell r="R161">
            <v>2456.3700000000003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-0.61968132297100675</v>
          </cell>
          <cell r="AD161">
            <v>0.80974153214518974</v>
          </cell>
          <cell r="AE161">
            <v>-3.5009022944057833E-2</v>
          </cell>
          <cell r="AF161">
            <v>0.19042530455225481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2984.9999999999995</v>
          </cell>
          <cell r="M162">
            <v>3764.9000000000005</v>
          </cell>
          <cell r="N162">
            <v>2055.6</v>
          </cell>
          <cell r="O162">
            <v>2015.7000000000003</v>
          </cell>
          <cell r="P162">
            <v>2402.3000000000002</v>
          </cell>
          <cell r="Q162">
            <v>2753.9300000000007</v>
          </cell>
          <cell r="R162">
            <v>3146.293000000001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0.26127303182579609</v>
          </cell>
          <cell r="AD162">
            <v>-0.45400940264017642</v>
          </cell>
          <cell r="AE162">
            <v>-1.9410391126678195E-2</v>
          </cell>
          <cell r="AF162">
            <v>0.1917944138512675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8.2056599214169024E-2</v>
          </cell>
          <cell r="M163">
            <v>5.3901470238773397E-2</v>
          </cell>
          <cell r="N163">
            <v>3.2635045789785017E-2</v>
          </cell>
          <cell r="O163">
            <v>2.4148666178959652E-2</v>
          </cell>
          <cell r="P163">
            <v>2.2297024078513108E-2</v>
          </cell>
          <cell r="Q163">
            <v>1.9880525790183397E-2</v>
          </cell>
          <cell r="R163">
            <v>1.8152284907411508E-2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-0.34311839931253174</v>
          </cell>
          <cell r="AD163">
            <v>-0.39454256729514259</v>
          </cell>
          <cell r="AE163">
            <v>-0.26003884491198281</v>
          </cell>
          <cell r="AF163">
            <v>-7.6676785654515744E-2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4.1602898759001139E-2</v>
          </cell>
          <cell r="M164">
            <v>1.2466630359849863E-2</v>
          </cell>
          <cell r="N164">
            <v>1.6113906099072334E-2</v>
          </cell>
          <cell r="O164">
            <v>1.1774179787397166E-2</v>
          </cell>
          <cell r="P164">
            <v>1.0854410474361902E-2</v>
          </cell>
          <cell r="Q164">
            <v>9.2304772621307294E-3</v>
          </cell>
          <cell r="R164">
            <v>8.0404510480536623E-3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-0.70034226624286355</v>
          </cell>
          <cell r="AD164">
            <v>0.2925630771061376</v>
          </cell>
          <cell r="AE164">
            <v>-0.26931560138140576</v>
          </cell>
          <cell r="AF164">
            <v>-7.811748500899951E-2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0.51439797342707949</v>
          </cell>
          <cell r="M165">
            <v>0.77841872389695244</v>
          </cell>
          <cell r="N165">
            <v>0.5145302996170309</v>
          </cell>
          <cell r="O165">
            <v>0.51853471561237885</v>
          </cell>
          <cell r="P165">
            <v>0.51882167462151485</v>
          </cell>
          <cell r="Q165">
            <v>0.54069341668417326</v>
          </cell>
          <cell r="R165">
            <v>0.56157098865307453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0.51326164586319134</v>
          </cell>
          <cell r="AD165">
            <v>-0.33900575124764765</v>
          </cell>
          <cell r="AE165">
            <v>7.7826631363175913E-3</v>
          </cell>
          <cell r="AF165">
            <v>5.5340365938105762E-4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0.13430137226073824</v>
          </cell>
          <cell r="M173">
            <v>0.1194270841767322</v>
          </cell>
          <cell r="N173">
            <v>9.3268296155241057E-2</v>
          </cell>
          <cell r="O173">
            <v>0.11307773659181937</v>
          </cell>
          <cell r="P173">
            <v>0.15330657267906636</v>
          </cell>
          <cell r="Q173">
            <v>0.15482485583145253</v>
          </cell>
          <cell r="R173">
            <v>0.15506934880352669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-0.11075306107169536</v>
          </cell>
          <cell r="AD173">
            <v>-0.21903564172077161</v>
          </cell>
          <cell r="AE173">
            <v>0.21239200514187973</v>
          </cell>
          <cell r="AF173">
            <v>0.35576265761723214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0.5782428038604055</v>
          </cell>
          <cell r="M174">
            <v>0.53892468414467554</v>
          </cell>
          <cell r="N174">
            <v>0.43924300498966751</v>
          </cell>
          <cell r="O174">
            <v>0.36565927873930631</v>
          </cell>
          <cell r="P174">
            <v>0.30489895812728951</v>
          </cell>
          <cell r="Q174">
            <v>0.27457433864608294</v>
          </cell>
          <cell r="R174">
            <v>0.2739567537498499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-6.7995865150830004E-2</v>
          </cell>
          <cell r="AD174">
            <v>-0.18496402574918658</v>
          </cell>
          <cell r="AE174">
            <v>-0.16752395693152167</v>
          </cell>
          <cell r="AF174">
            <v>-0.16616649472564149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0.51005060432815497</v>
          </cell>
          <cell r="M175">
            <v>0.54957023967793395</v>
          </cell>
          <cell r="N175">
            <v>0.63220575083007613</v>
          </cell>
          <cell r="O175">
            <v>0.7327410038323493</v>
          </cell>
          <cell r="P175">
            <v>0.72071144691676614</v>
          </cell>
          <cell r="Q175">
            <v>0.75413794966434</v>
          </cell>
          <cell r="R175">
            <v>0.77037438182072737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7.7481793011175304E-2</v>
          </cell>
          <cell r="AD175">
            <v>0.15036387559953979</v>
          </cell>
          <cell r="AE175">
            <v>0.15902299665935016</v>
          </cell>
          <cell r="AF175">
            <v>-1.6417201784350466E-2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0.51005060432815497</v>
          </cell>
          <cell r="M176">
            <v>0.77170259180783141</v>
          </cell>
          <cell r="N176">
            <v>1.0128228896104374</v>
          </cell>
          <cell r="O176">
            <v>1.4535995953012533</v>
          </cell>
          <cell r="P176">
            <v>0.68226013064614943</v>
          </cell>
          <cell r="Q176">
            <v>0.93984074270641738</v>
          </cell>
          <cell r="R176">
            <v>0.86057678268954574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0.51299221147738416</v>
          </cell>
          <cell r="AD176">
            <v>0.31245236229898476</v>
          </cell>
          <cell r="AE176">
            <v>0.43519623244331695</v>
          </cell>
          <cell r="AF176">
            <v>-0.53064094620585422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0.37722468845770546</v>
          </cell>
          <cell r="M179">
            <v>0.44191893807399796</v>
          </cell>
          <cell r="N179">
            <v>1.3784495466016813</v>
          </cell>
          <cell r="O179">
            <v>1.4366247643586454</v>
          </cell>
          <cell r="P179">
            <v>0.65189235241504517</v>
          </cell>
          <cell r="Q179">
            <v>0.68322973584394109</v>
          </cell>
          <cell r="R179">
            <v>0.63023189837527882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0.36494731350417525</v>
          </cell>
          <cell r="M180">
            <v>0.36190287137263849</v>
          </cell>
          <cell r="N180">
            <v>0.32962569620063381</v>
          </cell>
          <cell r="O180">
            <v>0.40343362821666107</v>
          </cell>
          <cell r="P180">
            <v>0.37581293121431347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0.38136428242206588</v>
          </cell>
          <cell r="M181">
            <v>0.40688955886762518</v>
          </cell>
          <cell r="N181">
            <v>0.35732906990100555</v>
          </cell>
          <cell r="O181">
            <v>0.26569296176737417</v>
          </cell>
          <cell r="P181">
            <v>0.31573537852718031</v>
          </cell>
          <cell r="Q181">
            <v>0.30877737493526697</v>
          </cell>
          <cell r="R181">
            <v>0.29328533805895773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1.3888358213853312E-2</v>
          </cell>
          <cell r="M182">
            <v>2.8225889905640515E-2</v>
          </cell>
          <cell r="N182">
            <v>2.0111379039372268E-2</v>
          </cell>
          <cell r="O182">
            <v>4.4279100845685008E-3</v>
          </cell>
          <cell r="P182">
            <v>6.458971545491801E-3</v>
          </cell>
          <cell r="Q182">
            <v>5.3927376969481952E-3</v>
          </cell>
          <cell r="R182">
            <v>4.3267492489378855E-3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0.17791030874543168</v>
          </cell>
          <cell r="N185">
            <v>0.21710927526000812</v>
          </cell>
          <cell r="O185">
            <v>0.1394659843027064</v>
          </cell>
          <cell r="P185">
            <v>0.31285162856117221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0.26917691147337486</v>
          </cell>
          <cell r="N186">
            <v>0.40011854291624993</v>
          </cell>
          <cell r="O186">
            <v>0.32066727971791864</v>
          </cell>
          <cell r="P186">
            <v>0.29129827846217027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0.12059954424500274</v>
          </cell>
          <cell r="N187">
            <v>0.21069393119543678</v>
          </cell>
          <cell r="O187">
            <v>-0.14545513006504973</v>
          </cell>
          <cell r="P187">
            <v>0.71527629088192168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1.1317407941879449</v>
          </cell>
          <cell r="N188">
            <v>-0.25724891398248639</v>
          </cell>
          <cell r="O188">
            <v>-0.78635416376732725</v>
          </cell>
          <cell r="P188">
            <v>0.48744743779156963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0.54553375176646979</v>
          </cell>
          <cell r="N189">
            <v>7.0877071860706797E-2</v>
          </cell>
          <cell r="O189">
            <v>-0.18812892127127478</v>
          </cell>
          <cell r="P189">
            <v>0.36619903527391551</v>
          </cell>
          <cell r="Q189">
            <v>0.23386558910851352</v>
          </cell>
          <cell r="R189">
            <v>0.22382792841061061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0.48326749671636771</v>
          </cell>
          <cell r="N190">
            <v>-0.31794862100403976</v>
          </cell>
          <cell r="O190">
            <v>-0.29476514231308848</v>
          </cell>
          <cell r="P190">
            <v>1.1085159180904198</v>
          </cell>
          <cell r="Q190">
            <v>0.28812945899761111</v>
          </cell>
          <cell r="R190">
            <v>0.26361382249362775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0.35846999898564857</v>
          </cell>
          <cell r="N191">
            <v>0.23518691505414946</v>
          </cell>
          <cell r="O191">
            <v>-7.9938386028501895E-3</v>
          </cell>
          <cell r="P191">
            <v>0.35833601025060036</v>
          </cell>
          <cell r="Q191">
            <v>0.25757494226109534</v>
          </cell>
          <cell r="R191">
            <v>0.24028569815146605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38929.432000000001</v>
          </cell>
          <cell r="M201">
            <v>48167.656999999999</v>
          </cell>
          <cell r="N201">
            <v>55295.589</v>
          </cell>
          <cell r="O201">
            <v>65577.842999999993</v>
          </cell>
          <cell r="P201">
            <v>75428.63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0.237306955827149</v>
          </cell>
          <cell r="AD201">
            <v>0.1479817048190657</v>
          </cell>
          <cell r="AE201">
            <v>0.18595070937755986</v>
          </cell>
          <cell r="AF201">
            <v>0.15021517252404926</v>
          </cell>
        </row>
        <row r="202">
          <cell r="A202" t="str">
            <v xml:space="preserve">Current Account </v>
          </cell>
          <cell r="L202">
            <v>23400.828000000001</v>
          </cell>
          <cell r="M202">
            <v>23016.388000000003</v>
          </cell>
          <cell r="N202">
            <v>26790.256000000001</v>
          </cell>
          <cell r="O202">
            <v>25676.35</v>
          </cell>
          <cell r="P202">
            <v>24294.735000000001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-1.6428478513666245E-2</v>
          </cell>
          <cell r="AD202">
            <v>0.16396438919955636</v>
          </cell>
          <cell r="AE202">
            <v>-4.1578774013955044E-2</v>
          </cell>
          <cell r="AF202">
            <v>-5.3808855230591535E-2</v>
          </cell>
        </row>
        <row r="203">
          <cell r="A203" t="str">
            <v>Term Deposit</v>
          </cell>
          <cell r="L203">
            <v>70466.878999999986</v>
          </cell>
          <cell r="M203">
            <v>85239.074000000008</v>
          </cell>
          <cell r="N203">
            <v>108298.18399999999</v>
          </cell>
          <cell r="O203">
            <v>125681.932</v>
          </cell>
          <cell r="P203">
            <v>185081.58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0.20963316681018362</v>
          </cell>
          <cell r="AD203">
            <v>0.27052276518161134</v>
          </cell>
          <cell r="AE203">
            <v>0.16051744690381886</v>
          </cell>
          <cell r="AF203">
            <v>0.47261883275314376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132797.139</v>
          </cell>
          <cell r="M204">
            <v>156423.11900000001</v>
          </cell>
          <cell r="N204">
            <v>190384.02900000001</v>
          </cell>
          <cell r="O204">
            <v>216936.125</v>
          </cell>
          <cell r="P204">
            <v>284804.94500000001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0.17791030874543168</v>
          </cell>
          <cell r="AD204">
            <v>0.21710927526000812</v>
          </cell>
          <cell r="AE204">
            <v>0.1394659843027064</v>
          </cell>
          <cell r="AF204">
            <v>0.31285162856117221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0.46936447930553687</v>
          </cell>
          <cell r="M205">
            <v>0.45507368383314228</v>
          </cell>
          <cell r="N205">
            <v>0.43115930170802297</v>
          </cell>
          <cell r="O205">
            <v>0.42065005540225264</v>
          </cell>
          <cell r="P205">
            <v>0.35014618513734025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0.2931496287732524</v>
          </cell>
          <cell r="M208">
            <v>0.30793182815898201</v>
          </cell>
          <cell r="N208">
            <v>0.29044237213826374</v>
          </cell>
          <cell r="O208">
            <v>0.30229102229976679</v>
          </cell>
          <cell r="P208">
            <v>0.26484311920918369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0.17621485053228444</v>
          </cell>
          <cell r="M209">
            <v>0.1471418556741603</v>
          </cell>
          <cell r="N209">
            <v>0.14071692956975923</v>
          </cell>
          <cell r="O209">
            <v>0.1183590331024858</v>
          </cell>
          <cell r="P209">
            <v>8.5303065928156549E-2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0.53063552069446307</v>
          </cell>
          <cell r="M210">
            <v>0.54492631616685772</v>
          </cell>
          <cell r="N210">
            <v>0.56884069829197692</v>
          </cell>
          <cell r="O210">
            <v>0.57934994459774736</v>
          </cell>
          <cell r="P210">
            <v>0.6498538148626597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0.99999999999999989</v>
          </cell>
          <cell r="M211">
            <v>1</v>
          </cell>
          <cell r="N211">
            <v>0.99999999999999989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0.10649250513505193</v>
          </cell>
          <cell r="N216">
            <v>8.5140138670713864E-2</v>
          </cell>
          <cell r="O216">
            <v>7.7673207144557485E-2</v>
          </cell>
          <cell r="P216">
            <v>8.0545970154865712E-2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5.8030568522624025E-2</v>
          </cell>
          <cell r="N217">
            <v>4.8431175934124625E-2</v>
          </cell>
          <cell r="O217">
            <v>4.4999968255928731E-2</v>
          </cell>
          <cell r="P217">
            <v>5.2343105976953415E-2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5.8030568522624025E-2</v>
          </cell>
          <cell r="N218">
            <v>4.8431175934124625E-2</v>
          </cell>
          <cell r="O218">
            <v>4.4999968255928731E-2</v>
          </cell>
          <cell r="P218">
            <v>5.2343105976953415E-2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13209</v>
          </cell>
          <cell r="M222">
            <v>13054</v>
          </cell>
          <cell r="N222">
            <v>12883</v>
          </cell>
          <cell r="O222">
            <v>12845</v>
          </cell>
          <cell r="P222">
            <v>12499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-1.1734423499129343E-2</v>
          </cell>
          <cell r="AD222">
            <v>-1.309943312394668E-2</v>
          </cell>
          <cell r="AE222">
            <v>-2.9496235348909217E-3</v>
          </cell>
          <cell r="AF222">
            <v>-2.6936551187232372E-2</v>
          </cell>
        </row>
        <row r="223">
          <cell r="A223" t="str">
            <v>Branches</v>
          </cell>
          <cell r="L223">
            <v>804</v>
          </cell>
          <cell r="M223">
            <v>812</v>
          </cell>
          <cell r="N223">
            <v>824</v>
          </cell>
          <cell r="O223">
            <v>832</v>
          </cell>
          <cell r="P223">
            <v>844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9.9502487562188602E-3</v>
          </cell>
          <cell r="AD223">
            <v>1.4778325123152802E-2</v>
          </cell>
          <cell r="AE223">
            <v>9.7087378640776656E-3</v>
          </cell>
          <cell r="AF223">
            <v>1.4423076923076872E-2</v>
          </cell>
        </row>
        <row r="224">
          <cell r="A224" t="str">
            <v>Core Banking Branches</v>
          </cell>
          <cell r="L224">
            <v>517</v>
          </cell>
          <cell r="M224">
            <v>812</v>
          </cell>
          <cell r="N224">
            <v>103</v>
          </cell>
          <cell r="O224">
            <v>832</v>
          </cell>
          <cell r="P224">
            <v>844</v>
          </cell>
        </row>
      </sheetData>
      <sheetData sheetId="20">
        <row r="1">
          <cell r="A1" t="str">
            <v>SBT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6728.049</v>
          </cell>
          <cell r="M7">
            <v>8752.5630000000001</v>
          </cell>
          <cell r="N7">
            <v>10799.846</v>
          </cell>
          <cell r="O7">
            <v>12816.509</v>
          </cell>
          <cell r="P7">
            <v>15494.367</v>
          </cell>
          <cell r="Q7">
            <v>18526.485476865921</v>
          </cell>
          <cell r="R7">
            <v>22657.481882095071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0.30090654809440309</v>
          </cell>
          <cell r="AD7">
            <v>0.23390668539032511</v>
          </cell>
          <cell r="AE7">
            <v>0.18673071819727816</v>
          </cell>
          <cell r="AF7">
            <v>0.20893817497416811</v>
          </cell>
          <cell r="AG7">
            <v>0.19569166503322921</v>
          </cell>
          <cell r="AH7">
            <v>0.22297787728749419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7228.049</v>
          </cell>
          <cell r="M8">
            <v>9252.5630000000001</v>
          </cell>
          <cell r="N8">
            <v>11299.846</v>
          </cell>
          <cell r="O8">
            <v>13316.509</v>
          </cell>
          <cell r="P8">
            <v>15994.367</v>
          </cell>
          <cell r="Q8">
            <v>19026.485476865921</v>
          </cell>
          <cell r="R8">
            <v>23157.481882095071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0.28009134968509475</v>
          </cell>
          <cell r="AD8">
            <v>0.22126658310783709</v>
          </cell>
          <cell r="AE8">
            <v>0.17846818443366397</v>
          </cell>
          <cell r="AF8">
            <v>0.20109309429370725</v>
          </cell>
          <cell r="AG8">
            <v>0.189574146752161</v>
          </cell>
          <cell r="AH8">
            <v>0.21711820663106596</v>
          </cell>
        </row>
        <row r="9">
          <cell r="A9" t="str">
            <v xml:space="preserve">Deposits </v>
          </cell>
          <cell r="L9">
            <v>159262.799</v>
          </cell>
          <cell r="M9">
            <v>197213.66200000001</v>
          </cell>
          <cell r="N9">
            <v>241330.05799999999</v>
          </cell>
          <cell r="O9">
            <v>259965.149</v>
          </cell>
          <cell r="P9">
            <v>309840.13299999997</v>
          </cell>
          <cell r="Q9">
            <v>365611.35693999997</v>
          </cell>
          <cell r="R9">
            <v>431421.40118919994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0.23829082019335868</v>
          </cell>
          <cell r="AD9">
            <v>0.22369847784683383</v>
          </cell>
          <cell r="AE9">
            <v>7.7218275893341071E-2</v>
          </cell>
          <cell r="AF9">
            <v>0.19185257790073984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159262.799</v>
          </cell>
          <cell r="M12">
            <v>197213.66200000001</v>
          </cell>
          <cell r="N12">
            <v>241330.05799999999</v>
          </cell>
          <cell r="O12">
            <v>259965.149</v>
          </cell>
          <cell r="P12">
            <v>309840.13299999997</v>
          </cell>
          <cell r="Q12">
            <v>309840.13299999997</v>
          </cell>
          <cell r="R12">
            <v>309840.13299999997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0.23829082019335868</v>
          </cell>
          <cell r="AD12">
            <v>0.22369847784683383</v>
          </cell>
          <cell r="AE12">
            <v>7.7218275893341071E-2</v>
          </cell>
          <cell r="AF12">
            <v>0.19185257790073984</v>
          </cell>
        </row>
        <row r="13">
          <cell r="A13" t="str">
            <v xml:space="preserve">Borrowings </v>
          </cell>
          <cell r="L13">
            <v>484.10199999999998</v>
          </cell>
          <cell r="M13">
            <v>2705.9630000000002</v>
          </cell>
          <cell r="N13">
            <v>1271.3579999999999</v>
          </cell>
          <cell r="O13">
            <v>11663.96</v>
          </cell>
          <cell r="P13">
            <v>19030.766</v>
          </cell>
          <cell r="Q13">
            <v>23217.534519999997</v>
          </cell>
          <cell r="R13">
            <v>27861.041423999995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4.5896546595552188</v>
          </cell>
          <cell r="AD13">
            <v>-0.53016430749422672</v>
          </cell>
          <cell r="AE13">
            <v>8.174410354911835</v>
          </cell>
          <cell r="AF13">
            <v>0.63158704247956954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23356.666000000001</v>
          </cell>
          <cell r="M14">
            <v>30860.916000000001</v>
          </cell>
          <cell r="N14">
            <v>34844.798999999999</v>
          </cell>
          <cell r="O14">
            <v>33678.319000000003</v>
          </cell>
          <cell r="P14">
            <v>35066.053999999996</v>
          </cell>
          <cell r="Q14">
            <v>44570.766095634288</v>
          </cell>
          <cell r="R14">
            <v>52025.662076852888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0.32128943403138099</v>
          </cell>
          <cell r="AD14">
            <v>0.12909153441848575</v>
          </cell>
          <cell r="AE14">
            <v>-3.347644507864711E-2</v>
          </cell>
          <cell r="AF14">
            <v>4.1205589863318126E-2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5150</v>
          </cell>
          <cell r="O15">
            <v>7900</v>
          </cell>
          <cell r="P15">
            <v>10900</v>
          </cell>
          <cell r="Q15">
            <v>13854.463078235543</v>
          </cell>
          <cell r="R15">
            <v>16171.757353641688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0.53398058252427183</v>
          </cell>
          <cell r="AF15">
            <v>0.379746835443038</v>
          </cell>
          <cell r="AG15">
            <v>0.27105165855371949</v>
          </cell>
          <cell r="AH15">
            <v>0.16725976765180173</v>
          </cell>
        </row>
        <row r="16">
          <cell r="A16" t="str">
            <v>----Others</v>
          </cell>
          <cell r="L16">
            <v>23356.666000000001</v>
          </cell>
          <cell r="M16">
            <v>30860.916000000001</v>
          </cell>
          <cell r="N16">
            <v>29694.798999999999</v>
          </cell>
          <cell r="O16">
            <v>25778.319000000003</v>
          </cell>
          <cell r="P16">
            <v>24166.053999999996</v>
          </cell>
          <cell r="Q16">
            <v>30716.303017398743</v>
          </cell>
          <cell r="R16">
            <v>35853.904723211199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0.32128943403138099</v>
          </cell>
          <cell r="AD16">
            <v>-3.7786208290123358E-2</v>
          </cell>
          <cell r="AE16">
            <v>-0.13189110995497888</v>
          </cell>
          <cell r="AF16">
            <v>-6.2543449788173056E-2</v>
          </cell>
          <cell r="AG16">
            <v>0.27105165855371949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190331.61600000001</v>
          </cell>
          <cell r="M17">
            <v>240033.10399999999</v>
          </cell>
          <cell r="N17">
            <v>288746.06099999999</v>
          </cell>
          <cell r="O17">
            <v>318623.93700000003</v>
          </cell>
          <cell r="P17">
            <v>379931.32</v>
          </cell>
          <cell r="Q17">
            <v>452426.14303250017</v>
          </cell>
          <cell r="R17">
            <v>534465.58657214791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0.26113101461819133</v>
          </cell>
          <cell r="AD17">
            <v>0.20294266160887542</v>
          </cell>
          <cell r="AE17">
            <v>0.10347457519082859</v>
          </cell>
          <cell r="AF17">
            <v>0.19241298559436215</v>
          </cell>
          <cell r="AG17">
            <v>0.19081033654319457</v>
          </cell>
          <cell r="AH17">
            <v>0.18133223467096249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0.26113101461819133</v>
          </cell>
          <cell r="N18">
            <v>0.20294266160887542</v>
          </cell>
          <cell r="O18">
            <v>0.10347457519082859</v>
          </cell>
          <cell r="P18">
            <v>0.19241298559436215</v>
          </cell>
          <cell r="Q18">
            <v>0.19081033654319457</v>
          </cell>
          <cell r="R18">
            <v>0.18133223467096249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8286.5329999999994</v>
          </cell>
          <cell r="M21">
            <v>9579.1970000000001</v>
          </cell>
          <cell r="N21">
            <v>20633.913</v>
          </cell>
          <cell r="O21">
            <v>12380.227999999999</v>
          </cell>
          <cell r="P21">
            <v>24635.991000000002</v>
          </cell>
          <cell r="Q21">
            <v>29336.792733785114</v>
          </cell>
          <cell r="R21">
            <v>34656.498918281221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0.15599575841911206</v>
          </cell>
          <cell r="AD21">
            <v>1.1540336836166958</v>
          </cell>
          <cell r="AE21">
            <v>-0.40000580597582247</v>
          </cell>
          <cell r="AF21">
            <v>0.9899464694834379</v>
          </cell>
          <cell r="AG21">
            <v>0.19081033654319457</v>
          </cell>
          <cell r="AH21">
            <v>0.18133223467096249</v>
          </cell>
        </row>
        <row r="22">
          <cell r="A22" t="str">
            <v>Balances with Banks &amp; money at Call &amp; Short Notice</v>
          </cell>
          <cell r="L22">
            <v>4133.598</v>
          </cell>
          <cell r="M22">
            <v>4488.2929999999997</v>
          </cell>
          <cell r="N22">
            <v>7669.3549999999996</v>
          </cell>
          <cell r="O22">
            <v>1455.5409999999999</v>
          </cell>
          <cell r="P22">
            <v>1871.6379999999999</v>
          </cell>
          <cell r="Q22">
            <v>2228.7658766670315</v>
          </cell>
          <cell r="R22">
            <v>2632.9129736414511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8.5807811983651838E-2</v>
          </cell>
          <cell r="AD22">
            <v>0.70874651008746525</v>
          </cell>
          <cell r="AE22">
            <v>-0.8102133751795294</v>
          </cell>
          <cell r="AF22">
            <v>0.28587102664919772</v>
          </cell>
          <cell r="AG22">
            <v>0.19081033654319457</v>
          </cell>
          <cell r="AH22">
            <v>0.18133223467096249</v>
          </cell>
        </row>
        <row r="23">
          <cell r="A23" t="str">
            <v xml:space="preserve">Investments </v>
          </cell>
          <cell r="L23">
            <v>80387.335000000006</v>
          </cell>
          <cell r="M23">
            <v>107780.71400000001</v>
          </cell>
          <cell r="N23">
            <v>105921.243</v>
          </cell>
          <cell r="O23">
            <v>106300.05499999999</v>
          </cell>
          <cell r="P23">
            <v>95616.934999999998</v>
          </cell>
          <cell r="Q23">
            <v>101570.58627311325</v>
          </cell>
          <cell r="R23">
            <v>119665.14674627363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0.3407673484884155</v>
          </cell>
          <cell r="AD23">
            <v>-1.7252353700310419E-2</v>
          </cell>
          <cell r="AE23">
            <v>3.5763553114647184E-3</v>
          </cell>
          <cell r="AF23">
            <v>-0.10049966578098191</v>
          </cell>
          <cell r="AG23">
            <v>6.2265656947833037E-2</v>
          </cell>
          <cell r="AH23">
            <v>0.17814764231552127</v>
          </cell>
        </row>
        <row r="24">
          <cell r="A24" t="str">
            <v>---SLR Investments</v>
          </cell>
          <cell r="N24">
            <v>102460.815</v>
          </cell>
          <cell r="O24">
            <v>101744.586</v>
          </cell>
          <cell r="P24">
            <v>93478.922999999995</v>
          </cell>
          <cell r="Q24">
            <v>99218.773073113247</v>
          </cell>
          <cell r="R24">
            <v>117078.15222627363</v>
          </cell>
          <cell r="T24" t="str">
            <v>---SLR Investments</v>
          </cell>
          <cell r="AB24" t="e">
            <v>#DIV/0!</v>
          </cell>
          <cell r="AC24" t="e">
            <v>#DIV/0!</v>
          </cell>
          <cell r="AD24" t="e">
            <v>#DIV/0!</v>
          </cell>
          <cell r="AE24">
            <v>-6.9902723299635205E-3</v>
          </cell>
          <cell r="AF24">
            <v>-8.1239339850476155E-2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80387.335000000006</v>
          </cell>
          <cell r="M25">
            <v>107780.71400000001</v>
          </cell>
          <cell r="N25">
            <v>3460.4279999999999</v>
          </cell>
          <cell r="O25">
            <v>4555.4689999999973</v>
          </cell>
          <cell r="P25">
            <v>2138.0120000000024</v>
          </cell>
          <cell r="Q25">
            <v>2351.8132000000028</v>
          </cell>
          <cell r="R25">
            <v>2586.9945200000034</v>
          </cell>
          <cell r="T25" t="str">
            <v>---Non SLR Investments</v>
          </cell>
          <cell r="AB25" t="e">
            <v>#DIV/0!</v>
          </cell>
          <cell r="AC25">
            <v>0.3407673484884155</v>
          </cell>
          <cell r="AD25">
            <v>-0.96789381076098646</v>
          </cell>
          <cell r="AE25">
            <v>0.31644669387717284</v>
          </cell>
          <cell r="AF25">
            <v>-0.53067137543905929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286.81400000000002</v>
          </cell>
          <cell r="O26">
            <v>323.392</v>
          </cell>
          <cell r="P26">
            <v>619.61599999999999</v>
          </cell>
          <cell r="Q26">
            <v>619.61599999999999</v>
          </cell>
          <cell r="R26">
            <v>619.61599999999999</v>
          </cell>
          <cell r="T26" t="str">
            <v>------Shares</v>
          </cell>
          <cell r="AF26">
            <v>0.91599050069265786</v>
          </cell>
        </row>
        <row r="27">
          <cell r="A27" t="str">
            <v>------Subs / JV's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F27" t="e">
            <v>#DIV/0!</v>
          </cell>
        </row>
        <row r="28">
          <cell r="A28" t="str">
            <v>-----Others</v>
          </cell>
          <cell r="L28">
            <v>80387.335000000006</v>
          </cell>
          <cell r="M28">
            <v>107780.71400000001</v>
          </cell>
          <cell r="N28">
            <v>3173.614</v>
          </cell>
          <cell r="O28">
            <v>4232.0769999999975</v>
          </cell>
          <cell r="P28">
            <v>1518.3960000000025</v>
          </cell>
          <cell r="Q28">
            <v>1732.1972000000028</v>
          </cell>
          <cell r="R28">
            <v>1967.3785200000034</v>
          </cell>
          <cell r="AF28">
            <v>-0.64121730299330482</v>
          </cell>
        </row>
        <row r="29">
          <cell r="A29" t="str">
            <v xml:space="preserve">Advances </v>
          </cell>
          <cell r="L29">
            <v>91706.622000000003</v>
          </cell>
          <cell r="M29">
            <v>111324.29399999999</v>
          </cell>
          <cell r="N29">
            <v>148483.33300000001</v>
          </cell>
          <cell r="O29">
            <v>188664.00200000001</v>
          </cell>
          <cell r="P29">
            <v>247862.82199999999</v>
          </cell>
          <cell r="Q29">
            <v>306043.22741549002</v>
          </cell>
          <cell r="R29">
            <v>368906.08334717609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0.21391772559237854</v>
          </cell>
          <cell r="AD29">
            <v>0.33379092437810587</v>
          </cell>
          <cell r="AE29">
            <v>0.27060726741633689</v>
          </cell>
          <cell r="AF29">
            <v>0.31377909602490028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M30">
            <v>59840</v>
          </cell>
          <cell r="N30">
            <v>75050</v>
          </cell>
          <cell r="O30">
            <v>105110</v>
          </cell>
          <cell r="P30">
            <v>133330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>
            <v>0.25417780748663099</v>
          </cell>
          <cell r="AE30">
            <v>0.40053297801465693</v>
          </cell>
          <cell r="AF30">
            <v>0.26848063933022548</v>
          </cell>
        </row>
        <row r="31">
          <cell r="A31" t="str">
            <v>---Commercial</v>
          </cell>
          <cell r="L31">
            <v>91706.622000000003</v>
          </cell>
          <cell r="M31">
            <v>51484.293999999994</v>
          </cell>
          <cell r="N31">
            <v>73433.333000000013</v>
          </cell>
          <cell r="O31">
            <v>83554.002000000008</v>
          </cell>
          <cell r="P31">
            <v>114532.82199999999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-0.4385978582877037</v>
          </cell>
          <cell r="AD31">
            <v>0.42632494873096682</v>
          </cell>
          <cell r="AE31">
            <v>0.13782118537367749</v>
          </cell>
          <cell r="AF31">
            <v>0.37076404790281581</v>
          </cell>
        </row>
        <row r="32">
          <cell r="A32" t="str">
            <v xml:space="preserve">Fixed Assets </v>
          </cell>
          <cell r="L32">
            <v>722.68</v>
          </cell>
          <cell r="M32">
            <v>1064.327</v>
          </cell>
          <cell r="N32">
            <v>1068.9690000000001</v>
          </cell>
          <cell r="O32">
            <v>1646.308</v>
          </cell>
          <cell r="P32">
            <v>1603.64</v>
          </cell>
          <cell r="Q32">
            <v>1635.7128000000002</v>
          </cell>
          <cell r="R32">
            <v>1668.4270560000002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0.47275004151214928</v>
          </cell>
          <cell r="AD32">
            <v>4.3614415494486192E-3</v>
          </cell>
          <cell r="AE32">
            <v>0.54008956293400456</v>
          </cell>
          <cell r="AF32">
            <v>-2.59173860541283E-2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5094.848</v>
          </cell>
          <cell r="M33">
            <v>5796.2790000000005</v>
          </cell>
          <cell r="N33">
            <v>4969.2479999999996</v>
          </cell>
          <cell r="O33">
            <v>8177.8029999999999</v>
          </cell>
          <cell r="P33">
            <v>8340.2939999999999</v>
          </cell>
          <cell r="Q33">
            <v>11611.057933444776</v>
          </cell>
          <cell r="R33">
            <v>6936.5175307755271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0.13767456850528226</v>
          </cell>
          <cell r="AD33">
            <v>-0.14268309030672965</v>
          </cell>
          <cell r="AE33">
            <v>0.64568220382641406</v>
          </cell>
          <cell r="AF33">
            <v>1.9869762086467402E-2</v>
          </cell>
          <cell r="AG33">
            <v>0.39216410517959877</v>
          </cell>
          <cell r="AH33">
            <v>-0.40259384023953471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190331.61599999998</v>
          </cell>
          <cell r="M34">
            <v>240033.10400000002</v>
          </cell>
          <cell r="N34">
            <v>288746.06100000005</v>
          </cell>
          <cell r="O34">
            <v>318623.93700000003</v>
          </cell>
          <cell r="P34">
            <v>379931.32</v>
          </cell>
          <cell r="Q34">
            <v>452426.14303250017</v>
          </cell>
          <cell r="R34">
            <v>534465.58657214791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0.26113101461819177</v>
          </cell>
          <cell r="AD34">
            <v>0.20294266160887542</v>
          </cell>
          <cell r="AE34">
            <v>0.10347457519082837</v>
          </cell>
          <cell r="AF34">
            <v>0.19241298559436215</v>
          </cell>
          <cell r="AG34">
            <v>0.19081033654319457</v>
          </cell>
          <cell r="AH34">
            <v>0.18133223467096249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172093.95699999999</v>
          </cell>
          <cell r="M36">
            <v>219105.008</v>
          </cell>
          <cell r="N36">
            <v>151943.761</v>
          </cell>
          <cell r="O36">
            <v>193219.47100000002</v>
          </cell>
          <cell r="P36">
            <v>250000.83399999997</v>
          </cell>
          <cell r="Q36">
            <v>308395.04061549</v>
          </cell>
          <cell r="R36">
            <v>371493.07786717609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0.27317084120507507</v>
          </cell>
          <cell r="AD36">
            <v>-0.30652538530748696</v>
          </cell>
          <cell r="AE36">
            <v>0.27165123285318726</v>
          </cell>
          <cell r="AF36">
            <v>0.29386977775133222</v>
          </cell>
          <cell r="AG36">
            <v>0.23357604725226663</v>
          </cell>
          <cell r="AH36">
            <v>0.2046013357599914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184514.08799999999</v>
          </cell>
          <cell r="M37">
            <v>233172.49800000002</v>
          </cell>
          <cell r="N37">
            <v>282707.84400000004</v>
          </cell>
          <cell r="O37">
            <v>308799.826</v>
          </cell>
          <cell r="P37">
            <v>369987.386</v>
          </cell>
          <cell r="Q37">
            <v>439179.37229905539</v>
          </cell>
          <cell r="R37">
            <v>525860.64198537241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0.2637110831342051</v>
          </cell>
          <cell r="AD37">
            <v>0.21244077421171692</v>
          </cell>
          <cell r="AE37">
            <v>9.2293095341210218E-2</v>
          </cell>
          <cell r="AF37">
            <v>0.19814635517314061</v>
          </cell>
          <cell r="AG37">
            <v>0.18701174395998299</v>
          </cell>
          <cell r="AH37">
            <v>0.19737099498218735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0.18701174395998299</v>
          </cell>
          <cell r="R38">
            <v>0.19737099498218735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7898.027</v>
          </cell>
          <cell r="M41">
            <v>8675.0110000000004</v>
          </cell>
          <cell r="N41">
            <v>10120.311</v>
          </cell>
          <cell r="O41">
            <v>13319.991</v>
          </cell>
          <cell r="P41">
            <v>18818.948</v>
          </cell>
          <cell r="Q41">
            <v>25142.555491268333</v>
          </cell>
          <cell r="R41">
            <v>31480.561822523279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9.837697440132831E-2</v>
          </cell>
          <cell r="AD41">
            <v>0.16660497606285452</v>
          </cell>
          <cell r="AE41">
            <v>0.31616419693031172</v>
          </cell>
          <cell r="AF41">
            <v>0.41283488855210182</v>
          </cell>
          <cell r="AG41">
            <v>0.33602343187665595</v>
          </cell>
          <cell r="AH41">
            <v>0.25208282163108087</v>
          </cell>
        </row>
        <row r="42">
          <cell r="A42" t="str">
            <v>Income on Investments</v>
          </cell>
          <cell r="L42">
            <v>7247.0029999999997</v>
          </cell>
          <cell r="M42">
            <v>8282.7459999999992</v>
          </cell>
          <cell r="N42">
            <v>9166.49</v>
          </cell>
          <cell r="O42">
            <v>8991.5280000000002</v>
          </cell>
          <cell r="P42">
            <v>8834.6260000000002</v>
          </cell>
          <cell r="Q42">
            <v>8486.8612874923874</v>
          </cell>
          <cell r="R42">
            <v>9245.3407240881843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0.14292018369524606</v>
          </cell>
          <cell r="AD42">
            <v>0.10669698189465193</v>
          </cell>
          <cell r="AE42">
            <v>-1.9087131497443344E-2</v>
          </cell>
          <cell r="AF42">
            <v>-1.7449981805094716E-2</v>
          </cell>
          <cell r="AG42">
            <v>-3.9363829607230949E-2</v>
          </cell>
          <cell r="AH42">
            <v>8.9371018436888328E-2</v>
          </cell>
        </row>
        <row r="43">
          <cell r="A43" t="str">
            <v>Interest on Balance with RBI &amp; Others</v>
          </cell>
          <cell r="L43">
            <v>699.38699999999972</v>
          </cell>
          <cell r="M43">
            <v>440.75299999999879</v>
          </cell>
          <cell r="N43">
            <v>796.44900000000052</v>
          </cell>
          <cell r="O43">
            <v>674.69900000000052</v>
          </cell>
          <cell r="P43">
            <v>669.13699999999881</v>
          </cell>
          <cell r="Q43">
            <v>832.53923395536685</v>
          </cell>
          <cell r="R43">
            <v>868.36424899106532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-0.36980098286070662</v>
          </cell>
          <cell r="AD43">
            <v>0.80701889720547038</v>
          </cell>
          <cell r="AE43">
            <v>-0.15286603410890076</v>
          </cell>
          <cell r="AF43">
            <v>-8.2436760688865407E-3</v>
          </cell>
          <cell r="AG43">
            <v>0.24419847348953705</v>
          </cell>
          <cell r="AH43">
            <v>4.303102313328222E-2</v>
          </cell>
        </row>
        <row r="44">
          <cell r="A44" t="str">
            <v>Total interest Earned</v>
          </cell>
          <cell r="L44">
            <v>15844.416999999999</v>
          </cell>
          <cell r="M44">
            <v>17398.509999999998</v>
          </cell>
          <cell r="N44">
            <v>20083.25</v>
          </cell>
          <cell r="O44">
            <v>22986.218000000001</v>
          </cell>
          <cell r="P44">
            <v>28322.710999999999</v>
          </cell>
          <cell r="Q44">
            <v>34461.956012716088</v>
          </cell>
          <cell r="R44">
            <v>41594.266795602525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9.8084580833740942E-2</v>
          </cell>
          <cell r="AD44">
            <v>0.15430861608264168</v>
          </cell>
          <cell r="AE44">
            <v>0.14454672426026671</v>
          </cell>
          <cell r="AF44">
            <v>0.23216054942139674</v>
          </cell>
          <cell r="AG44">
            <v>0.21676050052963114</v>
          </cell>
          <cell r="AH44">
            <v>0.20696186775511793</v>
          </cell>
        </row>
        <row r="46">
          <cell r="A46" t="str">
            <v>Interest on Deposits</v>
          </cell>
          <cell r="L46">
            <v>10019.43</v>
          </cell>
          <cell r="M46">
            <v>9960.7810000000009</v>
          </cell>
          <cell r="N46">
            <v>10499.486000000001</v>
          </cell>
          <cell r="O46">
            <v>12543.24</v>
          </cell>
          <cell r="P46">
            <v>14854.843000000001</v>
          </cell>
          <cell r="Q46">
            <v>18119.307978631288</v>
          </cell>
          <cell r="R46">
            <v>21688.76531953107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-5.8535265978203466E-3</v>
          </cell>
          <cell r="AD46">
            <v>5.40826065747253E-2</v>
          </cell>
          <cell r="AE46">
            <v>0.19465276681163246</v>
          </cell>
          <cell r="AF46">
            <v>0.1842907414671171</v>
          </cell>
          <cell r="AG46">
            <v>0.21975762238828689</v>
          </cell>
          <cell r="AH46">
            <v>0.19699744300992972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596.51199999999881</v>
          </cell>
          <cell r="M47">
            <v>604.39099999999962</v>
          </cell>
          <cell r="N47">
            <v>622.09699999999975</v>
          </cell>
          <cell r="O47">
            <v>891.64899999999943</v>
          </cell>
          <cell r="P47">
            <v>2129.5419999999976</v>
          </cell>
          <cell r="Q47">
            <v>2882.836429855447</v>
          </cell>
          <cell r="R47">
            <v>3489.585340544731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1.320845179979746E-2</v>
          </cell>
          <cell r="AD47">
            <v>2.9295604997427338E-2</v>
          </cell>
          <cell r="AE47">
            <v>0.43329577220272686</v>
          </cell>
          <cell r="AF47">
            <v>1.3883187218288802</v>
          </cell>
          <cell r="AG47">
            <v>0.35373541815820042</v>
          </cell>
          <cell r="AH47">
            <v>0.21046941977200828</v>
          </cell>
        </row>
        <row r="48">
          <cell r="A48" t="str">
            <v>Total Interest Expense</v>
          </cell>
          <cell r="L48">
            <v>10615.941999999999</v>
          </cell>
          <cell r="M48">
            <v>10565.172</v>
          </cell>
          <cell r="N48">
            <v>11121.583000000001</v>
          </cell>
          <cell r="O48">
            <v>13434.888999999999</v>
          </cell>
          <cell r="P48">
            <v>16984.384999999998</v>
          </cell>
          <cell r="Q48">
            <v>21002.144408486736</v>
          </cell>
          <cell r="R48">
            <v>25178.350660075801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-4.7824300471873693E-3</v>
          </cell>
          <cell r="AD48">
            <v>5.266464190076614E-2</v>
          </cell>
          <cell r="AE48">
            <v>0.2080015048217505</v>
          </cell>
          <cell r="AF48">
            <v>0.26419987541393164</v>
          </cell>
          <cell r="AG48">
            <v>0.23655607244458587</v>
          </cell>
          <cell r="AH48">
            <v>0.1988466591964535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5228.4750000000004</v>
          </cell>
          <cell r="M50">
            <v>6833.3379999999979</v>
          </cell>
          <cell r="N50">
            <v>8961.6669999999995</v>
          </cell>
          <cell r="O50">
            <v>9551.3290000000015</v>
          </cell>
          <cell r="P50">
            <v>11338.326000000001</v>
          </cell>
          <cell r="Q50">
            <v>13459.811604229351</v>
          </cell>
          <cell r="R50">
            <v>16415.916135526724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0.30694667183069591</v>
          </cell>
          <cell r="AD50">
            <v>0.31146256778166137</v>
          </cell>
          <cell r="AE50">
            <v>6.5798249365882633E-2</v>
          </cell>
          <cell r="AF50">
            <v>0.18709406827049913</v>
          </cell>
          <cell r="AG50">
            <v>0.18710747990747056</v>
          </cell>
          <cell r="AH50">
            <v>0.21962451022483132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0.30694667183069591</v>
          </cell>
          <cell r="N51">
            <v>0.31146256778166137</v>
          </cell>
          <cell r="O51">
            <v>6.5798249365882633E-2</v>
          </cell>
          <cell r="P51">
            <v>0.18709406827049913</v>
          </cell>
          <cell r="Q51">
            <v>0.18710747990747056</v>
          </cell>
          <cell r="R51">
            <v>0.21962451022483132</v>
          </cell>
        </row>
        <row r="53">
          <cell r="A53" t="str">
            <v xml:space="preserve">CEB Income </v>
          </cell>
          <cell r="L53">
            <v>1321.84</v>
          </cell>
          <cell r="M53">
            <v>1408.2139999999999</v>
          </cell>
          <cell r="N53">
            <v>1503.405</v>
          </cell>
          <cell r="O53">
            <v>2212.011</v>
          </cell>
          <cell r="P53">
            <v>2739.8290000000002</v>
          </cell>
          <cell r="Q53">
            <v>3287.7948000000001</v>
          </cell>
          <cell r="R53">
            <v>3813.8419679999997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6.5343763239121166E-2</v>
          </cell>
          <cell r="AD53">
            <v>6.7596970346836427E-2</v>
          </cell>
          <cell r="AE53">
            <v>0.47133407165733776</v>
          </cell>
          <cell r="AF53">
            <v>0.2386145457685338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259.35000000000002</v>
          </cell>
          <cell r="M54">
            <v>374.17599999999999</v>
          </cell>
          <cell r="N54">
            <v>342.89100000000002</v>
          </cell>
          <cell r="O54">
            <v>295.108</v>
          </cell>
          <cell r="P54">
            <v>150.37</v>
          </cell>
          <cell r="Q54">
            <v>174.42919999999998</v>
          </cell>
          <cell r="R54">
            <v>174.42919999999998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0.44274532485058793</v>
          </cell>
          <cell r="AD54">
            <v>-8.3610386556059124E-2</v>
          </cell>
          <cell r="AE54">
            <v>-0.13935332219276686</v>
          </cell>
          <cell r="AF54">
            <v>-0.49045773072908905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1302.231</v>
          </cell>
          <cell r="M55">
            <v>2686.7620000000002</v>
          </cell>
          <cell r="N55">
            <v>1801.2360000000001</v>
          </cell>
          <cell r="O55">
            <v>672.54300000000001</v>
          </cell>
          <cell r="P55">
            <v>156.155</v>
          </cell>
          <cell r="Q55">
            <v>140.5395</v>
          </cell>
          <cell r="R55">
            <v>126.48555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1.0631992327014181</v>
          </cell>
          <cell r="AD55">
            <v>-0.32958855306126855</v>
          </cell>
          <cell r="AE55">
            <v>-0.62662138664783518</v>
          </cell>
          <cell r="AF55">
            <v>-0.76781410259269667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118.17399999999975</v>
          </cell>
          <cell r="M57">
            <v>230.34100000000035</v>
          </cell>
          <cell r="N57">
            <v>437.66000000000008</v>
          </cell>
          <cell r="O57">
            <v>331.12299999999993</v>
          </cell>
          <cell r="P57">
            <v>588.57100000000003</v>
          </cell>
          <cell r="Q57">
            <v>588.57100000000003</v>
          </cell>
          <cell r="R57">
            <v>588.57100000000003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0.94916817574086387</v>
          </cell>
          <cell r="AD57">
            <v>0.9000525308130094</v>
          </cell>
          <cell r="AE57">
            <v>-0.24342411917927187</v>
          </cell>
          <cell r="AF57">
            <v>0.77749959984658323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3001.5949999999998</v>
          </cell>
          <cell r="M63">
            <v>4699.4930000000004</v>
          </cell>
          <cell r="N63">
            <v>4085.192</v>
          </cell>
          <cell r="O63">
            <v>3510.7849999999999</v>
          </cell>
          <cell r="P63">
            <v>3634.9250000000002</v>
          </cell>
          <cell r="Q63">
            <v>4191.3344999999999</v>
          </cell>
          <cell r="R63">
            <v>4703.3277179999995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0.56566525463961681</v>
          </cell>
          <cell r="AD63">
            <v>-0.13071644111396707</v>
          </cell>
          <cell r="AE63">
            <v>-0.14060709998452958</v>
          </cell>
          <cell r="AF63">
            <v>3.5359613305856241E-2</v>
          </cell>
          <cell r="AG63">
            <v>0.15307317207370152</v>
          </cell>
          <cell r="AH63">
            <v>0.12215517945418086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8230.07</v>
          </cell>
          <cell r="M65">
            <v>11532.830999999998</v>
          </cell>
          <cell r="N65">
            <v>13046.859</v>
          </cell>
          <cell r="O65">
            <v>13062.114000000001</v>
          </cell>
          <cell r="P65">
            <v>14973.251</v>
          </cell>
          <cell r="Q65">
            <v>17651.146104229352</v>
          </cell>
          <cell r="R65">
            <v>21119.243853526725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0.40130412013506556</v>
          </cell>
          <cell r="AD65">
            <v>0.13127982192750443</v>
          </cell>
          <cell r="AE65">
            <v>1.169246942885005E-3</v>
          </cell>
          <cell r="AF65">
            <v>0.14631146229469438</v>
          </cell>
          <cell r="AG65">
            <v>0.17884526908881382</v>
          </cell>
          <cell r="AH65">
            <v>0.19648003188112462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0.40130412013506556</v>
          </cell>
          <cell r="N66">
            <v>0.13127982192750443</v>
          </cell>
          <cell r="O66">
            <v>1.169246942885005E-3</v>
          </cell>
          <cell r="P66">
            <v>0.14631146229469438</v>
          </cell>
          <cell r="Q66">
            <v>0.17884526908881382</v>
          </cell>
          <cell r="R66">
            <v>0.19648003188112462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6927.8389999999999</v>
          </cell>
          <cell r="M67">
            <v>8846.0689999999977</v>
          </cell>
          <cell r="N67">
            <v>11245.623</v>
          </cell>
          <cell r="O67">
            <v>12389.571000000002</v>
          </cell>
          <cell r="P67">
            <v>14817.096</v>
          </cell>
          <cell r="Q67">
            <v>17510.606604229353</v>
          </cell>
          <cell r="R67">
            <v>20992.758303526723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0.27688720826220092</v>
          </cell>
          <cell r="AD67">
            <v>0.27125653213873901</v>
          </cell>
          <cell r="AE67">
            <v>0.1017238440235817</v>
          </cell>
          <cell r="AF67">
            <v>0.19593293423961144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0.27688720826220092</v>
          </cell>
          <cell r="N68">
            <v>0.27125653213873901</v>
          </cell>
          <cell r="O68">
            <v>0.1017238440235817</v>
          </cell>
          <cell r="P68">
            <v>0.19593293423961144</v>
          </cell>
          <cell r="Q68">
            <v>0.18178397468905882</v>
          </cell>
          <cell r="R68">
            <v>0.1988595699737965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3167.6469999999999</v>
          </cell>
          <cell r="M71">
            <v>2693.9650000000001</v>
          </cell>
          <cell r="N71">
            <v>3375.444</v>
          </cell>
          <cell r="O71">
            <v>4048.6469999999999</v>
          </cell>
          <cell r="P71">
            <v>4100.3310000000001</v>
          </cell>
          <cell r="Q71">
            <v>4520.2728188704823</v>
          </cell>
          <cell r="R71">
            <v>5147.3859350504008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-0.14953749581313824</v>
          </cell>
          <cell r="AD71">
            <v>0.2529650533692902</v>
          </cell>
          <cell r="AE71">
            <v>0.19944131794217301</v>
          </cell>
          <cell r="AF71">
            <v>1.2765746186318649E-2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272.93799999999999</v>
          </cell>
          <cell r="M76">
            <v>311.779</v>
          </cell>
          <cell r="N76">
            <v>379.22800000000001</v>
          </cell>
          <cell r="O76">
            <v>444.58600000000001</v>
          </cell>
          <cell r="P76">
            <v>495.29500000000002</v>
          </cell>
          <cell r="Q76">
            <v>614.16579999999999</v>
          </cell>
          <cell r="R76">
            <v>706.29066999999998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0.14230704409059936</v>
          </cell>
          <cell r="AD76">
            <v>0.2163359302582919</v>
          </cell>
          <cell r="AE76">
            <v>0.17234486904975377</v>
          </cell>
          <cell r="AF76">
            <v>0.11405892223326863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198.81800000000001</v>
          </cell>
          <cell r="M77">
            <v>336.75700000000001</v>
          </cell>
          <cell r="N77">
            <v>374.07600000000002</v>
          </cell>
          <cell r="O77">
            <v>525.81399999999996</v>
          </cell>
          <cell r="P77">
            <v>419.02800000000002</v>
          </cell>
          <cell r="Q77">
            <v>460.93080000000003</v>
          </cell>
          <cell r="R77">
            <v>507.02388000000008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0.69379533040267982</v>
          </cell>
          <cell r="AD77">
            <v>0.11081878030746206</v>
          </cell>
          <cell r="AE77">
            <v>0.40563414921032082</v>
          </cell>
          <cell r="AF77">
            <v>-0.20308702316788818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64.022999999999996</v>
          </cell>
          <cell r="M78">
            <v>101.11799999999999</v>
          </cell>
          <cell r="N78">
            <v>186.86699999999999</v>
          </cell>
          <cell r="O78">
            <v>237.59200000000001</v>
          </cell>
          <cell r="P78">
            <v>262.38900000000001</v>
          </cell>
          <cell r="Q78">
            <v>288.62790000000001</v>
          </cell>
          <cell r="R78">
            <v>317.49069000000003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0.57940115271074455</v>
          </cell>
          <cell r="AD78">
            <v>0.84800925651219372</v>
          </cell>
          <cell r="AE78">
            <v>0.27144974768150631</v>
          </cell>
          <cell r="AF78">
            <v>0.10436799218828918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-23.302000000000589</v>
          </cell>
          <cell r="M79">
            <v>1080.8629999999998</v>
          </cell>
          <cell r="N79">
            <v>710.75700000000052</v>
          </cell>
          <cell r="O79">
            <v>1067.0329999999994</v>
          </cell>
          <cell r="P79">
            <v>1175.3599999999997</v>
          </cell>
          <cell r="Q79">
            <v>1316.4031999999997</v>
          </cell>
          <cell r="R79">
            <v>1448.0435199999999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-47.384988413010575</v>
          </cell>
          <cell r="AD79">
            <v>-0.34241712409435732</v>
          </cell>
          <cell r="AE79">
            <v>0.50126273817915079</v>
          </cell>
          <cell r="AF79">
            <v>0.10152169614248141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3680.1239999999998</v>
          </cell>
          <cell r="M80">
            <v>4524.482</v>
          </cell>
          <cell r="N80">
            <v>5026.3720000000003</v>
          </cell>
          <cell r="O80">
            <v>6323.6719999999996</v>
          </cell>
          <cell r="P80">
            <v>6452.4030000000002</v>
          </cell>
          <cell r="Q80">
            <v>7200.4005188704823</v>
          </cell>
          <cell r="R80">
            <v>8126.2346950504007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0.22943737765357919</v>
          </cell>
          <cell r="AD80">
            <v>0.11092761558118713</v>
          </cell>
          <cell r="AE80">
            <v>0.25809868429953031</v>
          </cell>
          <cell r="AF80">
            <v>2.0357001438404909E-2</v>
          </cell>
          <cell r="AG80">
            <v>0.11592541861853367</v>
          </cell>
          <cell r="AH80">
            <v>0.12858092737390558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4549.9459999999999</v>
          </cell>
          <cell r="M82">
            <v>7008.3489999999983</v>
          </cell>
          <cell r="N82">
            <v>8020.4870000000001</v>
          </cell>
          <cell r="O82">
            <v>6738.4420000000018</v>
          </cell>
          <cell r="P82">
            <v>8520.848</v>
          </cell>
          <cell r="Q82">
            <v>10450.745585358869</v>
          </cell>
          <cell r="R82">
            <v>12993.009158476325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0.54031476417522284</v>
          </cell>
          <cell r="AD82">
            <v>0.14441889238107319</v>
          </cell>
          <cell r="AE82">
            <v>-0.15984627866113343</v>
          </cell>
          <cell r="AF82">
            <v>0.26451307290320192</v>
          </cell>
          <cell r="AG82">
            <v>0.22649125830655215</v>
          </cell>
          <cell r="AH82">
            <v>0.24326145463526339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0.54031476417522284</v>
          </cell>
          <cell r="N83">
            <v>0.14441889238107319</v>
          </cell>
          <cell r="O83">
            <v>-0.15984627866113343</v>
          </cell>
          <cell r="P83">
            <v>0.26451307290320192</v>
          </cell>
          <cell r="Q83">
            <v>0.22649125830655215</v>
          </cell>
          <cell r="R83">
            <v>0.24326145463526339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M86">
            <v>-15.8</v>
          </cell>
          <cell r="N86">
            <v>4327.6000000000004</v>
          </cell>
          <cell r="O86">
            <v>2076.8000000000002</v>
          </cell>
          <cell r="P86">
            <v>1017.1</v>
          </cell>
          <cell r="Q86">
            <v>1384.664005484434</v>
          </cell>
          <cell r="R86">
            <v>1384.664005484434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 t="e">
            <v>#DIV/0!</v>
          </cell>
          <cell r="AD86">
            <v>-274.8987341772152</v>
          </cell>
          <cell r="AE86">
            <v>-0.52010352158240125</v>
          </cell>
          <cell r="AF86">
            <v>-0.51025616332819723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1600</v>
          </cell>
          <cell r="M87">
            <v>2921.6</v>
          </cell>
          <cell r="N87">
            <v>-600</v>
          </cell>
          <cell r="O87">
            <v>660</v>
          </cell>
          <cell r="P87">
            <v>1355.7</v>
          </cell>
          <cell r="Q87">
            <v>2080.2778496546748</v>
          </cell>
          <cell r="R87">
            <v>2872.3487595744964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0.82599999999999985</v>
          </cell>
          <cell r="AD87">
            <v>-1.2053669222343921</v>
          </cell>
          <cell r="AE87">
            <v>-2.1</v>
          </cell>
          <cell r="AF87">
            <v>1.0540909090909092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1239.5</v>
          </cell>
          <cell r="M88">
            <v>235.50000000000045</v>
          </cell>
          <cell r="N88">
            <v>515</v>
          </cell>
          <cell r="O88">
            <v>611.70000000000027</v>
          </cell>
          <cell r="P88">
            <v>1466.8</v>
          </cell>
          <cell r="Q88">
            <v>1466.8</v>
          </cell>
          <cell r="R88">
            <v>1466.8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-0.81000403388463049</v>
          </cell>
          <cell r="AD88">
            <v>1.1868365180467051</v>
          </cell>
          <cell r="AE88">
            <v>0.18776699029126265</v>
          </cell>
          <cell r="AF88">
            <v>1.3979074709825068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2839.5</v>
          </cell>
          <cell r="M90">
            <v>3141.3</v>
          </cell>
          <cell r="N90">
            <v>4242.6000000000004</v>
          </cell>
          <cell r="O90">
            <v>3348.5000000000005</v>
          </cell>
          <cell r="P90">
            <v>3839.6</v>
          </cell>
          <cell r="Q90">
            <v>4931.7418551391083</v>
          </cell>
          <cell r="R90">
            <v>5723.8127650589304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0.10628631801373478</v>
          </cell>
          <cell r="AD90">
            <v>0.35058733645306095</v>
          </cell>
          <cell r="AE90">
            <v>-0.21074341205864322</v>
          </cell>
          <cell r="AF90">
            <v>0.14666268478423161</v>
          </cell>
          <cell r="AG90">
            <v>0.284441570772765</v>
          </cell>
          <cell r="AH90">
            <v>0.16060672540969412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1710.4459999999999</v>
          </cell>
          <cell r="M92">
            <v>3867.0489999999982</v>
          </cell>
          <cell r="N92">
            <v>3777.8869999999997</v>
          </cell>
          <cell r="O92">
            <v>3389.9420000000014</v>
          </cell>
          <cell r="P92">
            <v>4681.2479999999996</v>
          </cell>
          <cell r="Q92">
            <v>5519.0037302197607</v>
          </cell>
          <cell r="R92">
            <v>7269.1963934173946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1.2608424937121652</v>
          </cell>
          <cell r="AD92">
            <v>-2.3056858084807952E-2</v>
          </cell>
          <cell r="AE92">
            <v>-0.1026883546278643</v>
          </cell>
          <cell r="AF92">
            <v>0.380922741451033</v>
          </cell>
          <cell r="AG92">
            <v>0.17895991201913697</v>
          </cell>
          <cell r="AH92">
            <v>0.31712112344014365</v>
          </cell>
        </row>
        <row r="93">
          <cell r="A93" t="str">
            <v>Provision for Tax</v>
          </cell>
          <cell r="M93">
            <v>1421</v>
          </cell>
          <cell r="N93">
            <v>1306.5999999999999</v>
          </cell>
          <cell r="O93">
            <v>803.1</v>
          </cell>
          <cell r="P93">
            <v>1418.5</v>
          </cell>
          <cell r="Q93">
            <v>1854.3852533538397</v>
          </cell>
          <cell r="R93">
            <v>2442.4499881882448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 t="e">
            <v>#DIV/0!</v>
          </cell>
          <cell r="AD93">
            <v>-8.0506685432793823E-2</v>
          </cell>
          <cell r="AE93">
            <v>-0.3853512934333384</v>
          </cell>
          <cell r="AF93">
            <v>0.7662806624330718</v>
          </cell>
          <cell r="AG93">
            <v>0.30728604395758885</v>
          </cell>
          <cell r="AH93">
            <v>0.31712112344014365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</v>
          </cell>
          <cell r="M94">
            <v>0.36746366544618408</v>
          </cell>
          <cell r="N94">
            <v>0.34585470661245293</v>
          </cell>
          <cell r="O94">
            <v>0.23690670813836923</v>
          </cell>
          <cell r="P94">
            <v>0.30301748593537453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1710.4459999999999</v>
          </cell>
          <cell r="M95">
            <v>2446.0489999999982</v>
          </cell>
          <cell r="N95">
            <v>2471.2869999999998</v>
          </cell>
          <cell r="O95">
            <v>2586.8420000000015</v>
          </cell>
          <cell r="P95">
            <v>3262.7479999999996</v>
          </cell>
          <cell r="Q95">
            <v>3664.6184768659209</v>
          </cell>
          <cell r="R95">
            <v>4826.7464052291498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0.43006502397620161</v>
          </cell>
          <cell r="AD95">
            <v>1.0317863624155432E-2</v>
          </cell>
          <cell r="AE95">
            <v>4.675903689049532E-2</v>
          </cell>
          <cell r="AF95">
            <v>0.2612861550879404</v>
          </cell>
          <cell r="AG95">
            <v>0.12316932747056208</v>
          </cell>
          <cell r="AH95">
            <v>0.31712112344014365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0.43006502397620161</v>
          </cell>
          <cell r="N96">
            <v>1.0317863624155432E-2</v>
          </cell>
          <cell r="O96">
            <v>4.675903689049532E-2</v>
          </cell>
          <cell r="P96">
            <v>0.2612861550879404</v>
          </cell>
          <cell r="Q96">
            <v>0.12316932747056208</v>
          </cell>
          <cell r="R96">
            <v>0.31712112344014365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3247.7150000000001</v>
          </cell>
          <cell r="M101">
            <v>4321.5869999999977</v>
          </cell>
          <cell r="N101">
            <v>6219.2510000000002</v>
          </cell>
          <cell r="O101">
            <v>6065.8990000000022</v>
          </cell>
          <cell r="P101">
            <v>8364.6929999999993</v>
          </cell>
          <cell r="Q101">
            <v>10310.206085358868</v>
          </cell>
          <cell r="R101">
            <v>12866.523608476326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0.33065462948565294</v>
          </cell>
          <cell r="AD101">
            <v>0.43911276112224584</v>
          </cell>
          <cell r="AE101">
            <v>-2.4657631602261754E-2</v>
          </cell>
          <cell r="AF101">
            <v>0.3789700421981963</v>
          </cell>
          <cell r="AG101">
            <v>0.23258631074193259</v>
          </cell>
          <cell r="AH101">
            <v>0.24794048750854625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0.33065462948565294</v>
          </cell>
          <cell r="N102">
            <v>0.43911276112224584</v>
          </cell>
          <cell r="O102">
            <v>-2.4657631602261754E-2</v>
          </cell>
          <cell r="P102">
            <v>0.3789700421981963</v>
          </cell>
          <cell r="Q102">
            <v>0.23258631074193259</v>
          </cell>
          <cell r="R102">
            <v>0.24794048750854625</v>
          </cell>
        </row>
        <row r="104">
          <cell r="A104" t="str">
            <v>Dividend paid (Rs mn)</v>
          </cell>
          <cell r="L104">
            <v>250</v>
          </cell>
          <cell r="M104">
            <v>375</v>
          </cell>
          <cell r="N104">
            <v>375</v>
          </cell>
          <cell r="O104">
            <v>500</v>
          </cell>
          <cell r="P104">
            <v>500</v>
          </cell>
          <cell r="Q104">
            <v>550.00000000000011</v>
          </cell>
          <cell r="R104">
            <v>605.00000000000011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</v>
          </cell>
          <cell r="AE104">
            <v>0.33333333333333326</v>
          </cell>
          <cell r="AF104">
            <v>0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N105">
            <v>49.008000000000003</v>
          </cell>
          <cell r="O105">
            <v>70.125</v>
          </cell>
          <cell r="P105">
            <v>84.974999999999994</v>
          </cell>
          <cell r="Q105">
            <v>82.500000000000014</v>
          </cell>
          <cell r="R105">
            <v>90.750000000000014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75</v>
          </cell>
          <cell r="N106">
            <v>75</v>
          </cell>
          <cell r="O106">
            <v>100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</v>
          </cell>
          <cell r="AE106">
            <v>0.33333333333333326</v>
          </cell>
          <cell r="AF106">
            <v>0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0.14616070896128847</v>
          </cell>
          <cell r="M107">
            <v>0.15330845784364919</v>
          </cell>
          <cell r="N107">
            <v>0.15174279636480911</v>
          </cell>
          <cell r="O107">
            <v>0.19328586747857029</v>
          </cell>
          <cell r="P107">
            <v>0.15324505600800309</v>
          </cell>
          <cell r="Q107">
            <v>0.15008383641354522</v>
          </cell>
          <cell r="R107">
            <v>0.125343233144497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4.8903353939353522E-2</v>
          </cell>
          <cell r="AD107">
            <v>-1.021249251908074E-2</v>
          </cell>
          <cell r="AE107">
            <v>0.27377293755603604</v>
          </cell>
          <cell r="AF107">
            <v>-0.2071585056522901</v>
          </cell>
          <cell r="AG107">
            <v>-2.0628525818756405E-2</v>
          </cell>
          <cell r="AH107">
            <v>-0.16484522157920645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8.3308923882942212E-2</v>
          </cell>
          <cell r="N112">
            <v>7.7860109660856186E-2</v>
          </cell>
          <cell r="O112">
            <v>7.7720777483747588E-2</v>
          </cell>
          <cell r="P112">
            <v>8.345092688634799E-2</v>
          </cell>
          <cell r="Q112">
            <v>8.517887236286957E-2</v>
          </cell>
          <cell r="R112">
            <v>8.6202159868872308E-2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8.3308923882942212E-2</v>
          </cell>
          <cell r="AD112">
            <v>-5.4488142220860264E-3</v>
          </cell>
          <cell r="AE112">
            <v>-1.3933217710859758E-4</v>
          </cell>
          <cell r="AF112">
            <v>5.7301494026004013E-3</v>
          </cell>
          <cell r="AG112">
            <v>1.7279454765215807E-3</v>
          </cell>
          <cell r="AH112">
            <v>1.0232875060027374E-3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8.5455074241008705E-2</v>
          </cell>
          <cell r="N113">
            <v>7.7906188643184049E-2</v>
          </cell>
          <cell r="O113">
            <v>7.901584629165169E-2</v>
          </cell>
          <cell r="P113">
            <v>8.6221267355611572E-2</v>
          </cell>
          <cell r="Q113">
            <v>9.0782743816573377E-2</v>
          </cell>
          <cell r="R113">
            <v>9.328274381657338E-2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8.5455074241008705E-2</v>
          </cell>
          <cell r="AD113">
            <v>-7.5488855978246561E-3</v>
          </cell>
          <cell r="AE113">
            <v>1.1096576484676407E-3</v>
          </cell>
          <cell r="AF113">
            <v>7.2054210639598826E-3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8.8035626069545944E-2</v>
          </cell>
          <cell r="N114">
            <v>8.5787609329192993E-2</v>
          </cell>
          <cell r="O114">
            <v>8.4737282117650609E-2</v>
          </cell>
          <cell r="P114">
            <v>8.7918106732840673E-2</v>
          </cell>
          <cell r="Q114">
            <v>8.6079090935350988E-2</v>
          </cell>
          <cell r="R114">
            <v>8.3579090935350986E-2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8.8035626069545944E-2</v>
          </cell>
          <cell r="AD114">
            <v>-2.2480167403529511E-3</v>
          </cell>
          <cell r="AE114">
            <v>-1.0503272115423845E-3</v>
          </cell>
          <cell r="AF114">
            <v>3.1808246151900643E-3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3.3279923478216393E-2</v>
          </cell>
          <cell r="N115">
            <v>3.7594276694318307E-2</v>
          </cell>
          <cell r="O115">
            <v>3.2022516319013206E-2</v>
          </cell>
          <cell r="P115">
            <v>3.3172069442440062E-2</v>
          </cell>
          <cell r="Q115">
            <v>2.8672069442440058E-2</v>
          </cell>
          <cell r="R115">
            <v>2.5222993856663267E-2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3.3279923478216393E-2</v>
          </cell>
          <cell r="AD115">
            <v>4.3143532161019141E-3</v>
          </cell>
          <cell r="AE115">
            <v>-5.5717603753051015E-3</v>
          </cell>
          <cell r="AF115">
            <v>1.1495531234268566E-3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5.5884649281232629E-2</v>
          </cell>
          <cell r="N117">
            <v>4.7883417416170054E-2</v>
          </cell>
          <cell r="O117">
            <v>5.0043327064964338E-2</v>
          </cell>
          <cell r="P117">
            <v>5.2140067736332431E-2</v>
          </cell>
          <cell r="Q117">
            <v>5.3650952728643231E-2</v>
          </cell>
          <cell r="R117">
            <v>5.442377392477335E-2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5.5884649281232629E-2</v>
          </cell>
          <cell r="AD117">
            <v>-8.0012318650625747E-3</v>
          </cell>
          <cell r="AE117">
            <v>2.1599096487942837E-3</v>
          </cell>
          <cell r="AF117">
            <v>2.0967406713680928E-3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0.37892080568891207</v>
          </cell>
          <cell r="N118">
            <v>0.13631535474648032</v>
          </cell>
          <cell r="O118">
            <v>6.8627137832217369E-2</v>
          </cell>
          <cell r="P118">
            <v>8.6051269381711412E-2</v>
          </cell>
          <cell r="Q118">
            <v>8.6051269381711412E-2</v>
          </cell>
          <cell r="R118">
            <v>8.6051269381711412E-2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0.37892080568891207</v>
          </cell>
          <cell r="AD118">
            <v>-0.24260545094243174</v>
          </cell>
          <cell r="AE118">
            <v>-6.7688216914262953E-2</v>
          </cell>
          <cell r="AF118">
            <v>1.7424131549494043E-2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5.8749820938298829E-2</v>
          </cell>
          <cell r="N119">
            <v>5.0264651709521768E-2</v>
          </cell>
          <cell r="O119">
            <v>5.2252397891004228E-2</v>
          </cell>
          <cell r="P119">
            <v>5.6567476348809646E-2</v>
          </cell>
          <cell r="Q119">
            <v>5.8526265961498181E-2</v>
          </cell>
          <cell r="R119">
            <v>5.937510713163674E-2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5.8749820938298829E-2</v>
          </cell>
          <cell r="AD119">
            <v>-8.4851692287770605E-3</v>
          </cell>
          <cell r="AE119">
            <v>1.9877461814824596E-3</v>
          </cell>
          <cell r="AF119">
            <v>4.3150784578054185E-3</v>
          </cell>
          <cell r="AG119">
            <v>1.9587896126885343E-3</v>
          </cell>
          <cell r="AH119">
            <v>8.4884117013855898E-4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2.4559102944643384E-2</v>
          </cell>
          <cell r="N120">
            <v>2.7595457951334418E-2</v>
          </cell>
          <cell r="O120">
            <v>2.5468379592743361E-2</v>
          </cell>
          <cell r="P120">
            <v>2.6883450537538343E-2</v>
          </cell>
          <cell r="Q120">
            <v>2.665260640137139E-2</v>
          </cell>
          <cell r="R120">
            <v>2.6827052737235568E-2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2.4559102944643384E-2</v>
          </cell>
          <cell r="AD120">
            <v>3.0363550066910341E-3</v>
          </cell>
          <cell r="AE120">
            <v>-2.1270783585910572E-3</v>
          </cell>
          <cell r="AF120">
            <v>1.4150709447949827E-3</v>
          </cell>
          <cell r="AG120">
            <v>-2.308441361669536E-4</v>
          </cell>
          <cell r="AH120">
            <v>1.7444633586417846E-4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5.0588993537848494E-2</v>
          </cell>
          <cell r="N122">
            <v>4.311690946347399E-2</v>
          </cell>
          <cell r="O122">
            <v>4.5425916455149255E-2</v>
          </cell>
          <cell r="P122">
            <v>5.0043326390774717E-2</v>
          </cell>
          <cell r="Q122">
            <v>5.1910546727439021E-2</v>
          </cell>
          <cell r="R122">
            <v>5.2180946463127584E-2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5.0588993537848494E-2</v>
          </cell>
          <cell r="AD122">
            <v>-7.4720840743745034E-3</v>
          </cell>
          <cell r="AE122">
            <v>2.3090069916752651E-3</v>
          </cell>
          <cell r="AF122">
            <v>4.6174099356254619E-3</v>
          </cell>
          <cell r="AG122">
            <v>1.8672203366643034E-3</v>
          </cell>
          <cell r="AH122">
            <v>2.7039973568856318E-4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3.2719930345093719E-2</v>
          </cell>
          <cell r="N123">
            <v>3.4743200197382196E-2</v>
          </cell>
          <cell r="O123">
            <v>3.2294861028598333E-2</v>
          </cell>
          <cell r="P123">
            <v>3.3407600495573272E-2</v>
          </cell>
          <cell r="Q123">
            <v>3.326832563543055E-2</v>
          </cell>
          <cell r="R123">
            <v>3.4021213405744724E-2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3.2719930345093719E-2</v>
          </cell>
          <cell r="AD123">
            <v>2.0232698522884771E-3</v>
          </cell>
          <cell r="AE123">
            <v>-2.4483391687838627E-3</v>
          </cell>
          <cell r="AF123">
            <v>1.1127394669749394E-3</v>
          </cell>
          <cell r="AG123">
            <v>-1.3927486014272267E-4</v>
          </cell>
          <cell r="AH123">
            <v>7.5288777031417425E-4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6.8000000000000005E-2</v>
          </cell>
          <cell r="M126">
            <v>6.2300000000000001E-2</v>
          </cell>
          <cell r="N126">
            <v>6.1699999999999998E-2</v>
          </cell>
          <cell r="O126">
            <v>7.2400000000000006E-2</v>
          </cell>
          <cell r="P126">
            <v>7.5499999999999998E-2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6.8000000000000005E-2</v>
          </cell>
          <cell r="AC126">
            <v>-5.7000000000000037E-3</v>
          </cell>
          <cell r="AD126">
            <v>-6.0000000000000331E-4</v>
          </cell>
          <cell r="AE126">
            <v>1.0700000000000008E-2</v>
          </cell>
          <cell r="AF126">
            <v>3.0999999999999917E-3</v>
          </cell>
        </row>
        <row r="127">
          <cell r="A127" t="str">
            <v>Tier 2 Ratio</v>
          </cell>
          <cell r="L127">
            <v>4.4999999999999998E-2</v>
          </cell>
          <cell r="M127">
            <v>5.1299999999999998E-2</v>
          </cell>
          <cell r="N127">
            <v>4.8800000000000003E-2</v>
          </cell>
          <cell r="O127">
            <v>3.9100000000000003E-2</v>
          </cell>
          <cell r="P127">
            <v>4.1300000000000003E-2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4.4999999999999998E-2</v>
          </cell>
          <cell r="AC127">
            <v>6.3E-3</v>
          </cell>
          <cell r="AD127">
            <v>-2.4999999999999953E-3</v>
          </cell>
          <cell r="AE127">
            <v>-9.7000000000000003E-3</v>
          </cell>
          <cell r="AF127">
            <v>2.2000000000000006E-3</v>
          </cell>
        </row>
        <row r="128">
          <cell r="A128" t="str">
            <v>CAR</v>
          </cell>
          <cell r="L128">
            <v>0.113</v>
          </cell>
          <cell r="M128">
            <v>0.11360000000000001</v>
          </cell>
          <cell r="N128">
            <v>0.1105</v>
          </cell>
          <cell r="O128">
            <v>0.11150000000000002</v>
          </cell>
          <cell r="P128">
            <v>0.1168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0.113</v>
          </cell>
          <cell r="AC128">
            <v>6.0000000000000331E-4</v>
          </cell>
          <cell r="AD128">
            <v>-3.1000000000000055E-3</v>
          </cell>
          <cell r="AE128">
            <v>1.0000000000000148E-3</v>
          </cell>
          <cell r="AF128">
            <v>5.2999999999999853E-3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342.08920000000001</v>
          </cell>
          <cell r="M137">
            <v>489.20979999999963</v>
          </cell>
          <cell r="N137">
            <v>494.25739999999996</v>
          </cell>
          <cell r="O137">
            <v>517.36840000000029</v>
          </cell>
          <cell r="P137">
            <v>652.54959999999994</v>
          </cell>
          <cell r="Q137">
            <v>732.92369537318416</v>
          </cell>
          <cell r="R137">
            <v>965.34928104582991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0.43006502397620161</v>
          </cell>
          <cell r="AD137">
            <v>1.0317863624155432E-2</v>
          </cell>
          <cell r="AE137">
            <v>4.675903689049532E-2</v>
          </cell>
          <cell r="AF137">
            <v>0.2612861550879404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1445.6098000000002</v>
          </cell>
          <cell r="M138">
            <v>1850.5126</v>
          </cell>
          <cell r="N138">
            <v>2259.9691999999995</v>
          </cell>
          <cell r="O138">
            <v>2663.3018000000002</v>
          </cell>
          <cell r="P138">
            <v>3198.8733999999999</v>
          </cell>
          <cell r="Q138">
            <v>3805.2970953731842</v>
          </cell>
          <cell r="R138">
            <v>4631.4963764190143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0.28009134968509475</v>
          </cell>
          <cell r="AD138">
            <v>0.22126658310783709</v>
          </cell>
          <cell r="AE138">
            <v>0.17846818443366419</v>
          </cell>
          <cell r="AF138">
            <v>0.20109309429370703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649.54300000000012</v>
          </cell>
          <cell r="M139">
            <v>864.31739999999945</v>
          </cell>
          <cell r="N139">
            <v>1243.8501999999999</v>
          </cell>
          <cell r="O139">
            <v>1213.1798000000006</v>
          </cell>
          <cell r="P139">
            <v>1672.9385999999997</v>
          </cell>
          <cell r="Q139">
            <v>2062.0412170717736</v>
          </cell>
          <cell r="R139">
            <v>2573.304721695265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0.33065462948565272</v>
          </cell>
          <cell r="AD139">
            <v>0.43911276112224584</v>
          </cell>
          <cell r="AE139">
            <v>-2.4657631602261532E-2</v>
          </cell>
          <cell r="AF139">
            <v>0.37897004219819586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75</v>
          </cell>
          <cell r="N140">
            <v>75</v>
          </cell>
          <cell r="O140">
            <v>100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</v>
          </cell>
          <cell r="AE140">
            <v>0.33333333333333326</v>
          </cell>
          <cell r="AF140">
            <v>0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0.29683958338440319</v>
          </cell>
          <cell r="N143">
            <v>0.24048635855777295</v>
          </cell>
          <cell r="O143">
            <v>0.21017262710096613</v>
          </cell>
          <cell r="P143">
            <v>0.22263053482263714</v>
          </cell>
          <cell r="Q143">
            <v>0.20928208296966472</v>
          </cell>
          <cell r="R143">
            <v>0.22884269581172154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0.29683958338440319</v>
          </cell>
          <cell r="AD143">
            <v>-5.6353224826630244E-2</v>
          </cell>
          <cell r="AE143">
            <v>-3.0313731456806825E-2</v>
          </cell>
          <cell r="AF143">
            <v>1.2457907721671019E-2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1.1367330481922394E-2</v>
          </cell>
          <cell r="N144">
            <v>9.347142109882486E-3</v>
          </cell>
          <cell r="O144">
            <v>8.5181751107831338E-3</v>
          </cell>
          <cell r="P144">
            <v>9.3414170670252355E-3</v>
          </cell>
          <cell r="Q144">
            <v>8.8053958536389865E-3</v>
          </cell>
          <cell r="R144">
            <v>9.7817141646586898E-3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1.1367330481922394E-2</v>
          </cell>
          <cell r="AD144">
            <v>-2.0201883720399084E-3</v>
          </cell>
          <cell r="AE144">
            <v>-8.2896699909935229E-4</v>
          </cell>
          <cell r="AF144">
            <v>8.2324195624210172E-4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0.44715585651154849</v>
          </cell>
          <cell r="M147">
            <v>0.39231321433566491</v>
          </cell>
          <cell r="N147">
            <v>0.3852553323370782</v>
          </cell>
          <cell r="O147">
            <v>0.48412316719942872</v>
          </cell>
          <cell r="P147">
            <v>0.43092866071636682</v>
          </cell>
          <cell r="Q147">
            <v>0.40792821476590746</v>
          </cell>
          <cell r="R147">
            <v>0.38477867632999524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-5.4842642175883582E-2</v>
          </cell>
          <cell r="AD147">
            <v>-7.0578819985867014E-3</v>
          </cell>
          <cell r="AE147">
            <v>9.8867834862350512E-2</v>
          </cell>
          <cell r="AF147">
            <v>-5.3194506483061899E-2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0.53120807224301836</v>
          </cell>
          <cell r="M148">
            <v>0.5114680882547944</v>
          </cell>
          <cell r="N148">
            <v>0.44696252044017487</v>
          </cell>
          <cell r="O148">
            <v>0.51040282185718933</v>
          </cell>
          <cell r="P148">
            <v>0.43547014880648682</v>
          </cell>
          <cell r="Q148">
            <v>0.41120223197358352</v>
          </cell>
          <cell r="R148">
            <v>0.38709704449296767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-1.9739983988223964E-2</v>
          </cell>
          <cell r="AD148">
            <v>-6.4505567814619524E-2</v>
          </cell>
          <cell r="AE148">
            <v>6.3440301417014455E-2</v>
          </cell>
          <cell r="AF148">
            <v>-7.4932673050702503E-2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3.8670653644846897E-2</v>
          </cell>
          <cell r="M149">
            <v>2.1026268138336249E-2</v>
          </cell>
          <cell r="N149">
            <v>1.9011233167630575E-2</v>
          </cell>
          <cell r="O149">
            <v>2.0823129297868274E-2</v>
          </cell>
          <cell r="P149">
            <v>1.8473565076899852E-2</v>
          </cell>
          <cell r="Q149">
            <v>1.7301221743450234E-2</v>
          </cell>
          <cell r="R149">
            <v>1.6468340854990843E-2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-1.7644385506510648E-2</v>
          </cell>
          <cell r="AD149">
            <v>-2.0150349707056744E-3</v>
          </cell>
          <cell r="AE149">
            <v>1.8118961302376994E-3</v>
          </cell>
          <cell r="AF149">
            <v>-2.3495642209684225E-3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4.0129315852458283E-2</v>
          </cell>
          <cell r="M150">
            <v>4.4569389619460713E-2</v>
          </cell>
          <cell r="N150">
            <v>3.8693028823206951E-2</v>
          </cell>
          <cell r="O150">
            <v>3.7512810237696224E-2</v>
          </cell>
          <cell r="P150">
            <v>2.9562458228225626E-2</v>
          </cell>
          <cell r="Q150">
            <v>2.5998634701566135E-2</v>
          </cell>
          <cell r="R150">
            <v>2.4079540686894177E-2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4.4400737670024296E-3</v>
          </cell>
          <cell r="AD150">
            <v>-5.8763607962537615E-3</v>
          </cell>
          <cell r="AE150">
            <v>-1.1802185855107269E-3</v>
          </cell>
          <cell r="AF150">
            <v>-7.9503520094705987E-3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237.35141430700446</v>
          </cell>
          <cell r="M153">
            <v>295.23003293413177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0.24385200651159233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17.891207153502236</v>
          </cell>
          <cell r="M154">
            <v>17.974550898203592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4.6583634064647494E-3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263860.6413994169</v>
          </cell>
          <cell r="M155">
            <v>224366.20304822188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-0.14967915692818556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0.38488700582133567</v>
          </cell>
          <cell r="M156">
            <v>0.23359095438058536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174.46940745456746</v>
          </cell>
          <cell r="M159">
            <v>287.79853409123172</v>
          </cell>
          <cell r="N159">
            <v>-46.188020492562373</v>
          </cell>
          <cell r="O159">
            <v>39.152022364347033</v>
          </cell>
          <cell r="P159">
            <v>62.113021489831738</v>
          </cell>
          <cell r="Q159">
            <v>75.113021489831738</v>
          </cell>
          <cell r="R159">
            <v>85.113021489831738</v>
          </cell>
        </row>
        <row r="160">
          <cell r="A160" t="str">
            <v>Gross NPL</v>
          </cell>
          <cell r="L160">
            <v>6352.6</v>
          </cell>
          <cell r="M160">
            <v>6617.6</v>
          </cell>
          <cell r="N160">
            <v>6521.3</v>
          </cell>
          <cell r="O160">
            <v>6099.5</v>
          </cell>
          <cell r="P160">
            <v>5401.1</v>
          </cell>
          <cell r="Q160">
            <v>5941.2100000000009</v>
          </cell>
          <cell r="R160">
            <v>6535.3310000000019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4.1715203223876784E-2</v>
          </cell>
          <cell r="AD160">
            <v>-1.4552103481624834E-2</v>
          </cell>
          <cell r="AE160">
            <v>-6.4680355143913015E-2</v>
          </cell>
          <cell r="AF160">
            <v>-0.11450118862201819</v>
          </cell>
        </row>
        <row r="161">
          <cell r="A161" t="str">
            <v>Net NPL</v>
          </cell>
          <cell r="L161">
            <v>2800</v>
          </cell>
          <cell r="M161">
            <v>1542.8</v>
          </cell>
          <cell r="N161">
            <v>2693</v>
          </cell>
          <cell r="O161">
            <v>2764.6</v>
          </cell>
          <cell r="P161">
            <v>2676.2</v>
          </cell>
          <cell r="Q161">
            <v>2810.0099999999998</v>
          </cell>
          <cell r="R161">
            <v>2950.5104999999999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-0.44900000000000007</v>
          </cell>
          <cell r="AD161">
            <v>0.74552761213378282</v>
          </cell>
          <cell r="AE161">
            <v>2.658744894170062E-2</v>
          </cell>
          <cell r="AF161">
            <v>-3.1975692686102897E-2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3552.6000000000004</v>
          </cell>
          <cell r="M162">
            <v>5074.8</v>
          </cell>
          <cell r="N162">
            <v>3828.3</v>
          </cell>
          <cell r="O162">
            <v>3334.9</v>
          </cell>
          <cell r="P162">
            <v>2724.9000000000005</v>
          </cell>
          <cell r="Q162">
            <v>3131.2000000000012</v>
          </cell>
          <cell r="R162">
            <v>3584.8205000000021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0.42847491977706453</v>
          </cell>
          <cell r="AD162">
            <v>-0.24562544336722625</v>
          </cell>
          <cell r="AE162">
            <v>-0.12888227150432308</v>
          </cell>
          <cell r="AF162">
            <v>-0.18291403040570919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6.6687506643713715E-2</v>
          </cell>
          <cell r="M163">
            <v>5.6852676190074128E-2</v>
          </cell>
          <cell r="N163">
            <v>4.2815508386020655E-2</v>
          </cell>
          <cell r="O163">
            <v>3.176841084226617E-2</v>
          </cell>
          <cell r="P163">
            <v>2.1553729595738137E-2</v>
          </cell>
          <cell r="Q163">
            <v>1.9216369379786352E-2</v>
          </cell>
          <cell r="R163">
            <v>1.754494118514445E-2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-0.1474763557465627</v>
          </cell>
          <cell r="AD163">
            <v>-0.2469042575431869</v>
          </cell>
          <cell r="AE163">
            <v>-0.25801626467108318</v>
          </cell>
          <cell r="AF163">
            <v>-0.32153579532967846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3.0532146304549306E-2</v>
          </cell>
          <cell r="M164">
            <v>1.3858610232911066E-2</v>
          </cell>
          <cell r="N164">
            <v>1.8136715721487742E-2</v>
          </cell>
          <cell r="O164">
            <v>1.4653563852631515E-2</v>
          </cell>
          <cell r="P164">
            <v>1.0797101309529995E-2</v>
          </cell>
          <cell r="Q164">
            <v>9.1817421471153075E-3</v>
          </cell>
          <cell r="R164">
            <v>7.9979990387506993E-3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-0.54609773925896177</v>
          </cell>
          <cell r="AD164">
            <v>0.30869657322616262</v>
          </cell>
          <cell r="AE164">
            <v>-0.19204975820013048</v>
          </cell>
          <cell r="AF164">
            <v>-0.26317574222116413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0.55923558857790512</v>
          </cell>
          <cell r="M165">
            <v>0.76686411992263059</v>
          </cell>
          <cell r="N165">
            <v>0.58704552773220064</v>
          </cell>
          <cell r="O165">
            <v>0.54674973358472012</v>
          </cell>
          <cell r="P165">
            <v>0.50450834089352181</v>
          </cell>
          <cell r="Q165">
            <v>0.52703068903472539</v>
          </cell>
          <cell r="R165">
            <v>0.54852929407860151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0.37127202843565366</v>
          </cell>
          <cell r="AD165">
            <v>-0.23448559858110452</v>
          </cell>
          <cell r="AE165">
            <v>-6.8641684918623103E-2</v>
          </cell>
          <cell r="AF165">
            <v>-7.7259100638689016E-2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7.7985135750376952E-2</v>
          </cell>
          <cell r="M173">
            <v>7.1331214365868825E-2</v>
          </cell>
          <cell r="N173">
            <v>0.11728032651448665</v>
          </cell>
          <cell r="O173">
            <v>5.3221630103964426E-2</v>
          </cell>
          <cell r="P173">
            <v>8.5552600121043723E-2</v>
          </cell>
          <cell r="Q173">
            <v>8.6336373340919856E-2</v>
          </cell>
          <cell r="R173">
            <v>8.6433848179843537E-2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-8.5322944180115323E-2</v>
          </cell>
          <cell r="AD173">
            <v>0.64416556702564631</v>
          </cell>
          <cell r="AE173">
            <v>-0.54620155241987323</v>
          </cell>
          <cell r="AF173">
            <v>0.607478011363485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0.50474646624790265</v>
          </cell>
          <cell r="M174">
            <v>0.54651748214076568</v>
          </cell>
          <cell r="N174">
            <v>0.43890613493326225</v>
          </cell>
          <cell r="O174">
            <v>0.40890117544178967</v>
          </cell>
          <cell r="P174">
            <v>0.30860087127576857</v>
          </cell>
          <cell r="Q174">
            <v>0.27781026039019319</v>
          </cell>
          <cell r="R174">
            <v>0.27737415533031118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8.2756430576667928E-2</v>
          </cell>
          <cell r="AD174">
            <v>-0.19690376012488864</v>
          </cell>
          <cell r="AE174">
            <v>-6.8363044175800747E-2</v>
          </cell>
          <cell r="AF174">
            <v>-0.24529228622943799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0.57581947934997679</v>
          </cell>
          <cell r="M175">
            <v>0.56448570992003577</v>
          </cell>
          <cell r="N175">
            <v>0.61527077990425882</v>
          </cell>
          <cell r="O175">
            <v>0.7257280551863512</v>
          </cell>
          <cell r="P175">
            <v>0.79997003486956286</v>
          </cell>
          <cell r="Q175">
            <v>0.83707254057131053</v>
          </cell>
          <cell r="R175">
            <v>0.8550945371052473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-1.9682851720708272E-2</v>
          </cell>
          <cell r="AD175">
            <v>8.9966971867927681E-2</v>
          </cell>
          <cell r="AE175">
            <v>0.17952628158171335</v>
          </cell>
          <cell r="AF175">
            <v>0.10229999950070545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0.57581947934997679</v>
          </cell>
          <cell r="M176">
            <v>0.51692294849790332</v>
          </cell>
          <cell r="N176">
            <v>0.84229543591910905</v>
          </cell>
          <cell r="O176">
            <v>2.1561831385744217</v>
          </cell>
          <cell r="P176">
            <v>1.1869441401725567</v>
          </cell>
          <cell r="Q176">
            <v>1.0431975722476863</v>
          </cell>
          <cell r="R176">
            <v>0.95521674007156232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-0.10228297750287951</v>
          </cell>
          <cell r="AD176">
            <v>0.62944098025960526</v>
          </cell>
          <cell r="AE176">
            <v>1.5598893768450783</v>
          </cell>
          <cell r="AF176">
            <v>-0.44951608286979061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1.6600933323823144</v>
          </cell>
          <cell r="M179">
            <v>0.81232485029282064</v>
          </cell>
          <cell r="N179">
            <v>1.1230087083070512</v>
          </cell>
          <cell r="O179">
            <v>0.98777501207985241</v>
          </cell>
          <cell r="P179">
            <v>0.82020862812651674</v>
          </cell>
          <cell r="Q179">
            <v>0.89359277438696927</v>
          </cell>
          <cell r="R179">
            <v>0.78740653784538228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</v>
          </cell>
          <cell r="M180">
            <v>0.36746366544618408</v>
          </cell>
          <cell r="N180">
            <v>0.34585470661245293</v>
          </cell>
          <cell r="O180">
            <v>0.23690670813836923</v>
          </cell>
          <cell r="P180">
            <v>0.30301748593537453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0.36471074972630851</v>
          </cell>
          <cell r="M181">
            <v>0.40748823944441753</v>
          </cell>
          <cell r="N181">
            <v>0.31311689656491265</v>
          </cell>
          <cell r="O181">
            <v>0.26877617206525678</v>
          </cell>
          <cell r="P181">
            <v>0.24276124136301463</v>
          </cell>
          <cell r="Q181">
            <v>0.23745395767789398</v>
          </cell>
          <cell r="R181">
            <v>0.22270341450764516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1.6199454802177479E-2</v>
          </cell>
          <cell r="M182">
            <v>2.8557047960889474E-2</v>
          </cell>
          <cell r="N182">
            <v>1.6857459101322129E-2</v>
          </cell>
          <cell r="O182">
            <v>6.3381291730672572E-3</v>
          </cell>
          <cell r="P182">
            <v>1.5467247208865386E-3</v>
          </cell>
          <cell r="Q182">
            <v>1.42544009978549E-3</v>
          </cell>
          <cell r="R182">
            <v>1.1434459368181366E-3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0.23829082019335868</v>
          </cell>
          <cell r="N185">
            <v>0.22369847784683383</v>
          </cell>
          <cell r="O185">
            <v>7.7218275893341071E-2</v>
          </cell>
          <cell r="P185">
            <v>0.19185257790073984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0.21391772559237854</v>
          </cell>
          <cell r="N186">
            <v>0.33379092437810587</v>
          </cell>
          <cell r="O186">
            <v>0.27060726741633689</v>
          </cell>
          <cell r="P186">
            <v>0.31377909602490028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6.5343763239121166E-2</v>
          </cell>
          <cell r="N187">
            <v>6.7596970346836427E-2</v>
          </cell>
          <cell r="O187">
            <v>0.47133407165733776</v>
          </cell>
          <cell r="P187">
            <v>0.2386145457685338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1.0631992327014181</v>
          </cell>
          <cell r="N188">
            <v>-0.32958855306126855</v>
          </cell>
          <cell r="O188">
            <v>-0.62662138664783518</v>
          </cell>
          <cell r="P188">
            <v>-0.76781410259269667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0.54031476417522284</v>
          </cell>
          <cell r="N189">
            <v>0.14441889238107319</v>
          </cell>
          <cell r="O189">
            <v>-0.15984627866113343</v>
          </cell>
          <cell r="P189">
            <v>0.26451307290320192</v>
          </cell>
          <cell r="Q189">
            <v>0.22649125830655215</v>
          </cell>
          <cell r="R189">
            <v>0.24326145463526339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0.43006502397620161</v>
          </cell>
          <cell r="N190">
            <v>1.0317863624155432E-2</v>
          </cell>
          <cell r="O190">
            <v>4.675903689049532E-2</v>
          </cell>
          <cell r="P190">
            <v>0.2612861550879404</v>
          </cell>
          <cell r="Q190">
            <v>0.12316932747056208</v>
          </cell>
          <cell r="R190">
            <v>0.31712112344014365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0.33065462948565294</v>
          </cell>
          <cell r="N191">
            <v>0.43911276112224584</v>
          </cell>
          <cell r="O191">
            <v>-2.4657631602261754E-2</v>
          </cell>
          <cell r="P191">
            <v>0.3789700421981963</v>
          </cell>
          <cell r="Q191">
            <v>0.23258631074193259</v>
          </cell>
          <cell r="R191">
            <v>0.24794048750854625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38693.25</v>
          </cell>
          <cell r="M201">
            <v>47580.970999999998</v>
          </cell>
          <cell r="N201">
            <v>54368.298999999999</v>
          </cell>
          <cell r="O201">
            <v>62563.682000000001</v>
          </cell>
          <cell r="P201">
            <v>70727.937000000005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0.22969693680422298</v>
          </cell>
          <cell r="AD201">
            <v>0.14264795058511948</v>
          </cell>
          <cell r="AE201">
            <v>0.15073826385482469</v>
          </cell>
          <cell r="AF201">
            <v>0.13049511695938865</v>
          </cell>
        </row>
        <row r="202">
          <cell r="A202" t="str">
            <v xml:space="preserve">Current Account </v>
          </cell>
          <cell r="L202">
            <v>11086.107</v>
          </cell>
          <cell r="M202">
            <v>14936.757</v>
          </cell>
          <cell r="N202">
            <v>17103.503000000001</v>
          </cell>
          <cell r="O202">
            <v>16455.875</v>
          </cell>
          <cell r="P202">
            <v>17061.673999999999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0.34734014383949208</v>
          </cell>
          <cell r="AD202">
            <v>0.14506134095908507</v>
          </cell>
          <cell r="AE202">
            <v>-3.7865225620739795E-2</v>
          </cell>
          <cell r="AF202">
            <v>3.681353923750641E-2</v>
          </cell>
        </row>
        <row r="203">
          <cell r="A203" t="str">
            <v>Term Deposit</v>
          </cell>
          <cell r="L203">
            <v>109483.442</v>
          </cell>
          <cell r="M203">
            <v>134695.93400000001</v>
          </cell>
          <cell r="N203">
            <v>169858.25599999999</v>
          </cell>
          <cell r="O203">
            <v>180945.592</v>
          </cell>
          <cell r="P203">
            <v>222050.522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0.23028589108479092</v>
          </cell>
          <cell r="AD203">
            <v>0.26104961713246655</v>
          </cell>
          <cell r="AE203">
            <v>6.527404826292349E-2</v>
          </cell>
          <cell r="AF203">
            <v>0.22716734652480497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159262.799</v>
          </cell>
          <cell r="M204">
            <v>197213.66200000001</v>
          </cell>
          <cell r="N204">
            <v>241330.05799999999</v>
          </cell>
          <cell r="O204">
            <v>259965.149</v>
          </cell>
          <cell r="P204">
            <v>309840.13299999997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0.23829082019335868</v>
          </cell>
          <cell r="AD204">
            <v>0.22369847784683383</v>
          </cell>
          <cell r="AE204">
            <v>7.7218275893341071E-2</v>
          </cell>
          <cell r="AF204">
            <v>0.19185257790073984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0.31256110851097124</v>
          </cell>
          <cell r="M205">
            <v>0.31700505617100699</v>
          </cell>
          <cell r="N205">
            <v>0.29615789509320051</v>
          </cell>
          <cell r="O205">
            <v>0.30396211686051811</v>
          </cell>
          <cell r="P205">
            <v>0.28333841116702596</v>
          </cell>
        </row>
        <row r="206">
          <cell r="P206">
            <v>87789.611000000004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0.24295221635530845</v>
          </cell>
          <cell r="M208">
            <v>0.24126609950582428</v>
          </cell>
          <cell r="N208">
            <v>0.22528606444871446</v>
          </cell>
          <cell r="O208">
            <v>0.2406618050175641</v>
          </cell>
          <cell r="P208">
            <v>0.22827235553762176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6.9608892155662794E-2</v>
          </cell>
          <cell r="M209">
            <v>7.5738956665182752E-2</v>
          </cell>
          <cell r="N209">
            <v>7.0871830644486072E-2</v>
          </cell>
          <cell r="O209">
            <v>6.3300311842953996E-2</v>
          </cell>
          <cell r="P209">
            <v>5.5066055629404212E-2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0.6874388914890287</v>
          </cell>
          <cell r="M210">
            <v>0.68299494382899295</v>
          </cell>
          <cell r="N210">
            <v>0.70384210490679944</v>
          </cell>
          <cell r="O210">
            <v>0.69603788313948189</v>
          </cell>
          <cell r="P210">
            <v>0.71666158883297415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8.182293263831969E-2</v>
          </cell>
          <cell r="N216">
            <v>6.8031476210862127E-2</v>
          </cell>
          <cell r="O216">
            <v>7.1897418627911019E-2</v>
          </cell>
          <cell r="P216">
            <v>7.2754098376108509E-2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5.5884649281232629E-2</v>
          </cell>
          <cell r="N217">
            <v>4.7883417416170054E-2</v>
          </cell>
          <cell r="O217">
            <v>5.0043327064964338E-2</v>
          </cell>
          <cell r="P217">
            <v>5.2140067736332431E-2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5.5884649281232629E-2</v>
          </cell>
          <cell r="N218">
            <v>4.7883417416170054E-2</v>
          </cell>
          <cell r="O218">
            <v>5.0043327064964338E-2</v>
          </cell>
          <cell r="P218">
            <v>5.2140067736332431E-2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12005</v>
          </cell>
          <cell r="M222">
            <v>12007</v>
          </cell>
          <cell r="O222">
            <v>11642</v>
          </cell>
          <cell r="P222">
            <v>11607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1.6659725114531732E-4</v>
          </cell>
          <cell r="AD222">
            <v>-1</v>
          </cell>
          <cell r="AE222" t="e">
            <v>#DIV/0!</v>
          </cell>
          <cell r="AF222">
            <v>-3.0063562961690771E-3</v>
          </cell>
        </row>
        <row r="223">
          <cell r="A223" t="str">
            <v>Branches</v>
          </cell>
          <cell r="L223">
            <v>671</v>
          </cell>
          <cell r="M223">
            <v>668</v>
          </cell>
          <cell r="N223">
            <v>670</v>
          </cell>
          <cell r="O223">
            <v>690</v>
          </cell>
          <cell r="P223">
            <v>704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-4.4709388971684305E-3</v>
          </cell>
          <cell r="AD223">
            <v>2.9940119760478723E-3</v>
          </cell>
          <cell r="AE223">
            <v>2.9850746268656803E-2</v>
          </cell>
          <cell r="AF223">
            <v>2.0289855072463725E-2</v>
          </cell>
        </row>
      </sheetData>
      <sheetData sheetId="21">
        <row r="1">
          <cell r="A1" t="str">
            <v>SBM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360</v>
          </cell>
          <cell r="M6">
            <v>360</v>
          </cell>
          <cell r="N6">
            <v>360</v>
          </cell>
          <cell r="O6">
            <v>360</v>
          </cell>
          <cell r="P6">
            <v>360</v>
          </cell>
          <cell r="Q6">
            <v>360</v>
          </cell>
          <cell r="R6">
            <v>360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3949.58</v>
          </cell>
          <cell r="M7">
            <v>5459.741</v>
          </cell>
          <cell r="N7">
            <v>7204.4539999999997</v>
          </cell>
          <cell r="O7">
            <v>8992.1790000000001</v>
          </cell>
          <cell r="P7">
            <v>11053.287</v>
          </cell>
          <cell r="Q7">
            <v>13873.57901179118</v>
          </cell>
          <cell r="R7">
            <v>17378.350263278731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0.38235989649532365</v>
          </cell>
          <cell r="AD7">
            <v>0.31955966409395598</v>
          </cell>
          <cell r="AE7">
            <v>0.24814163571590586</v>
          </cell>
          <cell r="AF7">
            <v>0.22921118451934741</v>
          </cell>
          <cell r="AG7">
            <v>0.2551541466164029</v>
          </cell>
          <cell r="AH7">
            <v>0.25262199815266406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4309.58</v>
          </cell>
          <cell r="M8">
            <v>5819.741</v>
          </cell>
          <cell r="N8">
            <v>7564.4539999999997</v>
          </cell>
          <cell r="O8">
            <v>9352.1790000000001</v>
          </cell>
          <cell r="P8">
            <v>11413.287</v>
          </cell>
          <cell r="Q8">
            <v>14233.57901179118</v>
          </cell>
          <cell r="R8">
            <v>17738.350263278731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0.35041953044148166</v>
          </cell>
          <cell r="AD8">
            <v>0.29979220724771083</v>
          </cell>
          <cell r="AE8">
            <v>0.23633232484459565</v>
          </cell>
          <cell r="AF8">
            <v>0.22038799727849523</v>
          </cell>
          <cell r="AG8">
            <v>0.24710602754414035</v>
          </cell>
          <cell r="AH8">
            <v>0.24623260590917995</v>
          </cell>
        </row>
        <row r="9">
          <cell r="A9" t="str">
            <v xml:space="preserve">Deposits </v>
          </cell>
          <cell r="L9">
            <v>90131.157999999996</v>
          </cell>
          <cell r="M9">
            <v>110836.95699999999</v>
          </cell>
          <cell r="N9">
            <v>135851.704</v>
          </cell>
          <cell r="O9">
            <v>163687.52900000001</v>
          </cell>
          <cell r="P9">
            <v>220223.451</v>
          </cell>
          <cell r="Q9">
            <v>259863.67217999999</v>
          </cell>
          <cell r="R9">
            <v>306639.1331724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0.22972964576800403</v>
          </cell>
          <cell r="AD9">
            <v>0.22568958655189353</v>
          </cell>
          <cell r="AE9">
            <v>0.20489860767591117</v>
          </cell>
          <cell r="AF9">
            <v>0.34538930574240623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90131.157999999996</v>
          </cell>
          <cell r="M12">
            <v>110836.95699999999</v>
          </cell>
          <cell r="N12">
            <v>135851.704</v>
          </cell>
          <cell r="O12">
            <v>163687.52900000001</v>
          </cell>
          <cell r="P12">
            <v>220223.451</v>
          </cell>
          <cell r="Q12">
            <v>220223.451</v>
          </cell>
          <cell r="R12">
            <v>220223.451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0.22972964576800403</v>
          </cell>
          <cell r="AD12">
            <v>0.22568958655189353</v>
          </cell>
          <cell r="AE12">
            <v>0.20489860767591117</v>
          </cell>
          <cell r="AF12">
            <v>0.34538930574240623</v>
          </cell>
        </row>
        <row r="13">
          <cell r="A13" t="str">
            <v xml:space="preserve">Borrowings </v>
          </cell>
          <cell r="L13">
            <v>3354.0810000000001</v>
          </cell>
          <cell r="M13">
            <v>2073.3490000000002</v>
          </cell>
          <cell r="N13">
            <v>3195.7759999999998</v>
          </cell>
          <cell r="O13">
            <v>5822.1859999999997</v>
          </cell>
          <cell r="P13">
            <v>9899.2250000000004</v>
          </cell>
          <cell r="Q13">
            <v>12077.0545</v>
          </cell>
          <cell r="R13">
            <v>14492.465399999999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-0.38184289526698967</v>
          </cell>
          <cell r="AD13">
            <v>0.54135941416519828</v>
          </cell>
          <cell r="AE13">
            <v>0.82183795109544588</v>
          </cell>
          <cell r="AF13">
            <v>0.70025914665041644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15562.681</v>
          </cell>
          <cell r="M14">
            <v>18850.526000000002</v>
          </cell>
          <cell r="N14">
            <v>18914.296999999999</v>
          </cell>
          <cell r="O14">
            <v>14512.614</v>
          </cell>
          <cell r="P14">
            <v>26890.541000000001</v>
          </cell>
          <cell r="Q14">
            <v>34179.266737456797</v>
          </cell>
          <cell r="R14">
            <v>39896.082950472781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0.2112646914757168</v>
          </cell>
          <cell r="AD14">
            <v>3.3829825226094901E-3</v>
          </cell>
          <cell r="AE14">
            <v>-0.23271724029711494</v>
          </cell>
          <cell r="AF14">
            <v>0.8529081666473044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3650</v>
          </cell>
          <cell r="O15">
            <v>5450</v>
          </cell>
          <cell r="P15">
            <v>10098.34950822781</v>
          </cell>
          <cell r="Q15">
            <v>12835.523891088094</v>
          </cell>
          <cell r="R15">
            <v>14982.390634800642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0.49315068493150682</v>
          </cell>
          <cell r="AF15">
            <v>0.8529081666473044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15562.681</v>
          </cell>
          <cell r="M16">
            <v>18850.526000000002</v>
          </cell>
          <cell r="N16">
            <v>15264.296999999999</v>
          </cell>
          <cell r="O16">
            <v>9062.6139999999996</v>
          </cell>
          <cell r="P16">
            <v>16792.191491772192</v>
          </cell>
          <cell r="Q16">
            <v>21343.742846368703</v>
          </cell>
          <cell r="R16">
            <v>24913.692315672139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0.2112646914757168</v>
          </cell>
          <cell r="AD16">
            <v>-0.19024556662238512</v>
          </cell>
          <cell r="AE16">
            <v>-0.40628684046176511</v>
          </cell>
          <cell r="AF16">
            <v>0.85290816664730418</v>
          </cell>
          <cell r="AG16">
            <v>0.27105165855371949</v>
          </cell>
          <cell r="AH16">
            <v>0.16725976765180173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113357.5</v>
          </cell>
          <cell r="M17">
            <v>137580.573</v>
          </cell>
          <cell r="N17">
            <v>165526.231</v>
          </cell>
          <cell r="O17">
            <v>193374.508</v>
          </cell>
          <cell r="P17">
            <v>268426.50400000002</v>
          </cell>
          <cell r="Q17">
            <v>320353.57242924796</v>
          </cell>
          <cell r="R17">
            <v>378766.03178615152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0.21368743135654911</v>
          </cell>
          <cell r="AD17">
            <v>0.20312212248163841</v>
          </cell>
          <cell r="AE17">
            <v>0.16824086932783477</v>
          </cell>
          <cell r="AF17">
            <v>0.38811732102765073</v>
          </cell>
          <cell r="AG17">
            <v>0.19344985556734717</v>
          </cell>
          <cell r="AH17">
            <v>0.18233746829779562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0.21368743135654911</v>
          </cell>
          <cell r="N18">
            <v>0.20312212248163841</v>
          </cell>
          <cell r="O18">
            <v>0.16824086932783477</v>
          </cell>
          <cell r="P18">
            <v>0.38811732102765073</v>
          </cell>
          <cell r="Q18">
            <v>0.19344985556734717</v>
          </cell>
          <cell r="R18">
            <v>0.18233746829779562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4652.384</v>
          </cell>
          <cell r="M21">
            <v>7109.6409999999996</v>
          </cell>
          <cell r="N21">
            <v>9415.3140000000003</v>
          </cell>
          <cell r="O21">
            <v>7457.085</v>
          </cell>
          <cell r="P21">
            <v>20956.341</v>
          </cell>
          <cell r="Q21">
            <v>25010.342139670076</v>
          </cell>
          <cell r="R21">
            <v>29570.664606679191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0.52817157827040928</v>
          </cell>
          <cell r="AD21">
            <v>0.32430231006038146</v>
          </cell>
          <cell r="AE21">
            <v>-0.20798339811077993</v>
          </cell>
          <cell r="AF21">
            <v>1.8102591025849915</v>
          </cell>
          <cell r="AG21">
            <v>0.19344985556734717</v>
          </cell>
          <cell r="AH21">
            <v>0.18233746829779562</v>
          </cell>
        </row>
        <row r="22">
          <cell r="A22" t="str">
            <v>Balances with Banks &amp; money at Call &amp; Short Notice</v>
          </cell>
          <cell r="L22">
            <v>4906.232</v>
          </cell>
          <cell r="M22">
            <v>6644.4719999999998</v>
          </cell>
          <cell r="N22">
            <v>6241.4870000000001</v>
          </cell>
          <cell r="O22">
            <v>6127.607</v>
          </cell>
          <cell r="P22">
            <v>3427.5859999999998</v>
          </cell>
          <cell r="Q22">
            <v>4090.6520166446612</v>
          </cell>
          <cell r="R22">
            <v>4836.5311490469203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0.35429225523782804</v>
          </cell>
          <cell r="AD22">
            <v>-6.064966486426604E-2</v>
          </cell>
          <cell r="AE22">
            <v>-1.8245652037727544E-2</v>
          </cell>
          <cell r="AF22">
            <v>-0.44063220764647604</v>
          </cell>
          <cell r="AG22">
            <v>0.19344985556734717</v>
          </cell>
          <cell r="AH22">
            <v>0.1823374682977954</v>
          </cell>
        </row>
        <row r="23">
          <cell r="A23" t="str">
            <v xml:space="preserve">Investments </v>
          </cell>
          <cell r="L23">
            <v>47605.682999999997</v>
          </cell>
          <cell r="M23">
            <v>54866.927000000003</v>
          </cell>
          <cell r="N23">
            <v>57961.946000000004</v>
          </cell>
          <cell r="O23">
            <v>56935.231</v>
          </cell>
          <cell r="P23">
            <v>69897.490000000005</v>
          </cell>
          <cell r="Q23">
            <v>74318.144116276264</v>
          </cell>
          <cell r="R23">
            <v>87401.831233205972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0.15252893231255626</v>
          </cell>
          <cell r="AD23">
            <v>5.640955616121901E-2</v>
          </cell>
          <cell r="AE23">
            <v>-1.7713604715756115E-2</v>
          </cell>
          <cell r="AF23">
            <v>0.22766674996014347</v>
          </cell>
          <cell r="AG23">
            <v>6.3244819181293321E-2</v>
          </cell>
          <cell r="AH23">
            <v>0.17604970189324565</v>
          </cell>
        </row>
        <row r="24">
          <cell r="A24" t="str">
            <v>---SLR Investments</v>
          </cell>
          <cell r="L24">
            <v>39880.904999999999</v>
          </cell>
          <cell r="M24">
            <v>48760.651000000005</v>
          </cell>
          <cell r="N24">
            <v>53492.722999999998</v>
          </cell>
          <cell r="O24">
            <v>53369.38</v>
          </cell>
          <cell r="P24">
            <v>66561.366999999998</v>
          </cell>
          <cell r="Q24">
            <v>70648.408816276249</v>
          </cell>
          <cell r="R24">
            <v>83365.122403205969</v>
          </cell>
          <cell r="T24" t="str">
            <v>---SLR Investments</v>
          </cell>
          <cell r="AB24" t="e">
            <v>#DIV/0!</v>
          </cell>
          <cell r="AC24">
            <v>0.22265658214125295</v>
          </cell>
          <cell r="AD24">
            <v>9.7046940575095997E-2</v>
          </cell>
          <cell r="AE24">
            <v>-2.305790266089125E-3</v>
          </cell>
          <cell r="AF24">
            <v>0.24718269164828222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7724.7779999999984</v>
          </cell>
          <cell r="M25">
            <v>6106.275999999998</v>
          </cell>
          <cell r="N25">
            <v>4469.2230000000054</v>
          </cell>
          <cell r="O25">
            <v>3565.8510000000024</v>
          </cell>
          <cell r="P25">
            <v>3336.1230000000069</v>
          </cell>
          <cell r="Q25">
            <v>3669.735300000008</v>
          </cell>
          <cell r="R25">
            <v>4036.7088300000091</v>
          </cell>
          <cell r="T25" t="str">
            <v>---Non SLR Investments</v>
          </cell>
          <cell r="AB25" t="e">
            <v>#DIV/0!</v>
          </cell>
          <cell r="AC25">
            <v>-0.20952084318798558</v>
          </cell>
          <cell r="AD25">
            <v>-0.26809351558953332</v>
          </cell>
          <cell r="AE25">
            <v>-0.20213177995369713</v>
          </cell>
          <cell r="AF25">
            <v>-6.4424452956670208E-2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174.97300000000001</v>
          </cell>
          <cell r="O26">
            <v>171.61500000000001</v>
          </cell>
          <cell r="P26">
            <v>468.71800000000002</v>
          </cell>
          <cell r="Q26">
            <v>468.71800000000002</v>
          </cell>
          <cell r="R26">
            <v>468.71800000000002</v>
          </cell>
          <cell r="T26" t="str">
            <v>------Shares</v>
          </cell>
          <cell r="AF26">
            <v>1.7312181336130292</v>
          </cell>
        </row>
        <row r="27">
          <cell r="A27" t="str">
            <v>------Subs / JV's</v>
          </cell>
          <cell r="N27">
            <v>103.923</v>
          </cell>
          <cell r="O27">
            <v>103.923</v>
          </cell>
          <cell r="P27">
            <v>103.923</v>
          </cell>
          <cell r="Q27">
            <v>103.923</v>
          </cell>
          <cell r="R27">
            <v>103.923</v>
          </cell>
          <cell r="AF27">
            <v>0</v>
          </cell>
        </row>
        <row r="28">
          <cell r="A28" t="str">
            <v>-----Others</v>
          </cell>
          <cell r="L28">
            <v>7724.7779999999984</v>
          </cell>
          <cell r="M28">
            <v>6106.275999999998</v>
          </cell>
          <cell r="N28">
            <v>4190.3270000000057</v>
          </cell>
          <cell r="O28">
            <v>3290.3130000000028</v>
          </cell>
          <cell r="P28">
            <v>2763.4820000000072</v>
          </cell>
          <cell r="Q28">
            <v>3097.0943000000079</v>
          </cell>
          <cell r="R28">
            <v>3464.0678300000091</v>
          </cell>
          <cell r="AF28">
            <v>-0.16011577014101552</v>
          </cell>
        </row>
        <row r="29">
          <cell r="A29" t="str">
            <v xml:space="preserve">Advances </v>
          </cell>
          <cell r="L29">
            <v>52606.673000000003</v>
          </cell>
          <cell r="M29">
            <v>63067.18</v>
          </cell>
          <cell r="N29">
            <v>87812.573000000004</v>
          </cell>
          <cell r="O29">
            <v>117541.569</v>
          </cell>
          <cell r="P29">
            <v>164655.36300000001</v>
          </cell>
          <cell r="Q29">
            <v>203304.62752412731</v>
          </cell>
          <cell r="R29">
            <v>245064.44563290552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0.19884372843726483</v>
          </cell>
          <cell r="AD29">
            <v>0.3923656171086134</v>
          </cell>
          <cell r="AE29">
            <v>0.33855056268536843</v>
          </cell>
          <cell r="AF29">
            <v>0.4008266556319322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</row>
        <row r="32">
          <cell r="A32" t="str">
            <v xml:space="preserve">Fixed Assets </v>
          </cell>
          <cell r="L32">
            <v>382.93400000000003</v>
          </cell>
          <cell r="M32">
            <v>754.851</v>
          </cell>
          <cell r="N32">
            <v>922.43299999999999</v>
          </cell>
          <cell r="O32">
            <v>1632.9970000000001</v>
          </cell>
          <cell r="P32">
            <v>1333.83</v>
          </cell>
          <cell r="Q32">
            <v>1360.5065999999999</v>
          </cell>
          <cell r="R32">
            <v>1387.7167319999999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0.97123002919563151</v>
          </cell>
          <cell r="AD32">
            <v>0.22200672715542535</v>
          </cell>
          <cell r="AE32">
            <v>0.77031502558993448</v>
          </cell>
          <cell r="AF32">
            <v>-0.18320119387849465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3203.5940000000001</v>
          </cell>
          <cell r="M33">
            <v>5137.5020000000004</v>
          </cell>
          <cell r="N33">
            <v>3172.4780000000001</v>
          </cell>
          <cell r="O33">
            <v>3680.0189999999998</v>
          </cell>
          <cell r="P33">
            <v>8155.8940000000002</v>
          </cell>
          <cell r="Q33">
            <v>12269.30003252962</v>
          </cell>
          <cell r="R33">
            <v>10504.842432313915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0.60366825509100108</v>
          </cell>
          <cell r="AD33">
            <v>-0.38248627445789807</v>
          </cell>
          <cell r="AE33">
            <v>0.15998251209307046</v>
          </cell>
          <cell r="AF33">
            <v>1.2162641008103492</v>
          </cell>
          <cell r="AG33">
            <v>0.50434765735425446</v>
          </cell>
          <cell r="AH33">
            <v>-0.14381077938738107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113357.5</v>
          </cell>
          <cell r="M34">
            <v>137580.573</v>
          </cell>
          <cell r="N34">
            <v>165526.231</v>
          </cell>
          <cell r="O34">
            <v>193374.508</v>
          </cell>
          <cell r="P34">
            <v>268426.50400000002</v>
          </cell>
          <cell r="Q34">
            <v>320353.57242924796</v>
          </cell>
          <cell r="R34">
            <v>378766.03178615152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0.21368743135654911</v>
          </cell>
          <cell r="AD34">
            <v>0.20312212248163841</v>
          </cell>
          <cell r="AE34">
            <v>0.16824086932783477</v>
          </cell>
          <cell r="AF34">
            <v>0.38811732102765073</v>
          </cell>
          <cell r="AG34">
            <v>0.19344985556734717</v>
          </cell>
          <cell r="AH34">
            <v>0.18233746829779562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60331.451000000001</v>
          </cell>
          <cell r="M36">
            <v>69173.456000000006</v>
          </cell>
          <cell r="N36">
            <v>92281.796000000002</v>
          </cell>
          <cell r="O36">
            <v>121107.42000000001</v>
          </cell>
          <cell r="P36">
            <v>167991.48600000003</v>
          </cell>
          <cell r="Q36">
            <v>206974.36282412731</v>
          </cell>
          <cell r="R36">
            <v>249101.15446290554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0.14655714148164622</v>
          </cell>
          <cell r="AD36">
            <v>0.33406369055783469</v>
          </cell>
          <cell r="AE36">
            <v>0.31236522531486077</v>
          </cell>
          <cell r="AF36">
            <v>0.38712793980748661</v>
          </cell>
          <cell r="AG36">
            <v>0.23205269357595484</v>
          </cell>
          <cell r="AH36">
            <v>0.20353627890897139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109770.97200000001</v>
          </cell>
          <cell r="M37">
            <v>131688.22</v>
          </cell>
          <cell r="N37">
            <v>161431.32</v>
          </cell>
          <cell r="O37">
            <v>188061.492</v>
          </cell>
          <cell r="P37">
            <v>258936.78000000003</v>
          </cell>
          <cell r="Q37">
            <v>306723.7657967183</v>
          </cell>
          <cell r="R37">
            <v>366873.47262183763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0.1996634228582761</v>
          </cell>
          <cell r="AD37">
            <v>0.22585998960271469</v>
          </cell>
          <cell r="AE37">
            <v>0.16496285850849746</v>
          </cell>
          <cell r="AF37">
            <v>0.37687294323922527</v>
          </cell>
          <cell r="AG37">
            <v>0.18455078415943182</v>
          </cell>
          <cell r="AH37">
            <v>0.19610383521759323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5280.1080000000002</v>
          </cell>
          <cell r="M41">
            <v>5579.2389999999996</v>
          </cell>
          <cell r="N41">
            <v>6562.5540000000001</v>
          </cell>
          <cell r="O41">
            <v>8731.7960000000003</v>
          </cell>
          <cell r="P41">
            <v>12699.913</v>
          </cell>
          <cell r="Q41">
            <v>17398.790481099568</v>
          </cell>
          <cell r="R41">
            <v>21761.352098487707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5.665243968494571E-2</v>
          </cell>
          <cell r="AD41">
            <v>0.17624536249477751</v>
          </cell>
          <cell r="AE41">
            <v>0.33054844196329669</v>
          </cell>
          <cell r="AF41">
            <v>0.45444453809960739</v>
          </cell>
          <cell r="AG41">
            <v>0.36999288743943115</v>
          </cell>
          <cell r="AH41">
            <v>0.25073936157385313</v>
          </cell>
        </row>
        <row r="42">
          <cell r="A42" t="str">
            <v>Income on Investments</v>
          </cell>
          <cell r="L42">
            <v>4779.125</v>
          </cell>
          <cell r="M42">
            <v>4801.0630000000001</v>
          </cell>
          <cell r="N42">
            <v>4832.2280000000001</v>
          </cell>
          <cell r="O42">
            <v>4399.6379999999999</v>
          </cell>
          <cell r="P42">
            <v>4983.549</v>
          </cell>
          <cell r="Q42">
            <v>5572.1057808719643</v>
          </cell>
          <cell r="R42">
            <v>6046.2766667268215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4.5903800381870141E-3</v>
          </cell>
          <cell r="AD42">
            <v>6.4912707873234776E-3</v>
          </cell>
          <cell r="AE42">
            <v>-8.9521852031816396E-2</v>
          </cell>
          <cell r="AF42">
            <v>0.13271796452344486</v>
          </cell>
          <cell r="AG42">
            <v>0.11809992855933871</v>
          </cell>
          <cell r="AH42">
            <v>8.5097251290993103E-2</v>
          </cell>
        </row>
        <row r="43">
          <cell r="A43" t="str">
            <v>Interest on Balance with RBI &amp; Others</v>
          </cell>
          <cell r="L43">
            <v>312.03199999999924</v>
          </cell>
          <cell r="M43">
            <v>190.17100000000028</v>
          </cell>
          <cell r="N43">
            <v>343.97399999999925</v>
          </cell>
          <cell r="O43">
            <v>336.15999999999894</v>
          </cell>
          <cell r="P43">
            <v>374.4439999999986</v>
          </cell>
          <cell r="Q43">
            <v>407.12366920138561</v>
          </cell>
          <cell r="R43">
            <v>373.89785190578425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-0.39054007281304248</v>
          </cell>
          <cell r="AD43">
            <v>0.80876158825477473</v>
          </cell>
          <cell r="AE43">
            <v>-2.2716833249025625E-2</v>
          </cell>
          <cell r="AF43">
            <v>0.11388624464540631</v>
          </cell>
          <cell r="AG43">
            <v>8.7275184543982975E-2</v>
          </cell>
          <cell r="AH43">
            <v>-8.1611116741940326E-2</v>
          </cell>
        </row>
        <row r="44">
          <cell r="A44" t="str">
            <v>Total interest Earned</v>
          </cell>
          <cell r="L44">
            <v>10371.264999999999</v>
          </cell>
          <cell r="M44">
            <v>10570.473</v>
          </cell>
          <cell r="N44">
            <v>11738.755999999999</v>
          </cell>
          <cell r="O44">
            <v>13467.593999999999</v>
          </cell>
          <cell r="P44">
            <v>18057.905999999999</v>
          </cell>
          <cell r="Q44">
            <v>23378.019931172916</v>
          </cell>
          <cell r="R44">
            <v>28181.526617120311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1.9207685851243772E-2</v>
          </cell>
          <cell r="AD44">
            <v>0.11052324716216577</v>
          </cell>
          <cell r="AE44">
            <v>0.14727608274675785</v>
          </cell>
          <cell r="AF44">
            <v>0.34084128167213823</v>
          </cell>
          <cell r="AG44">
            <v>0.29461411146856764</v>
          </cell>
          <cell r="AH44">
            <v>0.20547106641577728</v>
          </cell>
        </row>
        <row r="46">
          <cell r="A46" t="str">
            <v>Interest on Deposits</v>
          </cell>
          <cell r="L46">
            <v>6167.47</v>
          </cell>
          <cell r="M46">
            <v>5663.027</v>
          </cell>
          <cell r="N46">
            <v>5889.0569999999998</v>
          </cell>
          <cell r="O46">
            <v>6758.473</v>
          </cell>
          <cell r="P46">
            <v>9945.8610000000008</v>
          </cell>
          <cell r="Q46">
            <v>12800.144303950454</v>
          </cell>
          <cell r="R46">
            <v>15323.072966483291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-8.1790912643271874E-2</v>
          </cell>
          <cell r="AD46">
            <v>3.9913283125791121E-2</v>
          </cell>
          <cell r="AE46">
            <v>0.14763246475624192</v>
          </cell>
          <cell r="AF46">
            <v>0.47161363225095387</v>
          </cell>
          <cell r="AG46">
            <v>0.28698202236593229</v>
          </cell>
          <cell r="AH46">
            <v>0.19710157968720687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337.74299999999948</v>
          </cell>
          <cell r="M47">
            <v>363.42299999999977</v>
          </cell>
          <cell r="N47">
            <v>341.22299999999996</v>
          </cell>
          <cell r="O47">
            <v>592.44200000000001</v>
          </cell>
          <cell r="P47">
            <v>983.21199999999953</v>
          </cell>
          <cell r="Q47">
            <v>1412.1055145537055</v>
          </cell>
          <cell r="R47">
            <v>1710.0987442061326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7.6034144304990336E-2</v>
          </cell>
          <cell r="AD47">
            <v>-6.1085842117862166E-2</v>
          </cell>
          <cell r="AE47">
            <v>0.73623114502832476</v>
          </cell>
          <cell r="AF47">
            <v>0.65959199381542755</v>
          </cell>
          <cell r="AG47">
            <v>0.43621672086356367</v>
          </cell>
          <cell r="AH47">
            <v>0.21102759431302665</v>
          </cell>
        </row>
        <row r="48">
          <cell r="A48" t="str">
            <v>Total Interest Expense</v>
          </cell>
          <cell r="L48">
            <v>6505.2129999999997</v>
          </cell>
          <cell r="M48">
            <v>6026.45</v>
          </cell>
          <cell r="N48">
            <v>6230.28</v>
          </cell>
          <cell r="O48">
            <v>7350.915</v>
          </cell>
          <cell r="P48">
            <v>10929.073</v>
          </cell>
          <cell r="Q48">
            <v>14212.249818504159</v>
          </cell>
          <cell r="R48">
            <v>17033.171710689425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-7.3596821503000731E-2</v>
          </cell>
          <cell r="AD48">
            <v>3.3822565523649928E-2</v>
          </cell>
          <cell r="AE48">
            <v>0.1798691230570697</v>
          </cell>
          <cell r="AF48">
            <v>0.48676362058328793</v>
          </cell>
          <cell r="AG48">
            <v>0.30040762089375361</v>
          </cell>
          <cell r="AH48">
            <v>0.19848524534887257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3866.0519999999997</v>
          </cell>
          <cell r="M50">
            <v>4544.0230000000001</v>
          </cell>
          <cell r="N50">
            <v>5508.4759999999997</v>
          </cell>
          <cell r="O50">
            <v>6116.6789999999992</v>
          </cell>
          <cell r="P50">
            <v>7128.8329999999987</v>
          </cell>
          <cell r="Q50">
            <v>9165.7701126687571</v>
          </cell>
          <cell r="R50">
            <v>11148.354906430886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0.17536520460666338</v>
          </cell>
          <cell r="AD50">
            <v>0.21224650491425767</v>
          </cell>
          <cell r="AE50">
            <v>0.11041220838576771</v>
          </cell>
          <cell r="AF50">
            <v>0.1654744347381969</v>
          </cell>
          <cell r="AG50">
            <v>0.2857321966538926</v>
          </cell>
          <cell r="AH50">
            <v>0.21630313322192496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0.17536520460666338</v>
          </cell>
          <cell r="N51">
            <v>0.21224650491425767</v>
          </cell>
          <cell r="O51">
            <v>0.11041220838576771</v>
          </cell>
          <cell r="P51">
            <v>0.1654744347381969</v>
          </cell>
          <cell r="Q51">
            <v>0.2857321966538926</v>
          </cell>
          <cell r="R51">
            <v>0.21630313322192496</v>
          </cell>
        </row>
        <row r="53">
          <cell r="A53" t="str">
            <v xml:space="preserve">CEB Income </v>
          </cell>
          <cell r="L53">
            <v>1184.1130000000001</v>
          </cell>
          <cell r="M53">
            <v>1316.5940000000001</v>
          </cell>
          <cell r="N53">
            <v>1627.077</v>
          </cell>
          <cell r="O53">
            <v>1969.3150000000001</v>
          </cell>
          <cell r="P53">
            <v>2401.0100000000002</v>
          </cell>
          <cell r="Q53">
            <v>2881.212</v>
          </cell>
          <cell r="R53">
            <v>3342.2059199999999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0.11188205855353339</v>
          </cell>
          <cell r="AD53">
            <v>0.23582288845308419</v>
          </cell>
          <cell r="AE53">
            <v>0.21033915420106131</v>
          </cell>
          <cell r="AF53">
            <v>0.21921074079057945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226.83500000000001</v>
          </cell>
          <cell r="M54">
            <v>181.85900000000001</v>
          </cell>
          <cell r="N54">
            <v>216.05</v>
          </cell>
          <cell r="O54">
            <v>215.76900000000001</v>
          </cell>
          <cell r="P54">
            <v>277.334</v>
          </cell>
          <cell r="Q54">
            <v>321.70743999999996</v>
          </cell>
          <cell r="R54">
            <v>321.70743999999996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-0.19827628011550247</v>
          </cell>
          <cell r="AD54">
            <v>0.18800829213841497</v>
          </cell>
          <cell r="AE54">
            <v>-1.300624855357535E-3</v>
          </cell>
          <cell r="AF54">
            <v>0.28532829090369782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992.63199999999995</v>
          </cell>
          <cell r="M55">
            <v>1550.2570000000001</v>
          </cell>
          <cell r="N55">
            <v>1512.0239999999999</v>
          </cell>
          <cell r="O55">
            <v>905.66899999999998</v>
          </cell>
          <cell r="P55">
            <v>388.733</v>
          </cell>
          <cell r="Q55">
            <v>349.85970000000003</v>
          </cell>
          <cell r="R55">
            <v>314.87373000000002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0.56176407772467551</v>
          </cell>
          <cell r="AD55">
            <v>-2.4662362434099694E-2</v>
          </cell>
          <cell r="AE55">
            <v>-0.40102207372369747</v>
          </cell>
          <cell r="AF55">
            <v>-0.57077806571716594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535.02100000000007</v>
          </cell>
          <cell r="M57">
            <v>355.51299999999992</v>
          </cell>
          <cell r="N57">
            <v>443.96300000000042</v>
          </cell>
          <cell r="O57">
            <v>374.88699999999983</v>
          </cell>
          <cell r="P57">
            <v>142.13999999999982</v>
          </cell>
          <cell r="Q57">
            <v>142.13999999999982</v>
          </cell>
          <cell r="R57">
            <v>142.13999999999982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-0.33551580218346588</v>
          </cell>
          <cell r="AD57">
            <v>0.24879540269976208</v>
          </cell>
          <cell r="AE57">
            <v>-0.15558954237177536</v>
          </cell>
          <cell r="AF57">
            <v>-0.62084574818545346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2938.6010000000001</v>
          </cell>
          <cell r="M63">
            <v>3404.223</v>
          </cell>
          <cell r="N63">
            <v>3799.114</v>
          </cell>
          <cell r="O63">
            <v>3465.64</v>
          </cell>
          <cell r="P63">
            <v>3209.2170000000001</v>
          </cell>
          <cell r="Q63">
            <v>3694.91914</v>
          </cell>
          <cell r="R63">
            <v>4120.9270899999992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0.1584502285271121</v>
          </cell>
          <cell r="AD63">
            <v>0.11600033252815689</v>
          </cell>
          <cell r="AE63">
            <v>-8.777678163908742E-2</v>
          </cell>
          <cell r="AF63">
            <v>-7.3990085525328597E-2</v>
          </cell>
          <cell r="AG63">
            <v>0.15134599498880874</v>
          </cell>
          <cell r="AH63">
            <v>0.11529560833637054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6804.6530000000002</v>
          </cell>
          <cell r="M65">
            <v>7948.2460000000001</v>
          </cell>
          <cell r="N65">
            <v>9307.59</v>
          </cell>
          <cell r="O65">
            <v>9582.3189999999995</v>
          </cell>
          <cell r="P65">
            <v>10338.049999999999</v>
          </cell>
          <cell r="Q65">
            <v>12860.689252668757</v>
          </cell>
          <cell r="R65">
            <v>15269.281996430886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0.1680604433466335</v>
          </cell>
          <cell r="AD65">
            <v>0.17102439959709348</v>
          </cell>
          <cell r="AE65">
            <v>2.9516663282331823E-2</v>
          </cell>
          <cell r="AF65">
            <v>7.8867234538946063E-2</v>
          </cell>
          <cell r="AG65">
            <v>0.2440149982510007</v>
          </cell>
          <cell r="AH65">
            <v>0.18728333267692587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0.1680604433466335</v>
          </cell>
          <cell r="N66">
            <v>0.17102439959709348</v>
          </cell>
          <cell r="O66">
            <v>2.9516663282331823E-2</v>
          </cell>
          <cell r="P66">
            <v>7.8867234538946063E-2</v>
          </cell>
          <cell r="Q66">
            <v>0.2440149982510007</v>
          </cell>
          <cell r="R66">
            <v>0.18728333267692587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5812.0210000000006</v>
          </cell>
          <cell r="M67">
            <v>6397.9889999999996</v>
          </cell>
          <cell r="N67">
            <v>7795.5660000000007</v>
          </cell>
          <cell r="O67">
            <v>8676.65</v>
          </cell>
          <cell r="P67">
            <v>9949.3169999999991</v>
          </cell>
          <cell r="Q67">
            <v>12510.829552668756</v>
          </cell>
          <cell r="R67">
            <v>14954.408266430886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0.10082000736060648</v>
          </cell>
          <cell r="AD67">
            <v>0.21844004420764107</v>
          </cell>
          <cell r="AE67">
            <v>0.11302373682680633</v>
          </cell>
          <cell r="AF67">
            <v>0.14667723141996047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0.10082000736060648</v>
          </cell>
          <cell r="N68">
            <v>0.21844004420764107</v>
          </cell>
          <cell r="O68">
            <v>0.11302373682680633</v>
          </cell>
          <cell r="P68">
            <v>0.14667723141996047</v>
          </cell>
          <cell r="Q68">
            <v>0.25745612012048236</v>
          </cell>
          <cell r="R68">
            <v>0.19531708137138493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2482.5450000000001</v>
          </cell>
          <cell r="M71">
            <v>2651.4009999999998</v>
          </cell>
          <cell r="N71">
            <v>3306.6790000000001</v>
          </cell>
          <cell r="O71">
            <v>2959.6080000000002</v>
          </cell>
          <cell r="P71">
            <v>3175.6689999999999</v>
          </cell>
          <cell r="Q71">
            <v>3500.9101124835051</v>
          </cell>
          <cell r="R71">
            <v>3986.6035071255387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6.8017296766020197E-2</v>
          </cell>
          <cell r="AD71">
            <v>0.24714405704757603</v>
          </cell>
          <cell r="AE71">
            <v>-0.10496059641713029</v>
          </cell>
          <cell r="AF71">
            <v>7.3003249078932075E-2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235.89500000000001</v>
          </cell>
          <cell r="M76">
            <v>246.893</v>
          </cell>
          <cell r="N76">
            <v>321.78399999999999</v>
          </cell>
          <cell r="O76">
            <v>429.08600000000001</v>
          </cell>
          <cell r="P76">
            <v>510.08</v>
          </cell>
          <cell r="Q76">
            <v>632.49919999999997</v>
          </cell>
          <cell r="R76">
            <v>727.37407999999994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4.6622437949087381E-2</v>
          </cell>
          <cell r="AD76">
            <v>0.30333383287497018</v>
          </cell>
          <cell r="AE76">
            <v>0.33345971210501468</v>
          </cell>
          <cell r="AF76">
            <v>0.18875936292491469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117.336</v>
          </cell>
          <cell r="M77">
            <v>204.20400000000001</v>
          </cell>
          <cell r="N77">
            <v>318.66000000000003</v>
          </cell>
          <cell r="O77">
            <v>542.77200000000005</v>
          </cell>
          <cell r="P77">
            <v>598.01400000000001</v>
          </cell>
          <cell r="Q77">
            <v>657.81540000000007</v>
          </cell>
          <cell r="R77">
            <v>723.59694000000013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0.74033544692166098</v>
          </cell>
          <cell r="AD77">
            <v>0.56049832520420773</v>
          </cell>
          <cell r="AE77">
            <v>0.70329504801355669</v>
          </cell>
          <cell r="AF77">
            <v>0.1017775419513165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3.5329999999999999</v>
          </cell>
          <cell r="M78">
            <v>2.9000000000000001E-2</v>
          </cell>
          <cell r="N78">
            <v>11.058999999999999</v>
          </cell>
          <cell r="O78">
            <v>23.536999999999999</v>
          </cell>
          <cell r="P78">
            <v>23.870999999999999</v>
          </cell>
          <cell r="Q78">
            <v>26.258099999999999</v>
          </cell>
          <cell r="R78">
            <v>28.88391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-0.99179167846023208</v>
          </cell>
          <cell r="AD78">
            <v>380.34482758620686</v>
          </cell>
          <cell r="AE78">
            <v>1.1283117822587938</v>
          </cell>
          <cell r="AF78">
            <v>1.4190423588392731E-2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437.86699999999985</v>
          </cell>
          <cell r="M79">
            <v>596.4820000000002</v>
          </cell>
          <cell r="N79">
            <v>832.78400000000011</v>
          </cell>
          <cell r="O79">
            <v>1248.7090000000001</v>
          </cell>
          <cell r="P79">
            <v>1314.6450000000004</v>
          </cell>
          <cell r="Q79">
            <v>1472.4024000000006</v>
          </cell>
          <cell r="R79">
            <v>1619.6426400000007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0.36224469987462049</v>
          </cell>
          <cell r="AD79">
            <v>0.39615948176139404</v>
          </cell>
          <cell r="AE79">
            <v>0.49943923034064053</v>
          </cell>
          <cell r="AF79">
            <v>5.2803335284682396E-2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3277.1759999999999</v>
          </cell>
          <cell r="M80">
            <v>3699.009</v>
          </cell>
          <cell r="N80">
            <v>4790.9660000000003</v>
          </cell>
          <cell r="O80">
            <v>5203.7120000000004</v>
          </cell>
          <cell r="P80">
            <v>5622.2790000000005</v>
          </cell>
          <cell r="Q80">
            <v>6289.8852124835066</v>
          </cell>
          <cell r="R80">
            <v>7086.1010771255396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0.12871844539322885</v>
          </cell>
          <cell r="AD80">
            <v>0.29520257993424726</v>
          </cell>
          <cell r="AE80">
            <v>8.615089316016844E-2</v>
          </cell>
          <cell r="AF80">
            <v>8.0436234749348134E-2</v>
          </cell>
          <cell r="AG80">
            <v>0.11874298882775225</v>
          </cell>
          <cell r="AH80">
            <v>0.12658670830141494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3527.4770000000003</v>
          </cell>
          <cell r="M82">
            <v>4249.2370000000001</v>
          </cell>
          <cell r="N82">
            <v>4516.6239999999998</v>
          </cell>
          <cell r="O82">
            <v>4378.6069999999991</v>
          </cell>
          <cell r="P82">
            <v>4715.7709999999988</v>
          </cell>
          <cell r="Q82">
            <v>6570.8040401852504</v>
          </cell>
          <cell r="R82">
            <v>8183.1809193053459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0.20461083091399312</v>
          </cell>
          <cell r="AD82">
            <v>6.2925885282463678E-2</v>
          </cell>
          <cell r="AE82">
            <v>-3.0557558034496779E-2</v>
          </cell>
          <cell r="AF82">
            <v>7.7002571822499588E-2</v>
          </cell>
          <cell r="AG82">
            <v>0.39336792227299666</v>
          </cell>
          <cell r="AH82">
            <v>0.24538501974176019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0.20461083091399312</v>
          </cell>
          <cell r="N83">
            <v>6.2925885282463678E-2</v>
          </cell>
          <cell r="O83">
            <v>-3.0557558034496779E-2</v>
          </cell>
          <cell r="P83">
            <v>7.7002571822499588E-2</v>
          </cell>
          <cell r="Q83">
            <v>0.39336792227299666</v>
          </cell>
          <cell r="R83">
            <v>0.24538501974176019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29.875</v>
          </cell>
          <cell r="M86">
            <v>-71.054000000000002</v>
          </cell>
          <cell r="N86">
            <v>1281.4069999999999</v>
          </cell>
          <cell r="O86">
            <v>761.77800000000002</v>
          </cell>
          <cell r="P86">
            <v>257.10000000000002</v>
          </cell>
          <cell r="Q86">
            <v>350.01191211291712</v>
          </cell>
          <cell r="R86">
            <v>350.01191211291712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-3.3783765690376568</v>
          </cell>
          <cell r="AD86">
            <v>-19.034269710361134</v>
          </cell>
          <cell r="AE86">
            <v>-0.40551440721019938</v>
          </cell>
          <cell r="AF86">
            <v>-0.66250009845388025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1546.1769999999999</v>
          </cell>
          <cell r="M87">
            <v>1691.8579999999999</v>
          </cell>
          <cell r="N87">
            <v>1343.338</v>
          </cell>
          <cell r="O87">
            <v>1712.6969999999999</v>
          </cell>
          <cell r="P87">
            <v>830</v>
          </cell>
          <cell r="Q87">
            <v>1321.4210259771828</v>
          </cell>
          <cell r="R87">
            <v>1834.3713392894902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9.4220131330371659E-2</v>
          </cell>
          <cell r="AD87">
            <v>-0.20599837575021074</v>
          </cell>
          <cell r="AE87">
            <v>0.27495611677775811</v>
          </cell>
          <cell r="AF87">
            <v>-0.51538421565519177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22.100000000000136</v>
          </cell>
          <cell r="M88">
            <v>0</v>
          </cell>
          <cell r="N88">
            <v>-467.40700000000015</v>
          </cell>
          <cell r="O88">
            <v>-935.68899999999985</v>
          </cell>
          <cell r="P88">
            <v>-33.899999999999977</v>
          </cell>
          <cell r="Q88">
            <v>-33.899999999999977</v>
          </cell>
          <cell r="R88">
            <v>-33.899999999999977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-1</v>
          </cell>
          <cell r="AD88" t="e">
            <v>#DIV/0!</v>
          </cell>
          <cell r="AE88">
            <v>1.0018720301578701</v>
          </cell>
          <cell r="AF88">
            <v>-0.96377001332707768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1598.152</v>
          </cell>
          <cell r="M90">
            <v>1620.8040000000001</v>
          </cell>
          <cell r="N90">
            <v>2157.3379999999997</v>
          </cell>
          <cell r="O90">
            <v>1538.7860000000001</v>
          </cell>
          <cell r="P90">
            <v>1053.2</v>
          </cell>
          <cell r="Q90">
            <v>1637.5329380901001</v>
          </cell>
          <cell r="R90">
            <v>2150.4832514024074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1.4173870820798129E-2</v>
          </cell>
          <cell r="AD90">
            <v>0.33102953842660776</v>
          </cell>
          <cell r="AE90">
            <v>-0.28672002254630469</v>
          </cell>
          <cell r="AF90">
            <v>-0.31556434747911666</v>
          </cell>
          <cell r="AG90">
            <v>0.55481669017290169</v>
          </cell>
          <cell r="AH90">
            <v>0.31324579883600712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1929.3250000000003</v>
          </cell>
          <cell r="M92">
            <v>2628.433</v>
          </cell>
          <cell r="N92">
            <v>2359.2860000000001</v>
          </cell>
          <cell r="O92">
            <v>2839.820999999999</v>
          </cell>
          <cell r="P92">
            <v>3662.570999999999</v>
          </cell>
          <cell r="Q92">
            <v>4933.2711020951501</v>
          </cell>
          <cell r="R92">
            <v>6032.6976679029385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0.36235885607660689</v>
          </cell>
          <cell r="AD92">
            <v>-0.10239827303948779</v>
          </cell>
          <cell r="AE92">
            <v>0.20367814669353312</v>
          </cell>
          <cell r="AF92">
            <v>0.28971896468122482</v>
          </cell>
          <cell r="AG92">
            <v>0.34694210763290356</v>
          </cell>
          <cell r="AH92">
            <v>0.22285954756081905</v>
          </cell>
        </row>
        <row r="93">
          <cell r="A93" t="str">
            <v>Provision for Tax</v>
          </cell>
          <cell r="L93">
            <v>770.1</v>
          </cell>
          <cell r="M93">
            <v>864.59800000000007</v>
          </cell>
          <cell r="N93">
            <v>296.70600000000002</v>
          </cell>
          <cell r="O93">
            <v>672.654</v>
          </cell>
          <cell r="P93">
            <v>1170.3</v>
          </cell>
          <cell r="Q93">
            <v>1657.5790903039706</v>
          </cell>
          <cell r="R93">
            <v>2026.9864164153876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0.12270873912478897</v>
          </cell>
          <cell r="AD93">
            <v>-0.65682779742724362</v>
          </cell>
          <cell r="AE93">
            <v>1.2670724555620714</v>
          </cell>
          <cell r="AF93">
            <v>0.73982463495348272</v>
          </cell>
          <cell r="AG93">
            <v>0.41637109314190424</v>
          </cell>
          <cell r="AH93">
            <v>0.22285954756081905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0.39915514493410903</v>
          </cell>
          <cell r="M94">
            <v>0.32894047518045927</v>
          </cell>
          <cell r="N94">
            <v>0.12576092936591834</v>
          </cell>
          <cell r="O94">
            <v>0.23686492916278887</v>
          </cell>
          <cell r="P94">
            <v>0.31952964188271032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1159.2250000000004</v>
          </cell>
          <cell r="M95">
            <v>1763.835</v>
          </cell>
          <cell r="N95">
            <v>2062.58</v>
          </cell>
          <cell r="O95">
            <v>2167.166999999999</v>
          </cell>
          <cell r="P95">
            <v>2492.2709999999988</v>
          </cell>
          <cell r="Q95">
            <v>3275.6920117911795</v>
          </cell>
          <cell r="R95">
            <v>4005.7112514875507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0.52156397593219572</v>
          </cell>
          <cell r="AD95">
            <v>0.1693724186219232</v>
          </cell>
          <cell r="AE95">
            <v>5.0706881672468063E-2</v>
          </cell>
          <cell r="AF95">
            <v>0.15001335845368624</v>
          </cell>
          <cell r="AG95">
            <v>0.31434021893733921</v>
          </cell>
          <cell r="AH95">
            <v>0.22285954756081905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0.52156397593219572</v>
          </cell>
          <cell r="N96">
            <v>0.1693724186219232</v>
          </cell>
          <cell r="O96">
            <v>5.0706881672468063E-2</v>
          </cell>
          <cell r="P96">
            <v>0.15001335845368624</v>
          </cell>
          <cell r="Q96">
            <v>0.31434021893733921</v>
          </cell>
          <cell r="R96">
            <v>0.22285954756081905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2534.8450000000003</v>
          </cell>
          <cell r="M101">
            <v>2698.98</v>
          </cell>
          <cell r="N101">
            <v>3004.6</v>
          </cell>
          <cell r="O101">
            <v>3472.9379999999992</v>
          </cell>
          <cell r="P101">
            <v>4327.0379999999986</v>
          </cell>
          <cell r="Q101">
            <v>6220.9443401852504</v>
          </cell>
          <cell r="R101">
            <v>7868.3071893053457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6.4751493681073136E-2</v>
          </cell>
          <cell r="AD101">
            <v>0.11323537039918774</v>
          </cell>
          <cell r="AE101">
            <v>0.1558736603874058</v>
          </cell>
          <cell r="AF101">
            <v>0.24593010298485019</v>
          </cell>
          <cell r="AG101">
            <v>0.43769117354302245</v>
          </cell>
          <cell r="AH101">
            <v>0.26480912849174265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6.4751493681073136E-2</v>
          </cell>
          <cell r="N102">
            <v>0.11323537039918774</v>
          </cell>
          <cell r="O102">
            <v>0.1558736603874058</v>
          </cell>
          <cell r="P102">
            <v>0.24593010298485019</v>
          </cell>
          <cell r="Q102">
            <v>0.43769117354302245</v>
          </cell>
          <cell r="R102">
            <v>0.26480912849174265</v>
          </cell>
        </row>
        <row r="104">
          <cell r="A104" t="str">
            <v>Dividend paid (Rs mn)</v>
          </cell>
          <cell r="L104">
            <v>144</v>
          </cell>
          <cell r="M104">
            <v>216</v>
          </cell>
          <cell r="N104">
            <v>270</v>
          </cell>
          <cell r="O104">
            <v>324</v>
          </cell>
          <cell r="P104">
            <v>360</v>
          </cell>
          <cell r="Q104">
            <v>396.00000000000006</v>
          </cell>
          <cell r="R104">
            <v>435.60000000000008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0.25</v>
          </cell>
          <cell r="AE104">
            <v>0.19999999999999996</v>
          </cell>
          <cell r="AF104">
            <v>0.11111111111111116</v>
          </cell>
          <cell r="AG104">
            <v>0.10000000000000009</v>
          </cell>
          <cell r="AH104">
            <v>0.10000000000000009</v>
          </cell>
        </row>
        <row r="105">
          <cell r="A105" t="str">
            <v>Dividend Tax</v>
          </cell>
          <cell r="L105">
            <v>18.45</v>
          </cell>
          <cell r="M105">
            <v>27.675000000000001</v>
          </cell>
          <cell r="N105">
            <v>37.866999999999997</v>
          </cell>
          <cell r="O105">
            <v>45.441000000000003</v>
          </cell>
          <cell r="P105">
            <v>61.182000000000002</v>
          </cell>
          <cell r="Q105">
            <v>59.400000000000006</v>
          </cell>
          <cell r="R105">
            <v>65.34</v>
          </cell>
          <cell r="T105" t="str">
            <v>Dividend Tax</v>
          </cell>
        </row>
        <row r="106">
          <cell r="A106" t="str">
            <v>DPS (Rs)</v>
          </cell>
          <cell r="L106">
            <v>40</v>
          </cell>
          <cell r="M106">
            <v>60</v>
          </cell>
          <cell r="N106">
            <v>75</v>
          </cell>
          <cell r="O106">
            <v>90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0.25</v>
          </cell>
          <cell r="AE106">
            <v>0.19999999999999996</v>
          </cell>
          <cell r="AF106">
            <v>0.11111111111111116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0.12422092346179556</v>
          </cell>
          <cell r="M107">
            <v>0.12246043422428969</v>
          </cell>
          <cell r="N107">
            <v>0.13090401342008554</v>
          </cell>
          <cell r="O107">
            <v>0.14950393762917216</v>
          </cell>
          <cell r="P107">
            <v>0.1444465710189623</v>
          </cell>
          <cell r="Q107">
            <v>0.12089048621621283</v>
          </cell>
          <cell r="R107">
            <v>0.10874473287065731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-1.4172244002414902E-2</v>
          </cell>
          <cell r="AD107">
            <v>6.8949446809335901E-2</v>
          </cell>
          <cell r="AE107">
            <v>0.14208826546362174</v>
          </cell>
          <cell r="AF107">
            <v>-3.3827648223915707E-2</v>
          </cell>
          <cell r="AG107">
            <v>-0.1630781861873144</v>
          </cell>
          <cell r="AH107">
            <v>-0.10046905861419753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>
            <v>0.18896188693673949</v>
          </cell>
          <cell r="M112">
            <v>8.7554943859830356E-2</v>
          </cell>
          <cell r="N112">
            <v>8.009534949461232E-2</v>
          </cell>
          <cell r="O112">
            <v>7.7069361872884518E-2</v>
          </cell>
          <cell r="P112">
            <v>8.0796312340106757E-2</v>
          </cell>
          <cell r="Q112">
            <v>8.2657417438388156E-2</v>
          </cell>
          <cell r="R112">
            <v>8.3674709484509613E-2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-0.10140694307690913</v>
          </cell>
          <cell r="AD112">
            <v>-7.4595943652180363E-3</v>
          </cell>
          <cell r="AE112">
            <v>-3.025987621727802E-3</v>
          </cell>
          <cell r="AF112">
            <v>3.7269504672222398E-3</v>
          </cell>
          <cell r="AG112">
            <v>1.8611050982813987E-3</v>
          </cell>
          <cell r="AH112">
            <v>1.0172920461214568E-3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>
            <v>0.10036954817500053</v>
          </cell>
          <cell r="M113">
            <v>9.6464998014719874E-2</v>
          </cell>
          <cell r="N113">
            <v>8.6990518867034475E-2</v>
          </cell>
          <cell r="O113">
            <v>8.504134287196409E-2</v>
          </cell>
          <cell r="P113">
            <v>9.0007449124216557E-2</v>
          </cell>
          <cell r="Q113">
            <v>9.4568925585178362E-2</v>
          </cell>
          <cell r="R113">
            <v>9.7068925585178364E-2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-3.9045501602806565E-3</v>
          </cell>
          <cell r="AD113">
            <v>-9.4744791476853996E-3</v>
          </cell>
          <cell r="AE113">
            <v>-1.9491759950703846E-3</v>
          </cell>
          <cell r="AF113">
            <v>4.9661062522524668E-3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>
            <v>0.10038980010012671</v>
          </cell>
          <cell r="M114">
            <v>9.3704317670839074E-2</v>
          </cell>
          <cell r="N114">
            <v>8.5655876399651706E-2</v>
          </cell>
          <cell r="O114">
            <v>7.6583918158406969E-2</v>
          </cell>
          <cell r="P114">
            <v>7.9113658245469495E-2</v>
          </cell>
          <cell r="Q114">
            <v>7.7274642447979811E-2</v>
          </cell>
          <cell r="R114">
            <v>7.4774642447979808E-2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-6.6854824292876397E-3</v>
          </cell>
          <cell r="AD114">
            <v>-8.0484412711873676E-3</v>
          </cell>
          <cell r="AE114">
            <v>-9.0719582412447375E-3</v>
          </cell>
          <cell r="AF114">
            <v>2.5297400870625264E-3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L115">
            <v>6.5288112839766599E-2</v>
          </cell>
          <cell r="M115">
            <v>1.6314778076818057E-2</v>
          </cell>
          <cell r="N115">
            <v>2.3390908558639099E-2</v>
          </cell>
          <cell r="O115">
            <v>2.2991986079506879E-2</v>
          </cell>
          <cell r="P115">
            <v>1.9723867228355008E-2</v>
          </cell>
          <cell r="Q115">
            <v>1.5223867228355004E-2</v>
          </cell>
          <cell r="R115">
            <v>1.1774791642578213E-2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-4.8973334762948545E-2</v>
          </cell>
          <cell r="AD115">
            <v>7.0761304818210413E-3</v>
          </cell>
          <cell r="AE115">
            <v>-3.9892247913221948E-4</v>
          </cell>
          <cell r="AF115">
            <v>-3.2681188511518716E-3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L117">
            <v>6.8427723962006567E-2</v>
          </cell>
          <cell r="M117">
            <v>5.6357467451988594E-2</v>
          </cell>
          <cell r="N117">
            <v>4.7744853582873031E-2</v>
          </cell>
          <cell r="O117">
            <v>4.512579492383223E-2</v>
          </cell>
          <cell r="P117">
            <v>5.1813370901764785E-2</v>
          </cell>
          <cell r="Q117">
            <v>5.3324255894075585E-2</v>
          </cell>
          <cell r="R117">
            <v>5.4097077090205704E-2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-1.2070256510017974E-2</v>
          </cell>
          <cell r="AD117">
            <v>-8.6126138691155624E-3</v>
          </cell>
          <cell r="AE117">
            <v>-2.6190586590408016E-3</v>
          </cell>
          <cell r="AF117">
            <v>6.6875759779325555E-3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>
            <v>0.20139227406851504</v>
          </cell>
          <cell r="M118">
            <v>0.13392084282984756</v>
          </cell>
          <cell r="N118">
            <v>7.6514904769245856E-2</v>
          </cell>
          <cell r="O118">
            <v>6.539830473206644E-2</v>
          </cell>
          <cell r="P118">
            <v>6.2885803026300341E-2</v>
          </cell>
          <cell r="Q118">
            <v>6.2885803026300341E-2</v>
          </cell>
          <cell r="R118">
            <v>6.2885803026300341E-2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-6.7471431238667473E-2</v>
          </cell>
          <cell r="AD118">
            <v>-5.7405938060601708E-2</v>
          </cell>
          <cell r="AE118">
            <v>-1.1116600037179417E-2</v>
          </cell>
          <cell r="AF118">
            <v>-2.5125017057660987E-3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L119">
            <v>0.13917091231910952</v>
          </cell>
          <cell r="M119">
            <v>5.8397093793860717E-2</v>
          </cell>
          <cell r="N119">
            <v>4.9454951155984514E-2</v>
          </cell>
          <cell r="O119">
            <v>4.7647017273410204E-2</v>
          </cell>
          <cell r="P119">
            <v>5.4695631516014927E-2</v>
          </cell>
          <cell r="Q119">
            <v>5.6615358708241137E-2</v>
          </cell>
          <cell r="R119">
            <v>5.7440453669593973E-2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-8.0773818525248814E-2</v>
          </cell>
          <cell r="AD119">
            <v>-8.9421426378762034E-3</v>
          </cell>
          <cell r="AE119">
            <v>-1.8079338825743099E-3</v>
          </cell>
          <cell r="AF119">
            <v>7.0486142426047227E-3</v>
          </cell>
          <cell r="AG119">
            <v>1.9197271922262102E-3</v>
          </cell>
          <cell r="AH119">
            <v>8.2509496135283605E-4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L120">
            <v>4.9790974617629963E-2</v>
          </cell>
          <cell r="M120">
            <v>2.9157850065969639E-2</v>
          </cell>
          <cell r="N120">
            <v>3.0640398338627806E-2</v>
          </cell>
          <cell r="O120">
            <v>2.9422344599474314E-2</v>
          </cell>
          <cell r="P120">
            <v>2.6100680824091831E-2</v>
          </cell>
          <cell r="Q120">
            <v>2.6042058730147019E-2</v>
          </cell>
          <cell r="R120">
            <v>2.623425581491564E-2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-2.0633124551660324E-2</v>
          </cell>
          <cell r="AD120">
            <v>1.4825482726581671E-3</v>
          </cell>
          <cell r="AE120">
            <v>-1.2180537391534921E-3</v>
          </cell>
          <cell r="AF120">
            <v>-3.3216637753824829E-3</v>
          </cell>
          <cell r="AG120">
            <v>-5.8622093944811493E-5</v>
          </cell>
          <cell r="AH120">
            <v>1.921970847686208E-4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L122">
            <v>0.11852337428514342</v>
          </cell>
          <cell r="M122">
            <v>4.9916923436072791E-2</v>
          </cell>
          <cell r="N122">
            <v>4.2510164965460839E-2</v>
          </cell>
          <cell r="O122">
            <v>4.2066187043640825E-2</v>
          </cell>
          <cell r="P122">
            <v>4.8899844516624887E-2</v>
          </cell>
          <cell r="Q122">
            <v>5.0250101139674042E-2</v>
          </cell>
          <cell r="R122">
            <v>5.0573757548885469E-2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-6.8606450849070633E-2</v>
          </cell>
          <cell r="AD122">
            <v>-7.4067584706119516E-3</v>
          </cell>
          <cell r="AE122">
            <v>-4.4397792182001433E-4</v>
          </cell>
          <cell r="AF122">
            <v>6.8336574729840616E-3</v>
          </cell>
          <cell r="AG122">
            <v>1.350256623049155E-3</v>
          </cell>
          <cell r="AH122">
            <v>3.2365640921142719E-4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L123">
            <v>7.0438512651596064E-2</v>
          </cell>
          <cell r="M123">
            <v>3.7638020423757565E-2</v>
          </cell>
          <cell r="N123">
            <v>3.758518452915148E-2</v>
          </cell>
          <cell r="O123">
            <v>3.5003174829243693E-2</v>
          </cell>
          <cell r="P123">
            <v>3.1896467823481871E-2</v>
          </cell>
          <cell r="Q123">
            <v>3.2407316298714114E-2</v>
          </cell>
          <cell r="R123">
            <v>3.3100951935624144E-2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-3.2800492227838499E-2</v>
          </cell>
          <cell r="AD123">
            <v>-5.2835894606084732E-5</v>
          </cell>
          <cell r="AE123">
            <v>-2.5820096999077877E-3</v>
          </cell>
          <cell r="AF123">
            <v>-3.1067070057618218E-3</v>
          </cell>
          <cell r="AG123">
            <v>5.1084847523224369E-4</v>
          </cell>
          <cell r="AH123">
            <v>6.9363563691002966E-4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7.2300000000000003E-2</v>
          </cell>
          <cell r="M126">
            <v>7.1800000000000003E-2</v>
          </cell>
          <cell r="N126">
            <v>7.1199999999999999E-2</v>
          </cell>
          <cell r="O126">
            <v>7.4399999999999994E-2</v>
          </cell>
          <cell r="P126">
            <v>6.6199999999999995E-2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7.2300000000000003E-2</v>
          </cell>
          <cell r="AC126">
            <v>-5.0000000000000044E-4</v>
          </cell>
          <cell r="AD126">
            <v>-6.0000000000000331E-4</v>
          </cell>
          <cell r="AE126">
            <v>3.1999999999999945E-3</v>
          </cell>
          <cell r="AF126">
            <v>-8.199999999999999E-3</v>
          </cell>
        </row>
        <row r="127">
          <cell r="A127" t="str">
            <v>Tier 2 Ratio</v>
          </cell>
          <cell r="L127">
            <v>4.3900000000000002E-2</v>
          </cell>
          <cell r="M127">
            <v>4.3499999999999997E-2</v>
          </cell>
          <cell r="N127">
            <v>4.9599999999999998E-2</v>
          </cell>
          <cell r="O127">
            <v>3.9300000000000002E-2</v>
          </cell>
          <cell r="P127">
            <v>4.8500000000000001E-2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4.3900000000000002E-2</v>
          </cell>
          <cell r="AC127">
            <v>-4.0000000000000452E-4</v>
          </cell>
          <cell r="AD127">
            <v>6.1000000000000013E-3</v>
          </cell>
          <cell r="AE127">
            <v>-1.0299999999999997E-2</v>
          </cell>
          <cell r="AF127">
            <v>9.1999999999999998E-3</v>
          </cell>
        </row>
        <row r="128">
          <cell r="A128" t="str">
            <v>CAR</v>
          </cell>
          <cell r="L128">
            <v>0.1162</v>
          </cell>
          <cell r="M128">
            <v>0.1153</v>
          </cell>
          <cell r="N128">
            <v>0.12079999999999999</v>
          </cell>
          <cell r="O128">
            <v>0.1137</v>
          </cell>
          <cell r="P128">
            <v>0.1147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0.1162</v>
          </cell>
          <cell r="AC128">
            <v>-8.9999999999999802E-4</v>
          </cell>
          <cell r="AD128">
            <v>5.499999999999991E-3</v>
          </cell>
          <cell r="AE128">
            <v>-7.0999999999999952E-3</v>
          </cell>
          <cell r="AF128">
            <v>1.0000000000000009E-3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322.00694444444451</v>
          </cell>
          <cell r="M137">
            <v>489.95416666666671</v>
          </cell>
          <cell r="N137">
            <v>572.93888888888887</v>
          </cell>
          <cell r="O137">
            <v>601.99083333333306</v>
          </cell>
          <cell r="P137">
            <v>692.29749999999967</v>
          </cell>
          <cell r="Q137">
            <v>909.91444771977206</v>
          </cell>
          <cell r="R137">
            <v>1112.697569857653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0.52156397593219594</v>
          </cell>
          <cell r="AD137">
            <v>0.1693724186219232</v>
          </cell>
          <cell r="AE137">
            <v>5.0706881672468063E-2</v>
          </cell>
          <cell r="AF137">
            <v>0.15001335845368624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1197.1055555555556</v>
          </cell>
          <cell r="M138">
            <v>1616.5947222222221</v>
          </cell>
          <cell r="N138">
            <v>2101.237222222222</v>
          </cell>
          <cell r="O138">
            <v>2597.8274999999999</v>
          </cell>
          <cell r="P138">
            <v>3170.3575000000001</v>
          </cell>
          <cell r="Q138">
            <v>3953.7719477197725</v>
          </cell>
          <cell r="R138">
            <v>4927.3195175774254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0.35041953044148144</v>
          </cell>
          <cell r="AD138">
            <v>0.29979220724771083</v>
          </cell>
          <cell r="AE138">
            <v>0.23633232484459565</v>
          </cell>
          <cell r="AF138">
            <v>0.22038799727849523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704.12361111111125</v>
          </cell>
          <cell r="M139">
            <v>749.7166666666667</v>
          </cell>
          <cell r="N139">
            <v>834.61111111111097</v>
          </cell>
          <cell r="O139">
            <v>964.70499999999981</v>
          </cell>
          <cell r="P139">
            <v>1201.9549999999997</v>
          </cell>
          <cell r="Q139">
            <v>1728.0400944959031</v>
          </cell>
          <cell r="R139">
            <v>2185.6408859181515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6.4751493681073136E-2</v>
          </cell>
          <cell r="AD139">
            <v>0.11323537039918752</v>
          </cell>
          <cell r="AE139">
            <v>0.15587366038740602</v>
          </cell>
          <cell r="AF139">
            <v>0.24593010298485019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40</v>
          </cell>
          <cell r="M140">
            <v>60</v>
          </cell>
          <cell r="N140">
            <v>75</v>
          </cell>
          <cell r="O140">
            <v>90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0.25</v>
          </cell>
          <cell r="AE140">
            <v>0.19999999999999996</v>
          </cell>
          <cell r="AF140">
            <v>0.11111111111111116</v>
          </cell>
        </row>
        <row r="141">
          <cell r="O141">
            <v>601.99083333333306</v>
          </cell>
          <cell r="P141">
            <v>84.73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0.34826322514608826</v>
          </cell>
          <cell r="N143">
            <v>0.30821128950975385</v>
          </cell>
          <cell r="O143">
            <v>0.25621729808762755</v>
          </cell>
          <cell r="P143">
            <v>0.24003997791332965</v>
          </cell>
          <cell r="Q143">
            <v>0.25544579289221347</v>
          </cell>
          <cell r="R143">
            <v>0.25057676169770593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0.34826322514608826</v>
          </cell>
          <cell r="AD143">
            <v>-4.0051935636334413E-2</v>
          </cell>
          <cell r="AE143">
            <v>-5.1993991422126296E-2</v>
          </cell>
          <cell r="AF143">
            <v>-1.6177320174297904E-2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1.405793053969933E-2</v>
          </cell>
          <cell r="N144">
            <v>1.3609592214894654E-2</v>
          </cell>
          <cell r="O144">
            <v>1.2076692881927998E-2</v>
          </cell>
          <cell r="P144">
            <v>1.0793700902500399E-2</v>
          </cell>
          <cell r="Q144">
            <v>1.1127047748141015E-2</v>
          </cell>
          <cell r="R144">
            <v>1.1459301748469885E-2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1.405793053969933E-2</v>
          </cell>
          <cell r="AD144">
            <v>-4.4833832480467573E-4</v>
          </cell>
          <cell r="AE144">
            <v>-1.5328993329666567E-3</v>
          </cell>
          <cell r="AF144">
            <v>-1.2829919794275987E-3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0.48160809963417678</v>
          </cell>
          <cell r="M147">
            <v>0.46538682874183812</v>
          </cell>
          <cell r="N147">
            <v>0.51473754215645517</v>
          </cell>
          <cell r="O147">
            <v>0.54305351345535469</v>
          </cell>
          <cell r="P147">
            <v>0.54384327798762833</v>
          </cell>
          <cell r="Q147">
            <v>0.48907839143833409</v>
          </cell>
          <cell r="R147">
            <v>0.46407559168675244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-1.6221270892338657E-2</v>
          </cell>
          <cell r="AD147">
            <v>4.9350713414617053E-2</v>
          </cell>
          <cell r="AE147">
            <v>2.8315971298899512E-2</v>
          </cell>
          <cell r="AF147">
            <v>7.8976453227364019E-4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0.56386169286036636</v>
          </cell>
          <cell r="M148">
            <v>0.5781518223929426</v>
          </cell>
          <cell r="N148">
            <v>0.61457577294580024</v>
          </cell>
          <cell r="O148">
            <v>0.59973745627632791</v>
          </cell>
          <cell r="P148">
            <v>0.56509195555835656</v>
          </cell>
          <cell r="Q148">
            <v>0.5027552478437991</v>
          </cell>
          <cell r="R148">
            <v>0.47384697213544469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1.4290129532576246E-2</v>
          </cell>
          <cell r="AD148">
            <v>3.6423950552857631E-2</v>
          </cell>
          <cell r="AE148">
            <v>-1.4838316669472329E-2</v>
          </cell>
          <cell r="AF148">
            <v>-3.4645500717971345E-2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5.7820188342191735E-2</v>
          </cell>
          <cell r="M149">
            <v>2.9481448994788446E-2</v>
          </cell>
          <cell r="N149">
            <v>3.1612394949735279E-2</v>
          </cell>
          <cell r="O149">
            <v>2.8998056757971739E-2</v>
          </cell>
          <cell r="P149">
            <v>2.4349357640645448E-2</v>
          </cell>
          <cell r="Q149">
            <v>2.136582219503599E-2</v>
          </cell>
          <cell r="R149">
            <v>2.0271498708945672E-2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-2.8338739347403288E-2</v>
          </cell>
          <cell r="AD149">
            <v>2.1309459549468321E-3</v>
          </cell>
          <cell r="AE149">
            <v>-2.6143381917635398E-3</v>
          </cell>
          <cell r="AF149">
            <v>-4.6486991173262902E-3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6.2295823193380805E-2</v>
          </cell>
          <cell r="M150">
            <v>6.3955836242439335E-2</v>
          </cell>
          <cell r="N150">
            <v>6.3507076393477399E-2</v>
          </cell>
          <cell r="O150">
            <v>5.0680370498687101E-2</v>
          </cell>
          <cell r="P150">
            <v>3.9846492732245581E-2</v>
          </cell>
          <cell r="Q150">
            <v>3.4187875717270819E-2</v>
          </cell>
          <cell r="R150">
            <v>3.1608340099067295E-2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1.6600130490585299E-3</v>
          </cell>
          <cell r="AD150">
            <v>-4.4875984896193544E-4</v>
          </cell>
          <cell r="AE150">
            <v>-1.2826705894790298E-2</v>
          </cell>
          <cell r="AF150">
            <v>-1.083387776644152E-2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 t="e">
            <v>#DIV/0!</v>
          </cell>
          <cell r="M153" t="e">
            <v>#DIV/0!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 t="e">
            <v>#DIV/0!</v>
          </cell>
          <cell r="AD153" t="e">
            <v>#DIV/0!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 t="e">
            <v>#DIV/0!</v>
          </cell>
          <cell r="M154" t="e">
            <v>#DIV/0!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 t="e">
            <v>#DIV/0!</v>
          </cell>
          <cell r="AD154" t="e">
            <v>#DIV/0!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0.36483050641965137</v>
          </cell>
          <cell r="M156">
            <v>0.33358315784388148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293.91271331680679</v>
          </cell>
          <cell r="M159">
            <v>292.52211387823314</v>
          </cell>
          <cell r="N159">
            <v>178.06736467814869</v>
          </cell>
          <cell r="O159">
            <v>166.80423227109779</v>
          </cell>
          <cell r="P159">
            <v>58.824168931786964</v>
          </cell>
          <cell r="Q159">
            <v>71.824168931786971</v>
          </cell>
          <cell r="R159">
            <v>81.824168931786971</v>
          </cell>
        </row>
        <row r="160">
          <cell r="A160" t="str">
            <v>Gross NPL</v>
          </cell>
          <cell r="L160">
            <v>5620.1</v>
          </cell>
          <cell r="M160">
            <v>5145.3</v>
          </cell>
          <cell r="N160">
            <v>4153.7</v>
          </cell>
          <cell r="O160">
            <v>3981.3</v>
          </cell>
          <cell r="P160">
            <v>3837.6</v>
          </cell>
          <cell r="Q160">
            <v>4221.3600000000006</v>
          </cell>
          <cell r="R160">
            <v>4643.496000000001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-8.448248251810464E-2</v>
          </cell>
          <cell r="AD160">
            <v>-0.19271956931568623</v>
          </cell>
          <cell r="AE160">
            <v>-4.1505164070587575E-2</v>
          </cell>
          <cell r="AF160">
            <v>-3.6093738226207539E-2</v>
          </cell>
        </row>
        <row r="161">
          <cell r="A161" t="str">
            <v>Net NPL</v>
          </cell>
          <cell r="L161">
            <v>3615.1</v>
          </cell>
          <cell r="M161">
            <v>2729</v>
          </cell>
          <cell r="N161">
            <v>809.9</v>
          </cell>
          <cell r="O161">
            <v>864.6</v>
          </cell>
          <cell r="P161">
            <v>748.8</v>
          </cell>
          <cell r="Q161">
            <v>786.24</v>
          </cell>
          <cell r="R161">
            <v>825.55200000000002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-0.24511078531714192</v>
          </cell>
          <cell r="AD161">
            <v>-0.70322462440454381</v>
          </cell>
          <cell r="AE161">
            <v>6.7539202370663132E-2</v>
          </cell>
          <cell r="AF161">
            <v>-0.13393476752255384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2005.0000000000005</v>
          </cell>
          <cell r="M162">
            <v>2416.3000000000002</v>
          </cell>
          <cell r="N162">
            <v>3343.7999999999997</v>
          </cell>
          <cell r="O162">
            <v>3116.7000000000003</v>
          </cell>
          <cell r="P162">
            <v>3088.8</v>
          </cell>
          <cell r="Q162">
            <v>3435.1200000000008</v>
          </cell>
          <cell r="R162">
            <v>3817.9440000000009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0.20513715710723179</v>
          </cell>
          <cell r="AD162">
            <v>0.38385134296238022</v>
          </cell>
          <cell r="AE162">
            <v>-6.7916741431903627E-2</v>
          </cell>
          <cell r="AF162">
            <v>-8.9517759168351585E-3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0.10291023312909678</v>
          </cell>
          <cell r="M163">
            <v>7.8574015919740378E-2</v>
          </cell>
          <cell r="N163">
            <v>4.5566753736461185E-2</v>
          </cell>
          <cell r="O163">
            <v>3.2996495250565881E-2</v>
          </cell>
          <cell r="P163">
            <v>2.2877696197393164E-2</v>
          </cell>
          <cell r="Q163">
            <v>2.0418715078034774E-2</v>
          </cell>
          <cell r="R163">
            <v>1.8657390773405166E-2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-0.23648005129701322</v>
          </cell>
          <cell r="AD163">
            <v>-0.42007859464628283</v>
          </cell>
          <cell r="AE163">
            <v>-0.27586469202077368</v>
          </cell>
          <cell r="AF163">
            <v>-0.30666284332119131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6.8719418922386519E-2</v>
          </cell>
          <cell r="M164">
            <v>4.3271317981872663E-2</v>
          </cell>
          <cell r="N164">
            <v>9.2230528309425568E-3</v>
          </cell>
          <cell r="O164">
            <v>7.3556955837470574E-3</v>
          </cell>
          <cell r="P164">
            <v>4.5476805999935749E-3</v>
          </cell>
          <cell r="Q164">
            <v>3.8673000687438485E-3</v>
          </cell>
          <cell r="R164">
            <v>3.3687138820481378E-3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-0.37031891915814363</v>
          </cell>
          <cell r="AD164">
            <v>-0.78685528287337347</v>
          </cell>
          <cell r="AE164">
            <v>-0.2024662854505912</v>
          </cell>
          <cell r="AF164">
            <v>-0.38174703558396228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0.35675521787868547</v>
          </cell>
          <cell r="M165">
            <v>0.46961304491477662</v>
          </cell>
          <cell r="N165">
            <v>0.80501721356862554</v>
          </cell>
          <cell r="O165">
            <v>0.78283475246778689</v>
          </cell>
          <cell r="P165">
            <v>0.80487804878048785</v>
          </cell>
          <cell r="Q165">
            <v>0.81374722838137481</v>
          </cell>
          <cell r="R165">
            <v>0.82221326345494861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0.31634527367857146</v>
          </cell>
          <cell r="AD165">
            <v>0.71421390927229589</v>
          </cell>
          <cell r="AE165">
            <v>-2.7555263076306513E-2</v>
          </cell>
          <cell r="AF165">
            <v>2.8158300641626166E-2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0.10605229325911912</v>
          </cell>
          <cell r="M173">
            <v>0.12409320295576141</v>
          </cell>
          <cell r="N173">
            <v>0.11524920585464279</v>
          </cell>
          <cell r="O173">
            <v>8.2991612635315654E-2</v>
          </cell>
          <cell r="P173">
            <v>0.11072357139658119</v>
          </cell>
          <cell r="Q173">
            <v>0.11198561889080566</v>
          </cell>
          <cell r="R173">
            <v>0.11220745180094657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0.17011333882769208</v>
          </cell>
          <cell r="AD173">
            <v>-7.1268988876622474E-2</v>
          </cell>
          <cell r="AE173">
            <v>-0.27989427762315167</v>
          </cell>
          <cell r="AF173">
            <v>0.33415375217645393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0.52818230738808436</v>
          </cell>
          <cell r="M174">
            <v>0.49502375818563843</v>
          </cell>
          <cell r="N174">
            <v>0.426656010144709</v>
          </cell>
          <cell r="O174">
            <v>0.34782876464583928</v>
          </cell>
          <cell r="P174">
            <v>0.31739349139524659</v>
          </cell>
          <cell r="Q174">
            <v>0.28598897065072737</v>
          </cell>
          <cell r="R174">
            <v>0.28503156243944416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-6.2778606436891704E-2</v>
          </cell>
          <cell r="AD174">
            <v>-0.13811003393354482</v>
          </cell>
          <cell r="AE174">
            <v>-0.18475597114437425</v>
          </cell>
          <cell r="AF174">
            <v>-8.7500736983561533E-2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0.58366800302288369</v>
          </cell>
          <cell r="M175">
            <v>0.56900858438399748</v>
          </cell>
          <cell r="N175">
            <v>0.64638551018837431</v>
          </cell>
          <cell r="O175">
            <v>0.71808505949161217</v>
          </cell>
          <cell r="P175">
            <v>0.74767406582871143</v>
          </cell>
          <cell r="Q175">
            <v>0.78235109131877467</v>
          </cell>
          <cell r="R175">
            <v>0.79919494650777112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-2.5116022401371008E-2</v>
          </cell>
          <cell r="AD175">
            <v>0.13598551573372886</v>
          </cell>
          <cell r="AE175">
            <v>0.11092381894876113</v>
          </cell>
          <cell r="AF175">
            <v>4.1205433737957931E-2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0.58366800302288369</v>
          </cell>
          <cell r="M176">
            <v>0.50519697404577324</v>
          </cell>
          <cell r="N176">
            <v>0.9892321917147513</v>
          </cell>
          <cell r="O176">
            <v>1.068012031258279</v>
          </cell>
          <cell r="P176">
            <v>0.83334263125663743</v>
          </cell>
          <cell r="Q176">
            <v>0.97500123293023733</v>
          </cell>
          <cell r="R176">
            <v>0.89277191977997339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-0.13444463045892519</v>
          </cell>
          <cell r="AD176">
            <v>0.95811187029224398</v>
          </cell>
          <cell r="AE176">
            <v>7.9637359361475646E-2</v>
          </cell>
          <cell r="AF176">
            <v>-0.21972542736729817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0.82834773819859264</v>
          </cell>
          <cell r="M179">
            <v>0.61664269167218644</v>
          </cell>
          <cell r="N179">
            <v>0.91440291681466324</v>
          </cell>
          <cell r="O179">
            <v>0.54186020879485031</v>
          </cell>
          <cell r="P179">
            <v>0.28755756543695682</v>
          </cell>
          <cell r="Q179">
            <v>0.33193653950917945</v>
          </cell>
          <cell r="R179">
            <v>0.35647124550001685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0.39915514493410903</v>
          </cell>
          <cell r="M180">
            <v>0.32894047518045927</v>
          </cell>
          <cell r="N180">
            <v>0.12576092936591834</v>
          </cell>
          <cell r="O180">
            <v>0.23686492916278887</v>
          </cell>
          <cell r="P180">
            <v>0.31952964188271032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0.43185170500244463</v>
          </cell>
          <cell r="M181">
            <v>0.42829864601573731</v>
          </cell>
          <cell r="N181">
            <v>0.40817375926528782</v>
          </cell>
          <cell r="O181">
            <v>0.3616702804404654</v>
          </cell>
          <cell r="P181">
            <v>0.31042769187612756</v>
          </cell>
          <cell r="Q181">
            <v>0.28730335267476098</v>
          </cell>
          <cell r="R181">
            <v>0.26988348836331955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2.0851124013912373E-2</v>
          </cell>
          <cell r="M182">
            <v>3.0257002334575064E-2</v>
          </cell>
          <cell r="N182">
            <v>2.6802075741729686E-2</v>
          </cell>
          <cell r="O182">
            <v>1.5764860785047834E-2</v>
          </cell>
          <cell r="P182">
            <v>6.1298535099629375E-3</v>
          </cell>
          <cell r="Q182">
            <v>4.8518969825132796E-3</v>
          </cell>
          <cell r="R182">
            <v>3.8940610684554886E-3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0.22972964576800403</v>
          </cell>
          <cell r="N185">
            <v>0.22568958655189353</v>
          </cell>
          <cell r="O185">
            <v>0.20489860767591117</v>
          </cell>
          <cell r="P185">
            <v>0.34538930574240623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0.19884372843726483</v>
          </cell>
          <cell r="N186">
            <v>0.3923656171086134</v>
          </cell>
          <cell r="O186">
            <v>0.33855056268536843</v>
          </cell>
          <cell r="P186">
            <v>0.4008266556319322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0.11188205855353339</v>
          </cell>
          <cell r="N187">
            <v>0.23582288845308419</v>
          </cell>
          <cell r="O187">
            <v>0.21033915420106131</v>
          </cell>
          <cell r="P187">
            <v>0.21921074079057945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0.56176407772467551</v>
          </cell>
          <cell r="N188">
            <v>-2.4662362434099694E-2</v>
          </cell>
          <cell r="O188">
            <v>-0.40102207372369747</v>
          </cell>
          <cell r="P188">
            <v>-0.57077806571716594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0.20461083091399312</v>
          </cell>
          <cell r="N189">
            <v>6.2925885282463678E-2</v>
          </cell>
          <cell r="O189">
            <v>-3.0557558034496779E-2</v>
          </cell>
          <cell r="P189">
            <v>7.7002571822499588E-2</v>
          </cell>
          <cell r="Q189">
            <v>0.39336792227299666</v>
          </cell>
          <cell r="R189">
            <v>0.24538501974176019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0.52156397593219572</v>
          </cell>
          <cell r="N190">
            <v>0.1693724186219232</v>
          </cell>
          <cell r="O190">
            <v>5.0706881672468063E-2</v>
          </cell>
          <cell r="P190">
            <v>0.15001335845368624</v>
          </cell>
          <cell r="Q190">
            <v>0.31434021893733921</v>
          </cell>
          <cell r="R190">
            <v>0.22285954756081905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6.4751493681073136E-2</v>
          </cell>
          <cell r="N191">
            <v>0.11323537039918774</v>
          </cell>
          <cell r="O191">
            <v>0.1558736603874058</v>
          </cell>
          <cell r="P191">
            <v>0.24593010298485019</v>
          </cell>
          <cell r="Q191">
            <v>0.43769117354302245</v>
          </cell>
          <cell r="R191">
            <v>0.26480912849174265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22922.845000000001</v>
          </cell>
          <cell r="M201">
            <v>28213.125</v>
          </cell>
          <cell r="N201">
            <v>34945.349000000002</v>
          </cell>
          <cell r="O201">
            <v>42580.947</v>
          </cell>
          <cell r="P201">
            <v>51949.981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0.23078636181503631</v>
          </cell>
          <cell r="AD201">
            <v>0.23862028754347486</v>
          </cell>
          <cell r="AE201">
            <v>0.21850112299636781</v>
          </cell>
          <cell r="AF201">
            <v>0.22002878423535299</v>
          </cell>
        </row>
        <row r="202">
          <cell r="A202" t="str">
            <v xml:space="preserve">Current Account </v>
          </cell>
          <cell r="L202">
            <v>9933.8060000000005</v>
          </cell>
          <cell r="M202">
            <v>11947.921</v>
          </cell>
          <cell r="N202">
            <v>13533.754000000001</v>
          </cell>
          <cell r="O202">
            <v>15540.222</v>
          </cell>
          <cell r="P202">
            <v>18417.483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0.20275360722768299</v>
          </cell>
          <cell r="AD202">
            <v>0.13272878185250803</v>
          </cell>
          <cell r="AE202">
            <v>0.14825657389664371</v>
          </cell>
          <cell r="AF202">
            <v>0.1851492855121375</v>
          </cell>
        </row>
        <row r="203">
          <cell r="A203" t="str">
            <v>Term Deposit</v>
          </cell>
          <cell r="L203">
            <v>57274.506999999998</v>
          </cell>
          <cell r="M203">
            <v>70675.910999999993</v>
          </cell>
          <cell r="N203">
            <v>87372.570999999996</v>
          </cell>
          <cell r="O203">
            <v>105566.36</v>
          </cell>
          <cell r="P203">
            <v>149855.98699999999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0.23398549724749262</v>
          </cell>
          <cell r="AD203">
            <v>0.2362425862469606</v>
          </cell>
          <cell r="AE203">
            <v>0.20823227234551678</v>
          </cell>
          <cell r="AF203">
            <v>0.41954299646213045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90131.157999999996</v>
          </cell>
          <cell r="M204">
            <v>110836.95699999999</v>
          </cell>
          <cell r="N204">
            <v>135851.704</v>
          </cell>
          <cell r="O204">
            <v>163687.52900000001</v>
          </cell>
          <cell r="P204">
            <v>220223.451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0.22972964576800403</v>
          </cell>
          <cell r="AD204">
            <v>0.22568958655189353</v>
          </cell>
          <cell r="AE204">
            <v>0.20489860767591117</v>
          </cell>
          <cell r="AF204">
            <v>0.34538930574240623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0.36454264794867053</v>
          </cell>
          <cell r="M205">
            <v>0.36234345553171404</v>
          </cell>
          <cell r="N205">
            <v>0.35685310947590326</v>
          </cell>
          <cell r="O205">
            <v>0.35507389814651058</v>
          </cell>
          <cell r="P205">
            <v>0.31952756929596932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0.25432764327736701</v>
          </cell>
          <cell r="M208">
            <v>0.25454618895753339</v>
          </cell>
          <cell r="N208">
            <v>0.25723158393361045</v>
          </cell>
          <cell r="O208">
            <v>0.26013555986907222</v>
          </cell>
          <cell r="P208">
            <v>0.23589668023138916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0.11021500467130357</v>
          </cell>
          <cell r="M209">
            <v>0.10779726657418068</v>
          </cell>
          <cell r="N209">
            <v>9.9621525542292796E-2</v>
          </cell>
          <cell r="O209">
            <v>9.4938338277438347E-2</v>
          </cell>
          <cell r="P209">
            <v>8.3630889064580133E-2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0.63545735205132947</v>
          </cell>
          <cell r="M210">
            <v>0.6376565444682859</v>
          </cell>
          <cell r="N210">
            <v>0.64314666969506684</v>
          </cell>
          <cell r="O210">
            <v>0.64492610185348942</v>
          </cell>
          <cell r="P210">
            <v>0.68047243070403063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0.99999977917097005</v>
          </cell>
          <cell r="O211">
            <v>1</v>
          </cell>
          <cell r="P211">
            <v>0.99999999999999989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0.1076826379317416</v>
          </cell>
          <cell r="M216">
            <v>8.8382167392295236E-2</v>
          </cell>
          <cell r="N216">
            <v>7.4236338043249375E-2</v>
          </cell>
          <cell r="O216">
            <v>6.9970489322951371E-2</v>
          </cell>
          <cell r="P216">
            <v>7.614323308904318E-2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6.8427723962006567E-2</v>
          </cell>
          <cell r="M217">
            <v>5.6357467451988594E-2</v>
          </cell>
          <cell r="N217">
            <v>4.7744853582873031E-2</v>
          </cell>
          <cell r="O217">
            <v>4.512579492383223E-2</v>
          </cell>
          <cell r="P217">
            <v>5.1813370901764785E-2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6.8427723962006567E-2</v>
          </cell>
          <cell r="M218">
            <v>5.6357467451988594E-2</v>
          </cell>
          <cell r="N218">
            <v>4.7744853582873031E-2</v>
          </cell>
          <cell r="O218">
            <v>4.512579492383223E-2</v>
          </cell>
          <cell r="P218">
            <v>5.1813370901764785E-2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 Summary"/>
    </sheetNames>
    <sheetDataSet>
      <sheetData sheetId="0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R2" t="str">
            <v>F1Q07</v>
          </cell>
          <cell r="S2" t="str">
            <v>F2Q07</v>
          </cell>
          <cell r="T2" t="str">
            <v>F3Q07</v>
          </cell>
          <cell r="U2" t="str">
            <v>F4Q07</v>
          </cell>
          <cell r="V2" t="str">
            <v>F1Q08</v>
          </cell>
          <cell r="W2" t="str">
            <v>F2Q08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R4">
            <v>16656.8</v>
          </cell>
          <cell r="S4">
            <v>17723.7</v>
          </cell>
          <cell r="T4">
            <v>18492</v>
          </cell>
          <cell r="U4">
            <v>20949.3</v>
          </cell>
          <cell r="V4">
            <v>21111.5</v>
          </cell>
          <cell r="W4">
            <v>22548.3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R5">
            <v>11169.1</v>
          </cell>
          <cell r="S5">
            <v>12305</v>
          </cell>
          <cell r="T5">
            <v>12938.7</v>
          </cell>
          <cell r="U5">
            <v>14305</v>
          </cell>
          <cell r="V5">
            <v>15351.6</v>
          </cell>
          <cell r="W5">
            <v>16261.4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R6">
            <v>5207.3999999999996</v>
          </cell>
          <cell r="S6">
            <v>5268.8</v>
          </cell>
          <cell r="T6">
            <v>5271.5</v>
          </cell>
          <cell r="U6">
            <v>5385.5</v>
          </cell>
          <cell r="V6">
            <v>5554.9</v>
          </cell>
          <cell r="W6">
            <v>5851.7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R7">
            <v>280.29999999999927</v>
          </cell>
          <cell r="S7">
            <v>149.90000000000055</v>
          </cell>
          <cell r="T7">
            <v>281.79999999999927</v>
          </cell>
          <cell r="U7">
            <v>1258.8</v>
          </cell>
          <cell r="V7">
            <v>205</v>
          </cell>
          <cell r="W7">
            <v>435.2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R8">
            <v>10312</v>
          </cell>
          <cell r="S8">
            <v>11448.5</v>
          </cell>
          <cell r="T8">
            <v>11633.3</v>
          </cell>
          <cell r="U8">
            <v>12525.8</v>
          </cell>
          <cell r="V8">
            <v>13398.8</v>
          </cell>
          <cell r="W8">
            <v>15820.4</v>
          </cell>
        </row>
        <row r="9">
          <cell r="A9" t="str">
            <v>Net interest Income</v>
          </cell>
          <cell r="B9">
            <v>3709.7</v>
          </cell>
          <cell r="C9">
            <v>3964.6999999999989</v>
          </cell>
          <cell r="D9">
            <v>3659.7999999999993</v>
          </cell>
          <cell r="E9">
            <v>3642.5999999999995</v>
          </cell>
          <cell r="F9">
            <v>4416.8999999999996</v>
          </cell>
          <cell r="G9">
            <v>4221.0999999999995</v>
          </cell>
          <cell r="H9">
            <v>4528.9000000000005</v>
          </cell>
          <cell r="I9">
            <v>4225.0000000000009</v>
          </cell>
          <cell r="J9">
            <v>4666.6999999999989</v>
          </cell>
          <cell r="K9">
            <v>4568.0999999999995</v>
          </cell>
          <cell r="L9">
            <v>5795.8000000000011</v>
          </cell>
          <cell r="M9">
            <v>5614.9</v>
          </cell>
          <cell r="N9">
            <v>5347.2000000000007</v>
          </cell>
          <cell r="O9">
            <v>6023.2</v>
          </cell>
          <cell r="P9">
            <v>6393.6999999999989</v>
          </cell>
          <cell r="Q9">
            <v>5978.7000000000007</v>
          </cell>
          <cell r="R9">
            <v>6344.7999999999993</v>
          </cell>
          <cell r="S9">
            <v>5885.2000000000007</v>
          </cell>
          <cell r="T9">
            <v>6858.7000000000007</v>
          </cell>
          <cell r="U9">
            <v>7503.5</v>
          </cell>
          <cell r="V9">
            <v>7342.7000000000007</v>
          </cell>
          <cell r="W9">
            <v>6357.9</v>
          </cell>
        </row>
        <row r="10">
          <cell r="A10" t="str">
            <v>Non-Interest income</v>
          </cell>
          <cell r="B10">
            <v>973.3</v>
          </cell>
          <cell r="C10">
            <v>1234.7</v>
          </cell>
          <cell r="D10">
            <v>1883.5</v>
          </cell>
          <cell r="E10">
            <v>4154</v>
          </cell>
          <cell r="F10">
            <v>1134.3</v>
          </cell>
          <cell r="G10">
            <v>2027.2</v>
          </cell>
          <cell r="H10">
            <v>1786.4</v>
          </cell>
          <cell r="I10">
            <v>3367.2</v>
          </cell>
          <cell r="J10">
            <v>2348.1999999999998</v>
          </cell>
          <cell r="K10">
            <v>1611.1</v>
          </cell>
          <cell r="L10">
            <v>1913.6</v>
          </cell>
          <cell r="M10">
            <v>1788.1</v>
          </cell>
          <cell r="N10">
            <v>1336.9</v>
          </cell>
          <cell r="O10">
            <v>1402.5</v>
          </cell>
          <cell r="P10">
            <v>1390.1</v>
          </cell>
          <cell r="Q10">
            <v>2121.5</v>
          </cell>
          <cell r="R10">
            <v>1650.4</v>
          </cell>
          <cell r="S10">
            <v>1917.6</v>
          </cell>
          <cell r="T10">
            <v>2052.4</v>
          </cell>
          <cell r="U10">
            <v>2797.9</v>
          </cell>
          <cell r="V10">
            <v>2153.3000000000002</v>
          </cell>
          <cell r="W10">
            <v>3078.2</v>
          </cell>
        </row>
        <row r="11">
          <cell r="A11" t="str">
            <v>---Capital Gains</v>
          </cell>
          <cell r="G11">
            <v>1076.4000000000001</v>
          </cell>
          <cell r="H11">
            <v>817.2</v>
          </cell>
          <cell r="I11">
            <v>2153.1</v>
          </cell>
          <cell r="J11">
            <v>1182.7</v>
          </cell>
          <cell r="K11">
            <v>496.2</v>
          </cell>
          <cell r="L11">
            <v>601.4</v>
          </cell>
          <cell r="M11">
            <v>322.89999999999998</v>
          </cell>
          <cell r="N11">
            <v>225.7</v>
          </cell>
          <cell r="O11">
            <v>324.3</v>
          </cell>
          <cell r="P11">
            <v>248</v>
          </cell>
          <cell r="Q11">
            <v>200</v>
          </cell>
          <cell r="R11">
            <v>280</v>
          </cell>
          <cell r="S11">
            <v>380</v>
          </cell>
          <cell r="T11">
            <v>300</v>
          </cell>
          <cell r="U11">
            <v>130</v>
          </cell>
          <cell r="V11">
            <v>330</v>
          </cell>
          <cell r="W11">
            <v>810</v>
          </cell>
        </row>
        <row r="12">
          <cell r="A12" t="str">
            <v>---Recoveries</v>
          </cell>
          <cell r="R12">
            <v>90</v>
          </cell>
          <cell r="S12">
            <v>230</v>
          </cell>
          <cell r="T12">
            <v>285.5</v>
          </cell>
          <cell r="U12">
            <v>370</v>
          </cell>
          <cell r="V12">
            <v>210</v>
          </cell>
          <cell r="W12">
            <v>530</v>
          </cell>
        </row>
        <row r="13">
          <cell r="A13" t="str">
            <v>---Other Non-Int Income</v>
          </cell>
          <cell r="B13">
            <v>973.3</v>
          </cell>
          <cell r="C13">
            <v>1234.7</v>
          </cell>
          <cell r="D13">
            <v>1883.5</v>
          </cell>
          <cell r="E13">
            <v>4154</v>
          </cell>
          <cell r="F13">
            <v>1134.3</v>
          </cell>
          <cell r="G13">
            <v>950.8</v>
          </cell>
          <cell r="H13">
            <v>969.2</v>
          </cell>
          <cell r="I13">
            <v>1214.0999999999999</v>
          </cell>
          <cell r="J13">
            <v>1165.4999999999998</v>
          </cell>
          <cell r="K13">
            <v>1114.8999999999999</v>
          </cell>
          <cell r="L13">
            <v>1312.1999999999998</v>
          </cell>
          <cell r="M13">
            <v>1465.1999999999998</v>
          </cell>
          <cell r="N13">
            <v>1111.2</v>
          </cell>
          <cell r="O13">
            <v>1078.2</v>
          </cell>
          <cell r="P13">
            <v>1142.0999999999999</v>
          </cell>
          <cell r="Q13">
            <v>1921.5</v>
          </cell>
          <cell r="R13">
            <v>1370.4</v>
          </cell>
          <cell r="S13">
            <v>1537.6</v>
          </cell>
          <cell r="T13">
            <v>1752.4</v>
          </cell>
          <cell r="U13">
            <v>2667.9</v>
          </cell>
          <cell r="V13">
            <v>1823.3000000000002</v>
          </cell>
          <cell r="W13">
            <v>2268.1999999999998</v>
          </cell>
        </row>
        <row r="14">
          <cell r="A14" t="str">
            <v>Total Income</v>
          </cell>
          <cell r="B14">
            <v>4683</v>
          </cell>
          <cell r="C14">
            <v>5199.3999999999987</v>
          </cell>
          <cell r="D14">
            <v>5543.2999999999993</v>
          </cell>
          <cell r="E14">
            <v>7796.5999999999995</v>
          </cell>
          <cell r="F14">
            <v>5551.2</v>
          </cell>
          <cell r="G14">
            <v>6248.2999999999993</v>
          </cell>
          <cell r="H14">
            <v>6315.3000000000011</v>
          </cell>
          <cell r="I14">
            <v>7592.2000000000007</v>
          </cell>
          <cell r="J14">
            <v>7014.8999999999987</v>
          </cell>
          <cell r="K14">
            <v>6179.1999999999989</v>
          </cell>
          <cell r="L14">
            <v>7709.4000000000015</v>
          </cell>
          <cell r="M14">
            <v>7403</v>
          </cell>
          <cell r="N14">
            <v>6684.1</v>
          </cell>
          <cell r="O14">
            <v>7425.7</v>
          </cell>
          <cell r="P14">
            <v>7783.7999999999993</v>
          </cell>
          <cell r="Q14">
            <v>8100.2000000000007</v>
          </cell>
          <cell r="R14">
            <v>7995.1999999999989</v>
          </cell>
          <cell r="S14">
            <v>7802.8000000000011</v>
          </cell>
          <cell r="T14">
            <v>8911.1</v>
          </cell>
          <cell r="U14">
            <v>10301.4</v>
          </cell>
          <cell r="V14">
            <v>9496</v>
          </cell>
          <cell r="W14">
            <v>9436.0999999999985</v>
          </cell>
        </row>
        <row r="15">
          <cell r="A15" t="str">
            <v>Operating Expenses</v>
          </cell>
          <cell r="B15">
            <v>2480.6</v>
          </cell>
          <cell r="C15">
            <v>2396.8000000000002</v>
          </cell>
          <cell r="D15">
            <v>2547.3000000000002</v>
          </cell>
          <cell r="E15">
            <v>2758.5</v>
          </cell>
          <cell r="F15">
            <v>2621.6</v>
          </cell>
          <cell r="G15">
            <v>2963</v>
          </cell>
          <cell r="H15">
            <v>2753.8999999999996</v>
          </cell>
          <cell r="I15">
            <v>2507.6999999999998</v>
          </cell>
          <cell r="J15">
            <v>3084.7000000000003</v>
          </cell>
          <cell r="K15">
            <v>3094</v>
          </cell>
          <cell r="L15">
            <v>3773.9</v>
          </cell>
          <cell r="M15">
            <v>2622.3</v>
          </cell>
          <cell r="N15">
            <v>3153.3</v>
          </cell>
          <cell r="O15">
            <v>3855</v>
          </cell>
          <cell r="P15">
            <v>3500.7000000000003</v>
          </cell>
          <cell r="Q15">
            <v>3515.2</v>
          </cell>
          <cell r="R15">
            <v>3730.4</v>
          </cell>
          <cell r="S15">
            <v>3909.8</v>
          </cell>
          <cell r="T15">
            <v>3860.2</v>
          </cell>
          <cell r="U15">
            <v>3258.9</v>
          </cell>
          <cell r="V15">
            <v>4241.2</v>
          </cell>
          <cell r="W15">
            <v>4152.8</v>
          </cell>
        </row>
        <row r="16">
          <cell r="A16" t="str">
            <v>---Employee</v>
          </cell>
          <cell r="B16">
            <v>1703</v>
          </cell>
          <cell r="C16">
            <v>1644.9</v>
          </cell>
          <cell r="D16">
            <v>1719.4</v>
          </cell>
          <cell r="E16">
            <v>1825</v>
          </cell>
          <cell r="F16">
            <v>1842.8</v>
          </cell>
          <cell r="G16">
            <v>1957.2</v>
          </cell>
          <cell r="H16">
            <v>1871.1</v>
          </cell>
          <cell r="I16">
            <v>1540.5</v>
          </cell>
          <cell r="J16">
            <v>2197.3000000000002</v>
          </cell>
          <cell r="K16">
            <v>1945.1</v>
          </cell>
          <cell r="L16">
            <v>2568.9</v>
          </cell>
          <cell r="M16">
            <v>1352.9</v>
          </cell>
          <cell r="N16">
            <v>2087.8000000000002</v>
          </cell>
          <cell r="O16">
            <v>2344.9</v>
          </cell>
          <cell r="P16">
            <v>2185.3000000000002</v>
          </cell>
          <cell r="Q16">
            <v>2049.9</v>
          </cell>
          <cell r="R16">
            <v>2393.9</v>
          </cell>
          <cell r="S16">
            <v>2415</v>
          </cell>
          <cell r="T16">
            <v>2439.5</v>
          </cell>
          <cell r="U16">
            <v>1488.4</v>
          </cell>
          <cell r="V16">
            <v>2542.6</v>
          </cell>
          <cell r="W16">
            <v>2545.5</v>
          </cell>
        </row>
        <row r="17">
          <cell r="A17" t="str">
            <v>-----Core</v>
          </cell>
          <cell r="R17">
            <v>2243.9</v>
          </cell>
          <cell r="S17">
            <v>2265</v>
          </cell>
          <cell r="T17">
            <v>2289.5</v>
          </cell>
          <cell r="U17">
            <v>0</v>
          </cell>
          <cell r="V17">
            <v>2292.6</v>
          </cell>
          <cell r="W17">
            <v>2295.5</v>
          </cell>
        </row>
        <row r="18">
          <cell r="A18" t="str">
            <v>----AS 15</v>
          </cell>
          <cell r="R18">
            <v>150</v>
          </cell>
          <cell r="S18">
            <v>150</v>
          </cell>
          <cell r="T18">
            <v>150</v>
          </cell>
          <cell r="U18">
            <v>0</v>
          </cell>
          <cell r="V18">
            <v>250</v>
          </cell>
          <cell r="W18">
            <v>250</v>
          </cell>
        </row>
        <row r="19">
          <cell r="A19" t="str">
            <v>---Non Employee Exp.</v>
          </cell>
          <cell r="B19">
            <v>777.6</v>
          </cell>
          <cell r="C19">
            <v>751.9</v>
          </cell>
          <cell r="D19">
            <v>827.9</v>
          </cell>
          <cell r="E19">
            <v>933.5</v>
          </cell>
          <cell r="F19">
            <v>778.8</v>
          </cell>
          <cell r="G19">
            <v>1005.8</v>
          </cell>
          <cell r="H19">
            <v>882.8</v>
          </cell>
          <cell r="I19">
            <v>967.2</v>
          </cell>
          <cell r="J19">
            <v>887.4</v>
          </cell>
          <cell r="K19">
            <v>1148.9000000000001</v>
          </cell>
          <cell r="L19">
            <v>1205</v>
          </cell>
          <cell r="M19">
            <v>1269.4000000000001</v>
          </cell>
          <cell r="N19">
            <v>1065.5</v>
          </cell>
          <cell r="O19">
            <v>1510.1</v>
          </cell>
          <cell r="P19">
            <v>1315.4</v>
          </cell>
          <cell r="Q19">
            <v>1465.3</v>
          </cell>
          <cell r="R19">
            <v>1336.5</v>
          </cell>
          <cell r="S19">
            <v>1494.8</v>
          </cell>
          <cell r="T19">
            <v>1420.7</v>
          </cell>
          <cell r="U19">
            <v>1770.5</v>
          </cell>
          <cell r="V19">
            <v>1698.6</v>
          </cell>
          <cell r="W19">
            <v>1607.3</v>
          </cell>
        </row>
        <row r="20">
          <cell r="A20" t="str">
            <v>Operating Profit</v>
          </cell>
          <cell r="B20">
            <v>2202.4</v>
          </cell>
          <cell r="C20">
            <v>2802.5999999999985</v>
          </cell>
          <cell r="D20">
            <v>2995.9999999999991</v>
          </cell>
          <cell r="E20">
            <v>5038.0999999999995</v>
          </cell>
          <cell r="F20">
            <v>2929.6</v>
          </cell>
          <cell r="G20">
            <v>3285.2999999999993</v>
          </cell>
          <cell r="H20">
            <v>3561.4000000000015</v>
          </cell>
          <cell r="I20">
            <v>5084.5000000000009</v>
          </cell>
          <cell r="J20">
            <v>3930.1999999999985</v>
          </cell>
          <cell r="K20">
            <v>3085.1999999999989</v>
          </cell>
          <cell r="L20">
            <v>3935.5000000000014</v>
          </cell>
          <cell r="M20">
            <v>4780.7</v>
          </cell>
          <cell r="N20">
            <v>3530.8</v>
          </cell>
          <cell r="O20">
            <v>3570.7</v>
          </cell>
          <cell r="P20">
            <v>4283.0999999999985</v>
          </cell>
          <cell r="Q20">
            <v>4585.0000000000009</v>
          </cell>
          <cell r="R20">
            <v>4264.7999999999993</v>
          </cell>
          <cell r="S20">
            <v>3893.0000000000009</v>
          </cell>
          <cell r="T20">
            <v>5050.9000000000005</v>
          </cell>
          <cell r="U20">
            <v>7042.5</v>
          </cell>
          <cell r="V20">
            <v>5254.8</v>
          </cell>
          <cell r="W20">
            <v>5283.2999999999984</v>
          </cell>
        </row>
        <row r="21">
          <cell r="A21" t="str">
            <v>Provisions &amp; Cont.</v>
          </cell>
          <cell r="B21">
            <v>503.3</v>
          </cell>
          <cell r="C21">
            <v>1429</v>
          </cell>
          <cell r="D21">
            <v>710.2</v>
          </cell>
          <cell r="E21">
            <v>2109.6999999999998</v>
          </cell>
          <cell r="F21">
            <v>690.8</v>
          </cell>
          <cell r="G21">
            <v>625.1</v>
          </cell>
          <cell r="H21">
            <v>1192.5</v>
          </cell>
          <cell r="I21">
            <v>4122.1000000000004</v>
          </cell>
          <cell r="J21">
            <v>1006.2</v>
          </cell>
          <cell r="K21">
            <v>658.4</v>
          </cell>
          <cell r="L21">
            <v>4144.8</v>
          </cell>
          <cell r="M21">
            <v>3806.3</v>
          </cell>
          <cell r="N21">
            <v>646.9</v>
          </cell>
          <cell r="O21">
            <v>2689.7</v>
          </cell>
          <cell r="P21">
            <v>1302.3</v>
          </cell>
          <cell r="Q21">
            <v>2384.4</v>
          </cell>
          <cell r="R21">
            <v>1578.9</v>
          </cell>
          <cell r="S21">
            <v>829.6</v>
          </cell>
          <cell r="T21">
            <v>1425.9</v>
          </cell>
          <cell r="U21">
            <v>3532.9</v>
          </cell>
          <cell r="V21">
            <v>1554</v>
          </cell>
          <cell r="W21">
            <v>975.5</v>
          </cell>
        </row>
        <row r="22">
          <cell r="A22" t="str">
            <v>---Provisions - Loan Loss</v>
          </cell>
          <cell r="B22">
            <v>430</v>
          </cell>
          <cell r="F22">
            <v>950</v>
          </cell>
          <cell r="G22">
            <v>790</v>
          </cell>
          <cell r="H22">
            <v>1083.5</v>
          </cell>
          <cell r="I22">
            <v>3602.6</v>
          </cell>
          <cell r="J22">
            <v>889.2</v>
          </cell>
          <cell r="K22">
            <v>280.8</v>
          </cell>
          <cell r="L22">
            <v>-930</v>
          </cell>
          <cell r="M22">
            <v>1924.6</v>
          </cell>
          <cell r="N22">
            <v>235.4</v>
          </cell>
          <cell r="O22">
            <v>201.1</v>
          </cell>
          <cell r="P22">
            <v>228.5</v>
          </cell>
          <cell r="Q22">
            <v>892.3</v>
          </cell>
          <cell r="R22">
            <v>550</v>
          </cell>
          <cell r="S22">
            <v>660</v>
          </cell>
          <cell r="T22">
            <v>510</v>
          </cell>
          <cell r="U22">
            <v>1580</v>
          </cell>
          <cell r="V22">
            <v>1280</v>
          </cell>
          <cell r="W22">
            <v>860</v>
          </cell>
        </row>
        <row r="23">
          <cell r="A23" t="str">
            <v>---AS 15</v>
          </cell>
          <cell r="J23">
            <v>70</v>
          </cell>
          <cell r="N23">
            <v>310</v>
          </cell>
          <cell r="O23">
            <v>2350</v>
          </cell>
          <cell r="R23">
            <v>150</v>
          </cell>
          <cell r="S23">
            <v>150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 t="str">
            <v>---Others</v>
          </cell>
          <cell r="B24">
            <v>73.300000000000011</v>
          </cell>
          <cell r="C24">
            <v>1429</v>
          </cell>
          <cell r="D24">
            <v>710.2</v>
          </cell>
          <cell r="E24">
            <v>2109.6999999999998</v>
          </cell>
          <cell r="F24">
            <v>-259.20000000000005</v>
          </cell>
          <cell r="G24">
            <v>-164.89999999999998</v>
          </cell>
          <cell r="H24">
            <v>109</v>
          </cell>
          <cell r="I24">
            <v>519.50000000000045</v>
          </cell>
          <cell r="J24">
            <v>117</v>
          </cell>
          <cell r="K24">
            <v>377.59999999999997</v>
          </cell>
          <cell r="L24">
            <v>5074.8</v>
          </cell>
          <cell r="M24">
            <v>1881.7000000000003</v>
          </cell>
          <cell r="N24">
            <v>411.5</v>
          </cell>
          <cell r="O24">
            <v>2488.6</v>
          </cell>
          <cell r="P24">
            <v>1073.8</v>
          </cell>
          <cell r="Q24">
            <v>1492.1000000000001</v>
          </cell>
          <cell r="R24">
            <v>1028.9000000000001</v>
          </cell>
          <cell r="S24">
            <v>169.60000000000002</v>
          </cell>
          <cell r="T24">
            <v>915.90000000000009</v>
          </cell>
          <cell r="U24">
            <v>1952.9</v>
          </cell>
          <cell r="V24">
            <v>274</v>
          </cell>
          <cell r="W24">
            <v>115.5</v>
          </cell>
        </row>
        <row r="25">
          <cell r="A25" t="str">
            <v>Profit Before Tax</v>
          </cell>
          <cell r="B25">
            <v>1699.1000000000001</v>
          </cell>
          <cell r="C25">
            <v>1373.5999999999985</v>
          </cell>
          <cell r="D25">
            <v>2285.7999999999993</v>
          </cell>
          <cell r="E25">
            <v>2928.3999999999996</v>
          </cell>
          <cell r="F25">
            <v>2238.8000000000002</v>
          </cell>
          <cell r="G25">
            <v>2660.1999999999994</v>
          </cell>
          <cell r="H25">
            <v>2368.9000000000015</v>
          </cell>
          <cell r="I25">
            <v>962.40000000000055</v>
          </cell>
          <cell r="J25">
            <v>2923.9999999999982</v>
          </cell>
          <cell r="K25">
            <v>2426.7999999999988</v>
          </cell>
          <cell r="L25">
            <v>-209.29999999999882</v>
          </cell>
          <cell r="M25">
            <v>974.39999999999964</v>
          </cell>
          <cell r="N25">
            <v>2883.9</v>
          </cell>
          <cell r="O25">
            <v>881</v>
          </cell>
          <cell r="P25">
            <v>2980.7999999999984</v>
          </cell>
          <cell r="Q25">
            <v>2200.6000000000008</v>
          </cell>
          <cell r="R25">
            <v>2685.8999999999992</v>
          </cell>
          <cell r="S25">
            <v>3063.400000000001</v>
          </cell>
          <cell r="T25">
            <v>3625.0000000000005</v>
          </cell>
          <cell r="U25">
            <v>4879.6000000000004</v>
          </cell>
          <cell r="V25">
            <v>3700.8</v>
          </cell>
          <cell r="W25">
            <v>4307.7999999999984</v>
          </cell>
        </row>
        <row r="26">
          <cell r="A26" t="str">
            <v>Total Tax</v>
          </cell>
          <cell r="B26">
            <v>560</v>
          </cell>
          <cell r="C26">
            <v>440</v>
          </cell>
          <cell r="D26">
            <v>850</v>
          </cell>
          <cell r="E26">
            <v>910</v>
          </cell>
          <cell r="F26">
            <v>650</v>
          </cell>
          <cell r="G26">
            <v>961.5</v>
          </cell>
          <cell r="H26">
            <v>868.5</v>
          </cell>
          <cell r="I26">
            <v>-1400.2</v>
          </cell>
          <cell r="J26">
            <v>820</v>
          </cell>
          <cell r="K26">
            <v>320</v>
          </cell>
          <cell r="L26">
            <v>-800</v>
          </cell>
          <cell r="M26">
            <v>-1414.7</v>
          </cell>
          <cell r="N26">
            <v>480</v>
          </cell>
          <cell r="O26">
            <v>270</v>
          </cell>
          <cell r="P26">
            <v>690</v>
          </cell>
          <cell r="Q26">
            <v>754.5</v>
          </cell>
          <cell r="R26">
            <v>1017.8</v>
          </cell>
          <cell r="S26">
            <v>1121.8</v>
          </cell>
          <cell r="T26">
            <v>1066.5999999999999</v>
          </cell>
          <cell r="U26">
            <v>2143.8000000000002</v>
          </cell>
          <cell r="V26">
            <v>1450</v>
          </cell>
          <cell r="W26">
            <v>1550</v>
          </cell>
        </row>
        <row r="27">
          <cell r="A27" t="str">
            <v>Profit After Tax (PAT)</v>
          </cell>
          <cell r="B27">
            <v>1139.1000000000001</v>
          </cell>
          <cell r="C27">
            <v>933.59999999999854</v>
          </cell>
          <cell r="D27">
            <v>1435.7999999999993</v>
          </cell>
          <cell r="E27">
            <v>2018.3999999999996</v>
          </cell>
          <cell r="F27">
            <v>1588.8000000000002</v>
          </cell>
          <cell r="G27">
            <v>1698.6999999999994</v>
          </cell>
          <cell r="H27">
            <v>1500.4000000000015</v>
          </cell>
          <cell r="I27">
            <v>2362.6000000000004</v>
          </cell>
          <cell r="J27">
            <v>2103.9999999999982</v>
          </cell>
          <cell r="K27">
            <v>2106.7999999999988</v>
          </cell>
          <cell r="L27">
            <v>590.70000000000118</v>
          </cell>
          <cell r="M27">
            <v>2389.0999999999995</v>
          </cell>
          <cell r="N27">
            <v>2403.9</v>
          </cell>
          <cell r="O27">
            <v>611</v>
          </cell>
          <cell r="P27">
            <v>2290.7999999999984</v>
          </cell>
          <cell r="Q27">
            <v>1446.1000000000008</v>
          </cell>
          <cell r="R27">
            <v>1668.0999999999992</v>
          </cell>
          <cell r="S27">
            <v>1941.600000000001</v>
          </cell>
          <cell r="T27">
            <v>2558.4000000000005</v>
          </cell>
          <cell r="U27">
            <v>2735.8</v>
          </cell>
          <cell r="V27">
            <v>2250.8000000000002</v>
          </cell>
          <cell r="W27">
            <v>2757.7999999999984</v>
          </cell>
        </row>
        <row r="28">
          <cell r="A28" t="str">
            <v>Core Operating Profit</v>
          </cell>
          <cell r="B28">
            <v>2202.4</v>
          </cell>
          <cell r="C28">
            <v>2802.5999999999985</v>
          </cell>
          <cell r="D28">
            <v>2995.9999999999991</v>
          </cell>
          <cell r="E28">
            <v>5038.0999999999995</v>
          </cell>
          <cell r="F28">
            <v>2929.6</v>
          </cell>
          <cell r="G28">
            <v>2208.8999999999992</v>
          </cell>
          <cell r="H28">
            <v>2744.2000000000016</v>
          </cell>
          <cell r="I28">
            <v>2931.400000000001</v>
          </cell>
          <cell r="J28">
            <v>2747.4999999999982</v>
          </cell>
          <cell r="K28">
            <v>2588.9999999999991</v>
          </cell>
          <cell r="L28">
            <v>3334.1000000000013</v>
          </cell>
          <cell r="M28">
            <v>4457.8</v>
          </cell>
          <cell r="N28">
            <v>3305.1000000000004</v>
          </cell>
          <cell r="O28">
            <v>3246.3999999999996</v>
          </cell>
          <cell r="P28">
            <v>4035.0999999999985</v>
          </cell>
          <cell r="Q28">
            <v>4385.0000000000009</v>
          </cell>
          <cell r="R28">
            <v>3984.7999999999993</v>
          </cell>
          <cell r="S28">
            <v>3283.0000000000009</v>
          </cell>
          <cell r="T28">
            <v>4465.4000000000005</v>
          </cell>
          <cell r="U28">
            <v>6542.5</v>
          </cell>
          <cell r="V28">
            <v>4714.8</v>
          </cell>
          <cell r="W28">
            <v>3943.2999999999984</v>
          </cell>
        </row>
        <row r="30">
          <cell r="A30" t="str">
            <v>Other Information</v>
          </cell>
        </row>
        <row r="31">
          <cell r="A31" t="str">
            <v>Deposits</v>
          </cell>
          <cell r="I31">
            <v>505589.4</v>
          </cell>
          <cell r="J31">
            <v>531990</v>
          </cell>
          <cell r="K31">
            <v>556530</v>
          </cell>
          <cell r="L31">
            <v>558163.69999999995</v>
          </cell>
          <cell r="M31">
            <v>618305.80000000005</v>
          </cell>
          <cell r="N31">
            <v>631580</v>
          </cell>
          <cell r="O31">
            <v>686730</v>
          </cell>
          <cell r="P31">
            <v>704693.7</v>
          </cell>
          <cell r="Q31">
            <v>740942.97699999996</v>
          </cell>
          <cell r="R31">
            <v>765170</v>
          </cell>
          <cell r="S31">
            <v>785280</v>
          </cell>
          <cell r="T31">
            <v>772920</v>
          </cell>
          <cell r="U31">
            <v>851800</v>
          </cell>
          <cell r="V31">
            <v>869840</v>
          </cell>
          <cell r="W31">
            <v>948040</v>
          </cell>
        </row>
        <row r="32">
          <cell r="A32" t="str">
            <v>---Demand</v>
          </cell>
          <cell r="I32">
            <v>50039</v>
          </cell>
          <cell r="J32">
            <v>44610</v>
          </cell>
          <cell r="M32">
            <v>50101.3</v>
          </cell>
          <cell r="N32">
            <v>48630</v>
          </cell>
          <cell r="Q32">
            <v>59785.35</v>
          </cell>
        </row>
        <row r="33">
          <cell r="A33" t="str">
            <v>---Savings</v>
          </cell>
          <cell r="I33">
            <v>130842.9</v>
          </cell>
          <cell r="J33">
            <v>133400</v>
          </cell>
          <cell r="M33">
            <v>151971.20000000001</v>
          </cell>
          <cell r="N33">
            <v>154580</v>
          </cell>
          <cell r="Q33">
            <v>179969.247</v>
          </cell>
          <cell r="R33">
            <v>257260</v>
          </cell>
          <cell r="S33">
            <v>262940</v>
          </cell>
        </row>
        <row r="34">
          <cell r="A34" t="str">
            <v>---Term</v>
          </cell>
          <cell r="I34">
            <v>324707.5</v>
          </cell>
          <cell r="J34">
            <v>353980</v>
          </cell>
          <cell r="M34">
            <v>416233.3</v>
          </cell>
          <cell r="N34">
            <v>428370</v>
          </cell>
          <cell r="Q34">
            <v>501188.38</v>
          </cell>
          <cell r="R34">
            <v>507910</v>
          </cell>
          <cell r="S34">
            <v>522340</v>
          </cell>
        </row>
        <row r="35">
          <cell r="A35" t="str">
            <v>Low Cost Deposits %</v>
          </cell>
          <cell r="I35">
            <v>0.35776442306741396</v>
          </cell>
          <cell r="J35">
            <v>0.33461155284873778</v>
          </cell>
          <cell r="M35">
            <v>0.32681643937352678</v>
          </cell>
          <cell r="N35">
            <v>0.3217486304189493</v>
          </cell>
          <cell r="Q35">
            <v>0.32358036237922266</v>
          </cell>
          <cell r="R35">
            <v>0.33621286772874004</v>
          </cell>
          <cell r="S35">
            <v>0.33483598207008963</v>
          </cell>
          <cell r="T35">
            <v>0.34899999999999998</v>
          </cell>
          <cell r="U35">
            <v>0.34499999999999997</v>
          </cell>
          <cell r="V35">
            <v>0.33255541248965326</v>
          </cell>
          <cell r="W35">
            <v>0.32504957596725875</v>
          </cell>
        </row>
        <row r="36">
          <cell r="A36" t="str">
            <v>Investments</v>
          </cell>
          <cell r="I36">
            <v>229462.5</v>
          </cell>
          <cell r="J36">
            <v>241140</v>
          </cell>
          <cell r="K36">
            <v>238630</v>
          </cell>
          <cell r="L36">
            <v>220919.8</v>
          </cell>
          <cell r="M36">
            <v>227927.9</v>
          </cell>
          <cell r="N36">
            <v>245420</v>
          </cell>
          <cell r="O36">
            <v>253130</v>
          </cell>
          <cell r="P36">
            <v>252620.3</v>
          </cell>
          <cell r="Q36">
            <v>259176.49600000001</v>
          </cell>
          <cell r="R36">
            <v>273420</v>
          </cell>
          <cell r="S36">
            <v>273350</v>
          </cell>
          <cell r="T36">
            <v>270720</v>
          </cell>
          <cell r="V36">
            <v>0</v>
          </cell>
          <cell r="W36">
            <v>315840</v>
          </cell>
        </row>
        <row r="37">
          <cell r="A37" t="str">
            <v>Total Assets</v>
          </cell>
        </row>
        <row r="38">
          <cell r="A38" t="str">
            <v>Advances</v>
          </cell>
          <cell r="I38">
            <v>289217</v>
          </cell>
          <cell r="J38">
            <v>324590</v>
          </cell>
          <cell r="K38">
            <v>355910</v>
          </cell>
          <cell r="L38">
            <v>374991.2</v>
          </cell>
          <cell r="M38">
            <v>401050.8</v>
          </cell>
          <cell r="N38">
            <v>416150</v>
          </cell>
          <cell r="O38">
            <v>474980</v>
          </cell>
          <cell r="P38">
            <v>507182.3</v>
          </cell>
          <cell r="Q38">
            <v>533799.5</v>
          </cell>
          <cell r="R38">
            <v>558020</v>
          </cell>
          <cell r="S38">
            <v>614440</v>
          </cell>
          <cell r="T38">
            <v>583030</v>
          </cell>
          <cell r="U38">
            <v>636580</v>
          </cell>
          <cell r="V38">
            <v>637080</v>
          </cell>
          <cell r="W38">
            <v>685950</v>
          </cell>
        </row>
        <row r="39">
          <cell r="A39" t="str">
            <v>---Retail</v>
          </cell>
          <cell r="I39">
            <v>63440.2</v>
          </cell>
          <cell r="J39">
            <v>65900</v>
          </cell>
          <cell r="K39">
            <v>73820</v>
          </cell>
          <cell r="M39">
            <v>85279.1</v>
          </cell>
          <cell r="N39">
            <v>86230</v>
          </cell>
          <cell r="O39">
            <v>95710</v>
          </cell>
          <cell r="Q39">
            <v>115530</v>
          </cell>
          <cell r="R39">
            <v>119060</v>
          </cell>
          <cell r="S39">
            <v>127410</v>
          </cell>
          <cell r="T39">
            <v>130320</v>
          </cell>
          <cell r="U39">
            <v>135290</v>
          </cell>
          <cell r="V39">
            <v>0</v>
          </cell>
          <cell r="W39">
            <v>0</v>
          </cell>
        </row>
        <row r="40">
          <cell r="A40" t="str">
            <v>------Home loans</v>
          </cell>
          <cell r="J40">
            <v>22720</v>
          </cell>
          <cell r="K40">
            <v>26110</v>
          </cell>
          <cell r="M40">
            <v>30800</v>
          </cell>
          <cell r="N40">
            <v>32420</v>
          </cell>
          <cell r="O40">
            <v>35080</v>
          </cell>
          <cell r="Q40">
            <v>45880</v>
          </cell>
          <cell r="R40">
            <v>46690</v>
          </cell>
        </row>
        <row r="41">
          <cell r="A41" t="str">
            <v>---Corporate</v>
          </cell>
          <cell r="N41">
            <v>3.0461653800902877E-2</v>
          </cell>
          <cell r="O41">
            <v>3.253172718356797E-2</v>
          </cell>
          <cell r="P41">
            <v>3.2718263240691256E-2</v>
          </cell>
          <cell r="Q41">
            <v>2.9447266559671764E-2</v>
          </cell>
        </row>
        <row r="42">
          <cell r="A42" t="str">
            <v>---Agri</v>
          </cell>
          <cell r="W42">
            <v>0.11298426860765431</v>
          </cell>
        </row>
        <row r="43">
          <cell r="A43" t="str">
            <v>---SME</v>
          </cell>
          <cell r="S43">
            <v>0.06</v>
          </cell>
        </row>
        <row r="44">
          <cell r="M44">
            <v>694697.8</v>
          </cell>
          <cell r="N44">
            <v>709612.03424583748</v>
          </cell>
          <cell r="O44">
            <v>771575.84514652775</v>
          </cell>
          <cell r="P44">
            <v>791758.96953232517</v>
          </cell>
          <cell r="Q44">
            <v>832486.86337302765</v>
          </cell>
        </row>
        <row r="46">
          <cell r="A46" t="str">
            <v>Gross NPA</v>
          </cell>
          <cell r="B46">
            <v>24064.799999999999</v>
          </cell>
          <cell r="C46">
            <v>24460.799999999999</v>
          </cell>
          <cell r="D46">
            <v>24800</v>
          </cell>
          <cell r="E46">
            <v>23876.1</v>
          </cell>
          <cell r="F46">
            <v>24142</v>
          </cell>
          <cell r="G46">
            <v>23336.5</v>
          </cell>
          <cell r="H46">
            <v>22810</v>
          </cell>
          <cell r="I46">
            <v>23468.400000000001</v>
          </cell>
          <cell r="J46">
            <v>22790.6</v>
          </cell>
          <cell r="K46">
            <v>21676.7</v>
          </cell>
          <cell r="L46">
            <v>21247</v>
          </cell>
          <cell r="M46">
            <v>20581.5</v>
          </cell>
          <cell r="N46">
            <v>20566.3</v>
          </cell>
          <cell r="O46">
            <v>20040.5</v>
          </cell>
          <cell r="P46">
            <v>19032.900000000001</v>
          </cell>
          <cell r="Q46">
            <v>20980.5</v>
          </cell>
          <cell r="R46">
            <v>19790.900000000001</v>
          </cell>
          <cell r="S46">
            <v>20160</v>
          </cell>
          <cell r="T46">
            <v>19060</v>
          </cell>
          <cell r="U46">
            <v>18730</v>
          </cell>
          <cell r="V46">
            <v>17694.3</v>
          </cell>
          <cell r="W46">
            <v>16593.2</v>
          </cell>
        </row>
        <row r="47">
          <cell r="A47" t="str">
            <v>Net NPA</v>
          </cell>
          <cell r="B47">
            <v>12790</v>
          </cell>
          <cell r="C47">
            <v>12944.7</v>
          </cell>
          <cell r="D47">
            <v>12850</v>
          </cell>
          <cell r="E47">
            <v>12534.3</v>
          </cell>
          <cell r="F47">
            <v>12382.1</v>
          </cell>
          <cell r="G47">
            <v>11616.1</v>
          </cell>
          <cell r="H47">
            <v>10870</v>
          </cell>
          <cell r="I47">
            <v>8451.7999999999993</v>
          </cell>
          <cell r="J47">
            <v>7346.7</v>
          </cell>
          <cell r="K47">
            <v>7031.1</v>
          </cell>
          <cell r="L47">
            <v>7619</v>
          </cell>
          <cell r="M47">
            <v>10603.8</v>
          </cell>
          <cell r="N47">
            <v>9678.5</v>
          </cell>
          <cell r="O47">
            <v>6300.4</v>
          </cell>
          <cell r="P47">
            <v>5672</v>
          </cell>
          <cell r="Q47">
            <v>8339.5</v>
          </cell>
          <cell r="R47">
            <v>6639.3</v>
          </cell>
          <cell r="S47">
            <v>7440</v>
          </cell>
          <cell r="T47">
            <v>6410</v>
          </cell>
          <cell r="U47">
            <v>6010</v>
          </cell>
          <cell r="V47">
            <v>4857.3999999999996</v>
          </cell>
          <cell r="W47">
            <v>4365.8999999999996</v>
          </cell>
        </row>
        <row r="48">
          <cell r="A48" t="str">
            <v>Gross NPA Ratio</v>
          </cell>
          <cell r="B48">
            <v>0.10589999999999999</v>
          </cell>
          <cell r="C48">
            <v>0.10332</v>
          </cell>
          <cell r="D48">
            <v>0.1028</v>
          </cell>
          <cell r="E48">
            <v>8.9599999999999999E-2</v>
          </cell>
          <cell r="F48">
            <v>9.2499999999999999E-2</v>
          </cell>
          <cell r="G48">
            <v>8.4400000000000003E-2</v>
          </cell>
          <cell r="H48">
            <v>8.1799999999999998E-2</v>
          </cell>
          <cell r="I48">
            <v>7.5899999999999995E-2</v>
          </cell>
          <cell r="J48">
            <v>2.3800000000000002E-2</v>
          </cell>
          <cell r="K48">
            <v>6.0900000000000003E-2</v>
          </cell>
          <cell r="L48">
            <v>5.6599999999999998E-2</v>
          </cell>
          <cell r="M48">
            <v>5.0099999999999999E-2</v>
          </cell>
          <cell r="N48">
            <v>4.9399999999999999E-2</v>
          </cell>
          <cell r="O48">
            <v>4.2200000000000001E-2</v>
          </cell>
          <cell r="P48">
            <v>3.7499999999999999E-2</v>
          </cell>
          <cell r="Q48">
            <v>3.8399999999999997E-2</v>
          </cell>
          <cell r="R48">
            <v>3.5499999999999997E-2</v>
          </cell>
          <cell r="S48">
            <v>3.2800000000000003E-2</v>
          </cell>
          <cell r="T48">
            <v>3.27E-2</v>
          </cell>
          <cell r="U48">
            <v>2.9399999999999999E-2</v>
          </cell>
          <cell r="V48">
            <v>2.7799999999999998E-2</v>
          </cell>
          <cell r="W48">
            <v>2.4199999999999999E-2</v>
          </cell>
        </row>
        <row r="49">
          <cell r="A49" t="str">
            <v>Net NPA Ratio</v>
          </cell>
          <cell r="B49">
            <v>5.9200000000000003E-2</v>
          </cell>
          <cell r="C49">
            <v>5.74E-2</v>
          </cell>
          <cell r="D49">
            <v>5.6000000000000001E-2</v>
          </cell>
          <cell r="E49">
            <v>4.9099999999999998E-2</v>
          </cell>
          <cell r="F49">
            <v>4.9700000000000001E-2</v>
          </cell>
          <cell r="G49">
            <v>4.3900000000000002E-2</v>
          </cell>
          <cell r="H49">
            <v>4.07E-2</v>
          </cell>
          <cell r="I49">
            <v>2.87E-2</v>
          </cell>
          <cell r="J49">
            <v>1.4999999999999999E-2</v>
          </cell>
          <cell r="K49">
            <v>2.06E-2</v>
          </cell>
          <cell r="L49">
            <v>2.1100000000000001E-2</v>
          </cell>
          <cell r="M49">
            <v>2.64E-2</v>
          </cell>
          <cell r="N49">
            <v>2.3900000000000001E-2</v>
          </cell>
          <cell r="O49">
            <v>1.37E-2</v>
          </cell>
          <cell r="P49">
            <v>1.15E-2</v>
          </cell>
          <cell r="Q49">
            <v>1.5599999999999999E-2</v>
          </cell>
          <cell r="R49">
            <v>1.2200000000000001E-2</v>
          </cell>
          <cell r="S49">
            <v>1.24E-2</v>
          </cell>
          <cell r="T49">
            <v>1.12E-2</v>
          </cell>
          <cell r="U49">
            <v>9.5999999999999992E-3</v>
          </cell>
          <cell r="V49">
            <v>7.7999999999999996E-3</v>
          </cell>
          <cell r="W49">
            <v>6.4999999999999997E-3</v>
          </cell>
        </row>
        <row r="50">
          <cell r="A50" t="str">
            <v>Coverage Ratio</v>
          </cell>
          <cell r="B50">
            <v>0.46851833383198693</v>
          </cell>
          <cell r="C50">
            <v>0.47079817503924642</v>
          </cell>
          <cell r="D50">
            <v>0.48185483870967744</v>
          </cell>
          <cell r="E50">
            <v>0.47502732858381391</v>
          </cell>
          <cell r="F50">
            <v>0.48711374368320765</v>
          </cell>
          <cell r="G50">
            <v>0.50223469671973087</v>
          </cell>
          <cell r="H50">
            <v>0.52345462516440155</v>
          </cell>
          <cell r="I50">
            <v>0.63986466908694251</v>
          </cell>
          <cell r="J50">
            <v>0.67764341439014331</v>
          </cell>
          <cell r="K50">
            <v>0.67563789691235288</v>
          </cell>
          <cell r="L50">
            <v>0.64140819880453714</v>
          </cell>
          <cell r="M50">
            <v>0.48478973835726263</v>
          </cell>
          <cell r="N50">
            <v>0.52940003792612189</v>
          </cell>
          <cell r="O50">
            <v>0.68561662633167841</v>
          </cell>
          <cell r="P50">
            <v>0.70198971255037335</v>
          </cell>
          <cell r="Q50">
            <v>0.60251185624746784</v>
          </cell>
          <cell r="R50">
            <v>0.6645276364389695</v>
          </cell>
          <cell r="S50">
            <v>0.63095238095238093</v>
          </cell>
          <cell r="T50">
            <v>0.6636935991605456</v>
          </cell>
          <cell r="U50">
            <v>0.67912439935931657</v>
          </cell>
          <cell r="V50">
            <v>0.72548221743725383</v>
          </cell>
          <cell r="W50">
            <v>0.7368861943446714</v>
          </cell>
        </row>
        <row r="51">
          <cell r="A51" t="str">
            <v xml:space="preserve">LLP/Avg Loans </v>
          </cell>
          <cell r="R51">
            <v>3.983847309997646E-3</v>
          </cell>
          <cell r="S51">
            <v>4.5033519267181823E-3</v>
          </cell>
          <cell r="T51">
            <v>3.4071834785005051E-3</v>
          </cell>
          <cell r="U51">
            <v>1.0363968809701462E-2</v>
          </cell>
          <cell r="V51">
            <v>8.0398222445550623E-3</v>
          </cell>
          <cell r="W51">
            <v>5.2001844251453105E-3</v>
          </cell>
        </row>
        <row r="53">
          <cell r="A53" t="str">
            <v>CAR</v>
          </cell>
          <cell r="B53">
            <v>0.1108</v>
          </cell>
          <cell r="C53">
            <v>0.1144</v>
          </cell>
          <cell r="D53">
            <v>0.1159</v>
          </cell>
          <cell r="E53">
            <v>0.1241</v>
          </cell>
          <cell r="F53">
            <v>0.12959999999999999</v>
          </cell>
          <cell r="G53">
            <v>0.13339999999999999</v>
          </cell>
          <cell r="H53">
            <v>0.13400000000000001</v>
          </cell>
          <cell r="I53">
            <v>0.1232</v>
          </cell>
          <cell r="J53">
            <v>0.1239</v>
          </cell>
          <cell r="K53">
            <v>0.1212</v>
          </cell>
          <cell r="L53">
            <v>0.1138</v>
          </cell>
          <cell r="M53">
            <v>0.12089999999999999</v>
          </cell>
          <cell r="N53">
            <v>0.12</v>
          </cell>
          <cell r="O53">
            <v>0.1106</v>
          </cell>
          <cell r="P53">
            <v>0.1091</v>
          </cell>
          <cell r="Q53">
            <v>0.1139</v>
          </cell>
          <cell r="R53">
            <v>0.1125</v>
          </cell>
          <cell r="S53">
            <v>0.1079</v>
          </cell>
          <cell r="T53">
            <v>0.13220000000000001</v>
          </cell>
          <cell r="U53">
            <v>0.128</v>
          </cell>
          <cell r="V53">
            <v>0.12659999999999999</v>
          </cell>
          <cell r="W53">
            <v>0.11550000000000001</v>
          </cell>
        </row>
        <row r="54">
          <cell r="A54" t="str">
            <v>Tier 1</v>
          </cell>
          <cell r="R54">
            <v>7.1999999999999995E-2</v>
          </cell>
          <cell r="S54">
            <v>7.0199999999999999E-2</v>
          </cell>
          <cell r="T54">
            <v>8.0600000000000005E-2</v>
          </cell>
          <cell r="U54">
            <v>7.7899999999999997E-2</v>
          </cell>
          <cell r="V54">
            <v>7.9500000000000001E-2</v>
          </cell>
          <cell r="W54">
            <v>7.3599999999999999E-2</v>
          </cell>
        </row>
        <row r="56">
          <cell r="A56" t="str">
            <v>Reported</v>
          </cell>
          <cell r="R56" t="str">
            <v>F1Q07</v>
          </cell>
          <cell r="S56" t="str">
            <v>F1H07</v>
          </cell>
          <cell r="T56" t="str">
            <v>F9M07</v>
          </cell>
          <cell r="U56" t="str">
            <v>F2007</v>
          </cell>
          <cell r="V56" t="str">
            <v>F1Q08</v>
          </cell>
          <cell r="W56" t="str">
            <v>F1Q09</v>
          </cell>
        </row>
        <row r="57">
          <cell r="A57" t="str">
            <v>Yield on advances</v>
          </cell>
          <cell r="I57">
            <v>9.0300000000000005E-2</v>
          </cell>
          <cell r="J57">
            <v>8.3699999999999997E-2</v>
          </cell>
          <cell r="K57">
            <v>8.3299999999999999E-2</v>
          </cell>
          <cell r="M57">
            <v>8.3299999999999999E-2</v>
          </cell>
          <cell r="N57">
            <v>8.3000000000000004E-2</v>
          </cell>
          <cell r="O57">
            <v>8.2799999999999999E-2</v>
          </cell>
          <cell r="Q57">
            <v>8.1799999999999998E-2</v>
          </cell>
          <cell r="R57">
            <v>8.4599999999999995E-2</v>
          </cell>
          <cell r="S57">
            <v>8.5900000000000004E-2</v>
          </cell>
          <cell r="T57">
            <v>8.72E-2</v>
          </cell>
          <cell r="U57">
            <v>0.09</v>
          </cell>
          <cell r="V57">
            <v>0.1003</v>
          </cell>
          <cell r="W57">
            <v>0.1026</v>
          </cell>
        </row>
        <row r="58">
          <cell r="A58" t="str">
            <v>Yield on Investments</v>
          </cell>
          <cell r="I58">
            <v>0.09</v>
          </cell>
          <cell r="J58">
            <v>8.3500000000000005E-2</v>
          </cell>
          <cell r="K58">
            <v>8.1600000000000006E-2</v>
          </cell>
          <cell r="M58">
            <v>8.2000000000000003E-2</v>
          </cell>
          <cell r="N58">
            <v>7.8899999999999998E-2</v>
          </cell>
          <cell r="O58">
            <v>7.8899999999999998E-2</v>
          </cell>
          <cell r="Q58">
            <v>7.8399999999999997E-2</v>
          </cell>
          <cell r="R58">
            <v>7.6100000000000001E-2</v>
          </cell>
          <cell r="S58">
            <v>7.6100000000000001E-2</v>
          </cell>
          <cell r="T58">
            <v>7.6600000000000001E-2</v>
          </cell>
          <cell r="U58">
            <v>7.6700000000000004E-2</v>
          </cell>
          <cell r="V58">
            <v>7.5700000000000003E-2</v>
          </cell>
          <cell r="W58">
            <v>0</v>
          </cell>
        </row>
        <row r="59">
          <cell r="A59" t="str">
            <v>Cost of Deposits</v>
          </cell>
          <cell r="I59">
            <v>5.6399999999999999E-2</v>
          </cell>
          <cell r="J59">
            <v>5.0599999999999999E-2</v>
          </cell>
          <cell r="K59">
            <v>5.1200000000000002E-2</v>
          </cell>
          <cell r="M59">
            <v>4.9700000000000001E-2</v>
          </cell>
          <cell r="N59">
            <v>4.8899999999999999E-2</v>
          </cell>
          <cell r="O59">
            <v>4.7800000000000002E-2</v>
          </cell>
          <cell r="Q59">
            <v>4.7500000000000001E-2</v>
          </cell>
          <cell r="R59">
            <v>4.9599999999999998E-2</v>
          </cell>
          <cell r="S59">
            <v>5.1400000000000001E-2</v>
          </cell>
          <cell r="T59">
            <v>5.1499999999999997E-2</v>
          </cell>
          <cell r="U59">
            <v>5.2299999999999999E-2</v>
          </cell>
          <cell r="V59">
            <v>5.7200000000000001E-2</v>
          </cell>
          <cell r="W59">
            <v>0</v>
          </cell>
        </row>
        <row r="60">
          <cell r="A60" t="str">
            <v>Net Interest Margin</v>
          </cell>
          <cell r="I60">
            <v>3.2399999999999998E-2</v>
          </cell>
          <cell r="K60">
            <v>0.03</v>
          </cell>
          <cell r="M60">
            <v>3.3099999999999997E-2</v>
          </cell>
          <cell r="O60">
            <v>3.1099999999999999E-2</v>
          </cell>
          <cell r="R60">
            <v>2.9399999999999999E-2</v>
          </cell>
          <cell r="S60">
            <v>2.8500000000000001E-2</v>
          </cell>
          <cell r="T60">
            <v>2.8899999999999999E-2</v>
          </cell>
          <cell r="U60">
            <v>3.0499999999999999E-2</v>
          </cell>
          <cell r="V60">
            <v>3.1099999999999999E-2</v>
          </cell>
          <cell r="W60">
            <v>2.86E-2</v>
          </cell>
        </row>
        <row r="62">
          <cell r="A62" t="str">
            <v>Calculated</v>
          </cell>
        </row>
        <row r="63">
          <cell r="A63" t="str">
            <v>Yield on advances</v>
          </cell>
          <cell r="R63">
            <v>8.4599999999999995E-2</v>
          </cell>
          <cell r="S63">
            <v>8.7200000000000014E-2</v>
          </cell>
          <cell r="T63">
            <v>8.9799999999999991E-2</v>
          </cell>
          <cell r="U63">
            <v>9.8399999999999987E-2</v>
          </cell>
          <cell r="V63">
            <v>0.1003</v>
          </cell>
          <cell r="W63">
            <v>0.1026</v>
          </cell>
        </row>
        <row r="64">
          <cell r="A64" t="str">
            <v>Yield on Investments</v>
          </cell>
          <cell r="R64">
            <v>7.6100000000000001E-2</v>
          </cell>
          <cell r="S64">
            <v>7.6100000000000001E-2</v>
          </cell>
          <cell r="T64">
            <v>7.7600000000000002E-2</v>
          </cell>
          <cell r="U64">
            <v>7.7000000000000013E-2</v>
          </cell>
          <cell r="V64">
            <v>7.5700000000000003E-2</v>
          </cell>
          <cell r="W64">
            <v>0</v>
          </cell>
        </row>
        <row r="65">
          <cell r="A65" t="str">
            <v>Cost of Deposits</v>
          </cell>
          <cell r="R65">
            <v>4.9599999999999998E-2</v>
          </cell>
          <cell r="S65">
            <v>5.3200000000000004E-2</v>
          </cell>
          <cell r="T65">
            <v>5.1699999999999996E-2</v>
          </cell>
          <cell r="U65">
            <v>5.4699999999999999E-2</v>
          </cell>
          <cell r="V65">
            <v>5.7200000000000001E-2</v>
          </cell>
          <cell r="W65">
            <v>6.4100000000000004E-2</v>
          </cell>
        </row>
        <row r="66">
          <cell r="A66" t="str">
            <v>Net Interest Margin</v>
          </cell>
          <cell r="R66">
            <v>2.9399999999999999E-2</v>
          </cell>
          <cell r="S66">
            <v>2.7600000000000003E-2</v>
          </cell>
          <cell r="T66">
            <v>2.9899999999999999E-2</v>
          </cell>
          <cell r="U66">
            <v>3.5299999999999998E-2</v>
          </cell>
          <cell r="V66">
            <v>3.1099999999999999E-2</v>
          </cell>
          <cell r="W66">
            <v>2.5600000000000001E-2</v>
          </cell>
        </row>
        <row r="68">
          <cell r="R68" t="str">
            <v>F1Q07</v>
          </cell>
          <cell r="S68" t="str">
            <v>F2Q07</v>
          </cell>
          <cell r="T68" t="str">
            <v>F3Q07</v>
          </cell>
          <cell r="U68" t="str">
            <v>F4Q07</v>
          </cell>
          <cell r="V68" t="str">
            <v>F1Q08</v>
          </cell>
          <cell r="W68" t="str">
            <v>F2Q08</v>
          </cell>
        </row>
        <row r="69">
          <cell r="R69">
            <v>2.9399999999999999E-2</v>
          </cell>
          <cell r="S69">
            <v>2.7600000000000003E-2</v>
          </cell>
          <cell r="T69">
            <v>2.9899999999999999E-2</v>
          </cell>
          <cell r="U69">
            <v>3.1099999999999999E-2</v>
          </cell>
          <cell r="V69">
            <v>3.1099999999999999E-2</v>
          </cell>
          <cell r="W69">
            <v>2.5600000000000001E-2</v>
          </cell>
        </row>
        <row r="85">
          <cell r="N85" t="str">
            <v>YoY</v>
          </cell>
          <cell r="O85" t="str">
            <v>NII Growth</v>
          </cell>
          <cell r="R85">
            <v>0.18656493117893458</v>
          </cell>
          <cell r="S85">
            <v>-2.2911409217691414E-2</v>
          </cell>
          <cell r="T85">
            <v>7.2727841468946286E-2</v>
          </cell>
          <cell r="U85">
            <v>0.2550387207921454</v>
          </cell>
          <cell r="V85">
            <v>0.15727840121044023</v>
          </cell>
        </row>
        <row r="86">
          <cell r="O86" t="str">
            <v>Loan Growth</v>
          </cell>
          <cell r="R86">
            <v>0.34091072930433741</v>
          </cell>
          <cell r="S86">
            <v>0.29361236262579471</v>
          </cell>
          <cell r="T86">
            <v>0.14954721408850435</v>
          </cell>
          <cell r="U86">
            <v>0.1925451410126835</v>
          </cell>
          <cell r="V86">
            <v>0.14167950969499299</v>
          </cell>
        </row>
        <row r="108">
          <cell r="B108" t="str">
            <v>F1Q06</v>
          </cell>
          <cell r="C108" t="str">
            <v>F2Q06</v>
          </cell>
          <cell r="D108" t="str">
            <v>F3Q06</v>
          </cell>
          <cell r="E108" t="str">
            <v>F4Q06</v>
          </cell>
          <cell r="F108" t="str">
            <v>F1Q07</v>
          </cell>
          <cell r="G108" t="str">
            <v>F2Q07</v>
          </cell>
          <cell r="H108" t="str">
            <v>F3Q07</v>
          </cell>
          <cell r="I108" t="str">
            <v>F4Q07*</v>
          </cell>
          <cell r="J108" t="str">
            <v>F1Q08</v>
          </cell>
          <cell r="K108" t="str">
            <v>F2Q08</v>
          </cell>
        </row>
        <row r="109">
          <cell r="B109">
            <v>3.0399999999999996E-2</v>
          </cell>
          <cell r="C109">
            <v>3.1800000000000002E-2</v>
          </cell>
          <cell r="D109">
            <v>3.139999999999999E-2</v>
          </cell>
          <cell r="E109">
            <v>2.7600000000000013E-2</v>
          </cell>
          <cell r="F109">
            <v>2.9399999999999999E-2</v>
          </cell>
          <cell r="G109">
            <v>2.7600000000000003E-2</v>
          </cell>
          <cell r="H109">
            <v>2.9899999999999999E-2</v>
          </cell>
          <cell r="I109">
            <v>3.1199999999999999E-2</v>
          </cell>
          <cell r="J109">
            <v>3.1099999999999999E-2</v>
          </cell>
          <cell r="K109">
            <v>2.5600000000000001E-2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pital STr"/>
      <sheetName val="Fin Sheet-Consol"/>
      <sheetName val="Intragroup"/>
      <sheetName val="Charts"/>
      <sheetName val="Qtrly-Bank"/>
      <sheetName val="Target Price"/>
      <sheetName val="Qtrly-Consol"/>
      <sheetName val="Qtrly-Consol (2)"/>
      <sheetName val="KM Consol"/>
      <sheetName val="Modelware"/>
      <sheetName val="Qtrly-Bank (2)"/>
      <sheetName val="RESIDUAL INCOME"/>
      <sheetName val="Kotak Bank"/>
      <sheetName val="Support sheet"/>
      <sheetName val="KM Primus"/>
      <sheetName val="Life Ins."/>
      <sheetName val="Turnover"/>
      <sheetName val="Kotak Securities"/>
      <sheetName val="KM Capital"/>
      <sheetName val="KM AMC"/>
      <sheetName val="KM Investments"/>
      <sheetName val="KM Trustee"/>
      <sheetName val="KM International"/>
      <sheetName val=" KM Inc"/>
      <sheetName val="KM Sec"/>
      <sheetName val="KM Private eq"/>
      <sheetName val="Kotak Forex"/>
      <sheetName val="Fin sheet-Bank"/>
      <sheetName val="Kotak Life"/>
      <sheetName val="mwareDates"/>
      <sheetName val="mwareSettings"/>
      <sheetName val="Kotak Sop-Summary"/>
      <sheetName val="Kotak SOP-Details"/>
      <sheetName val="KM Trusteeship Services"/>
      <sheetName val="UK"/>
      <sheetName val="a-Kotak"/>
      <sheetName val="Sheet1"/>
      <sheetName val="Summary Sheet"/>
      <sheetName val="KM Bank S"/>
      <sheetName val="KM Primus S"/>
      <sheetName val="KM Capital s"/>
      <sheetName val="KM Securities s"/>
      <sheetName val="Life Ins s"/>
      <sheetName val="KM IntSubs s"/>
      <sheetName val="KM International s"/>
      <sheetName val="KM UK s"/>
      <sheetName val="KM Inv s"/>
      <sheetName val="KM AMC s"/>
      <sheetName val="KM Trustee s"/>
      <sheetName val="Inv Adv s"/>
      <sheetName val="PBT Summary"/>
      <sheetName val="KM Consol - old"/>
      <sheetName val="International Subs"/>
      <sheetName val="Qtrly-Consol (2a)"/>
      <sheetName val="Inv Advisors"/>
      <sheetName val="Qtrly-Consol (5)"/>
      <sheetName val="Qtrly-Ban(3)"/>
      <sheetName val="Qtrly-Bank (3a)"/>
      <sheetName val="Turnover (2)"/>
      <sheetName val="MW-Cache"/>
      <sheetName val="MWA RR"/>
      <sheetName val="Qtrly-Bank (3)"/>
      <sheetName val="Kotak Sop-base and bear"/>
      <sheetName val="Financial Summary"/>
      <sheetName val="__FDSCACHE__"/>
      <sheetName val="AFOSHEET"/>
      <sheetName val="Other Divisions - Qtry Model"/>
      <sheetName val="KM Prime"/>
      <sheetName val="K Sec"/>
      <sheetName val="KMCC"/>
      <sheetName val="Life"/>
      <sheetName val="AMC"/>
      <sheetName val="KM Invest"/>
      <sheetName val="Inv Adv"/>
      <sheetName val="MWare_Cached"/>
      <sheetName val="Int Subs"/>
      <sheetName val="KM Int"/>
      <sheetName val="QtrlyConsol"/>
      <sheetName val="QtrlyBank"/>
      <sheetName val="PAT_Recon"/>
      <sheetName val="Kotak Bank Qtrly Model"/>
      <sheetName val="Qtrly Modelware"/>
      <sheetName val="Qtrly-Consol (3)"/>
      <sheetName val="Disclaimer"/>
      <sheetName val="Sensitivity"/>
      <sheetName val="Sheet2"/>
      <sheetName val="Sheet1 (2)"/>
      <sheetName val="Sheet3"/>
      <sheetName val="Loan Mix"/>
      <sheetName val="Financial Summary-INGV"/>
      <sheetName val="ING Vysya"/>
      <sheetName val="Kotak Bank Parent New"/>
      <sheetName val="Kotak ING Bank"/>
      <sheetName val="Kotak Bank Parent OLD"/>
      <sheetName val="ING Qtrly"/>
      <sheetName val="(Disclaimers for All Sheets)"/>
    </sheetNames>
    <sheetDataSet>
      <sheetData sheetId="0"/>
      <sheetData sheetId="1"/>
      <sheetData sheetId="2"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</row>
        <row r="3">
          <cell r="A3" t="str">
            <v>Profit attributable to the group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Rs Mln (Year end March)</v>
          </cell>
          <cell r="I3" t="str">
            <v>Rs Mln (Year end March)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6362.4870000000001</v>
          </cell>
          <cell r="C4">
            <v>7761.259</v>
          </cell>
          <cell r="D4">
            <v>11844.768</v>
          </cell>
          <cell r="E4">
            <v>20237.811000000002</v>
          </cell>
          <cell r="F4">
            <v>30262.438910734079</v>
          </cell>
          <cell r="G4">
            <v>42288.595667564739</v>
          </cell>
          <cell r="H4" t="str">
            <v>EPS</v>
          </cell>
          <cell r="I4" t="str">
            <v>EPS</v>
          </cell>
          <cell r="J4">
            <v>5.6471660181582326</v>
          </cell>
          <cell r="K4">
            <v>5.5417217898832671</v>
          </cell>
          <cell r="L4">
            <v>23.593978039060502</v>
          </cell>
          <cell r="M4">
            <v>16.502602897941081</v>
          </cell>
          <cell r="N4">
            <v>18.209586002842784</v>
          </cell>
          <cell r="O4">
            <v>22.653430858756554</v>
          </cell>
        </row>
        <row r="5">
          <cell r="A5" t="str">
            <v>Interest Expense</v>
          </cell>
          <cell r="B5">
            <v>2532.5810000000001</v>
          </cell>
          <cell r="C5">
            <v>3286.5349999999999</v>
          </cell>
          <cell r="D5">
            <v>5195.674</v>
          </cell>
          <cell r="E5">
            <v>9764.27</v>
          </cell>
          <cell r="F5">
            <v>15072.511138734319</v>
          </cell>
          <cell r="G5">
            <v>21531.812131047001</v>
          </cell>
          <cell r="H5" t="str">
            <v>Book Value</v>
          </cell>
          <cell r="I5" t="str">
            <v>Book Value</v>
          </cell>
          <cell r="J5">
            <v>39.98393968871595</v>
          </cell>
          <cell r="K5">
            <v>47.563073929961099</v>
          </cell>
          <cell r="L5">
            <v>72.652658662647198</v>
          </cell>
          <cell r="M5">
            <v>99.123078333446273</v>
          </cell>
          <cell r="N5">
            <v>116.27966433628906</v>
          </cell>
          <cell r="O5">
            <v>137.76309519504562</v>
          </cell>
        </row>
        <row r="6">
          <cell r="A6" t="str">
            <v>Net Interest Income</v>
          </cell>
          <cell r="B6">
            <v>3829.9059999999999</v>
          </cell>
          <cell r="C6">
            <v>4474.7240000000002</v>
          </cell>
          <cell r="D6">
            <v>6649.0940000000001</v>
          </cell>
          <cell r="E6">
            <v>10473.541000000001</v>
          </cell>
          <cell r="F6">
            <v>15189.927771999761</v>
          </cell>
          <cell r="G6">
            <v>20756.783536517738</v>
          </cell>
          <cell r="H6" t="str">
            <v>DPS</v>
          </cell>
          <cell r="I6" t="str">
            <v>DPS</v>
          </cell>
          <cell r="J6">
            <v>0.46329118028534372</v>
          </cell>
          <cell r="K6">
            <v>0.49985084306095984</v>
          </cell>
          <cell r="L6">
            <v>0.62910894661594485</v>
          </cell>
          <cell r="M6">
            <v>0.80000000000000016</v>
          </cell>
          <cell r="N6">
            <v>0.9</v>
          </cell>
          <cell r="O6">
            <v>1</v>
          </cell>
        </row>
        <row r="7">
          <cell r="A7" t="str">
            <v>---Fee Income</v>
          </cell>
          <cell r="B7">
            <v>2704.069</v>
          </cell>
          <cell r="C7">
            <v>3990.2979999999998</v>
          </cell>
          <cell r="D7">
            <v>9210.3490000000002</v>
          </cell>
          <cell r="E7">
            <v>10562.403</v>
          </cell>
          <cell r="F7">
            <v>11610.887296438374</v>
          </cell>
          <cell r="G7">
            <v>12427.89422052981</v>
          </cell>
        </row>
        <row r="8">
          <cell r="A8" t="str">
            <v>---Forex Income</v>
          </cell>
          <cell r="B8">
            <v>55.174999999999997</v>
          </cell>
          <cell r="C8">
            <v>13.069000000000001</v>
          </cell>
          <cell r="D8">
            <v>269.20999999999998</v>
          </cell>
          <cell r="E8">
            <v>269.20999999999998</v>
          </cell>
          <cell r="F8">
            <v>326.27919999999995</v>
          </cell>
          <cell r="G8">
            <v>394.76223999999991</v>
          </cell>
          <cell r="H8" t="str">
            <v>Valuations</v>
          </cell>
        </row>
        <row r="9">
          <cell r="A9" t="str">
            <v>---Capital Gains</v>
          </cell>
          <cell r="B9">
            <v>936.62099999999998</v>
          </cell>
          <cell r="C9">
            <v>492.697</v>
          </cell>
          <cell r="D9">
            <v>2476.971</v>
          </cell>
          <cell r="E9">
            <v>1183.547</v>
          </cell>
          <cell r="F9">
            <v>1517.1031220742898</v>
          </cell>
          <cell r="G9">
            <v>2587.6177018222406</v>
          </cell>
          <cell r="H9" t="str">
            <v>PE</v>
          </cell>
          <cell r="I9" t="str">
            <v>Valuations</v>
          </cell>
          <cell r="J9">
            <v>23.144653168764467</v>
          </cell>
          <cell r="K9">
            <v>20.411782648374434</v>
          </cell>
          <cell r="L9">
            <v>18.423025196796615</v>
          </cell>
          <cell r="M9">
            <v>15.658315576867315</v>
          </cell>
        </row>
        <row r="10">
          <cell r="A10" t="str">
            <v>---Premium on Insurance</v>
          </cell>
          <cell r="B10">
            <v>1465.1179999999999</v>
          </cell>
          <cell r="C10">
            <v>4608.866</v>
          </cell>
          <cell r="D10">
            <v>6121.2209999999995</v>
          </cell>
          <cell r="E10">
            <v>9504.6129999999994</v>
          </cell>
          <cell r="F10">
            <v>14218.520052811893</v>
          </cell>
          <cell r="G10">
            <v>20904.760306242038</v>
          </cell>
          <cell r="H10" t="str">
            <v>Price to Book</v>
          </cell>
          <cell r="I10" t="str">
            <v>PE</v>
          </cell>
          <cell r="J10">
            <v>97.633042525606029</v>
          </cell>
          <cell r="K10">
            <v>99.490739684283909</v>
          </cell>
          <cell r="L10">
            <v>23.368250961632008</v>
          </cell>
          <cell r="M10">
            <v>33.40988105996226</v>
          </cell>
          <cell r="N10">
            <v>30.278008512325663</v>
          </cell>
          <cell r="O10">
            <v>24.338476738364726</v>
          </cell>
        </row>
        <row r="11">
          <cell r="A11" t="str">
            <v>---Miscellaneous Inc.</v>
          </cell>
          <cell r="B11">
            <v>131.21599999999967</v>
          </cell>
          <cell r="C11">
            <v>661.20599999999979</v>
          </cell>
          <cell r="D11">
            <v>218.38600000000184</v>
          </cell>
          <cell r="E11">
            <v>1213.603000000001</v>
          </cell>
          <cell r="F11">
            <v>554.9365704856607</v>
          </cell>
          <cell r="G11">
            <v>767.23832045879681</v>
          </cell>
          <cell r="H11" t="str">
            <v>Dividend Yield</v>
          </cell>
          <cell r="I11" t="str">
            <v>Price to Book</v>
          </cell>
          <cell r="J11">
            <v>13.789286505841719</v>
          </cell>
          <cell r="K11">
            <v>11.591975758587203</v>
          </cell>
          <cell r="L11">
            <v>7.588848228667298</v>
          </cell>
          <cell r="M11">
            <v>5.5622768105050122</v>
          </cell>
          <cell r="N11">
            <v>4.741585754887085</v>
          </cell>
          <cell r="O11">
            <v>4.0021603697230823</v>
          </cell>
        </row>
        <row r="12">
          <cell r="A12" t="str">
            <v>Total Non Interest Income</v>
          </cell>
          <cell r="B12">
            <v>5292.1989999999996</v>
          </cell>
          <cell r="C12">
            <v>9867.7330000000002</v>
          </cell>
          <cell r="D12">
            <v>18502.72</v>
          </cell>
          <cell r="E12">
            <v>22733.376</v>
          </cell>
          <cell r="F12">
            <v>28227.726241810218</v>
          </cell>
          <cell r="G12">
            <v>37082.272789052884</v>
          </cell>
          <cell r="I12" t="str">
            <v>Dividend Yield</v>
          </cell>
          <cell r="J12">
            <v>8.4028508258881596E-4</v>
          </cell>
          <cell r="K12">
            <v>9.0659443740085212E-4</v>
          </cell>
          <cell r="L12">
            <v>1.1410337292390403E-3</v>
          </cell>
          <cell r="M12">
            <v>1.45098394849007E-3</v>
          </cell>
          <cell r="N12">
            <v>1.6323569420513286E-3</v>
          </cell>
          <cell r="O12">
            <v>1.8137299356125872E-3</v>
          </cell>
        </row>
        <row r="13">
          <cell r="A13" t="str">
            <v>Total Operating Income</v>
          </cell>
          <cell r="B13">
            <v>9122.1049999999996</v>
          </cell>
          <cell r="C13">
            <v>14342.457</v>
          </cell>
          <cell r="D13">
            <v>25151.814000000002</v>
          </cell>
          <cell r="E13">
            <v>33206.917000000001</v>
          </cell>
          <cell r="F13">
            <v>43417.654013809981</v>
          </cell>
          <cell r="G13">
            <v>57839.056325570622</v>
          </cell>
          <cell r="H13" t="str">
            <v>Others</v>
          </cell>
        </row>
        <row r="14">
          <cell r="A14" t="str">
            <v>---Employee Exp</v>
          </cell>
          <cell r="B14">
            <v>1587.8879999999999</v>
          </cell>
          <cell r="C14">
            <v>2516.7449999999999</v>
          </cell>
          <cell r="D14">
            <v>4384.5129999999999</v>
          </cell>
          <cell r="E14">
            <v>6880.8490000000002</v>
          </cell>
          <cell r="F14">
            <v>9037.2403423270844</v>
          </cell>
          <cell r="G14">
            <v>11575.300191350087</v>
          </cell>
          <cell r="H14" t="str">
            <v>Rs Mln (Year end March)</v>
          </cell>
          <cell r="I14" t="str">
            <v>F2009</v>
          </cell>
          <cell r="J14" t="str">
            <v>F2010E</v>
          </cell>
          <cell r="K14" t="str">
            <v>F2011E</v>
          </cell>
          <cell r="L14" t="str">
            <v>F2012E</v>
          </cell>
          <cell r="M14" t="str">
            <v>F2013E</v>
          </cell>
        </row>
        <row r="15">
          <cell r="A15" t="str">
            <v>---Policy holders reserves</v>
          </cell>
          <cell r="B15">
            <v>949.37</v>
          </cell>
          <cell r="C15">
            <v>3695.43</v>
          </cell>
          <cell r="D15">
            <v>5483.1610000000001</v>
          </cell>
          <cell r="E15">
            <v>8101.9459999999999</v>
          </cell>
          <cell r="F15">
            <v>12701.355772144836</v>
          </cell>
          <cell r="G15">
            <v>18688.543460913323</v>
          </cell>
          <cell r="H15" t="str">
            <v>Spread Analysis (Kotak Bank, Stand alone)</v>
          </cell>
          <cell r="I15" t="str">
            <v>Others</v>
          </cell>
        </row>
        <row r="16">
          <cell r="A16" t="str">
            <v>---Other Expenses</v>
          </cell>
          <cell r="B16">
            <v>3177.8780000000006</v>
          </cell>
          <cell r="C16">
            <v>4852.8100000000013</v>
          </cell>
          <cell r="D16">
            <v>7343.4629999999997</v>
          </cell>
          <cell r="E16">
            <v>8890.7029999999977</v>
          </cell>
          <cell r="F16">
            <v>11340.745876110455</v>
          </cell>
          <cell r="G16">
            <v>14370.065712532967</v>
          </cell>
          <cell r="H16" t="str">
            <v>Average yield on assets</v>
          </cell>
          <cell r="I16" t="str">
            <v>Rs Mln (Year end March)</v>
          </cell>
          <cell r="J16" t="str">
            <v>F2004</v>
          </cell>
          <cell r="K16" t="str">
            <v>F2005</v>
          </cell>
          <cell r="L16" t="str">
            <v>F2006</v>
          </cell>
          <cell r="M16" t="str">
            <v>F2007E</v>
          </cell>
          <cell r="N16" t="str">
            <v>F2008E</v>
          </cell>
          <cell r="O16" t="str">
            <v>F2009E</v>
          </cell>
        </row>
        <row r="17">
          <cell r="A17" t="str">
            <v>Total Operating Expenses</v>
          </cell>
          <cell r="B17">
            <v>5715.1360000000004</v>
          </cell>
          <cell r="C17">
            <v>11064.985000000001</v>
          </cell>
          <cell r="D17">
            <v>17211.136999999999</v>
          </cell>
          <cell r="E17">
            <v>23874.498</v>
          </cell>
          <cell r="F17">
            <v>33079.341990582376</v>
          </cell>
          <cell r="G17">
            <v>44633.909364796375</v>
          </cell>
          <cell r="H17" t="str">
            <v>Cost of earning assets</v>
          </cell>
          <cell r="I17" t="str">
            <v>Spread Analysis (Kotak Bank, Stand alone)</v>
          </cell>
          <cell r="J17">
            <v>4.4744895346010498E-2</v>
          </cell>
          <cell r="K17">
            <v>4.8715948881037363E-2</v>
          </cell>
          <cell r="L17">
            <v>6.0797459459018328E-2</v>
          </cell>
          <cell r="M17">
            <v>5.9332114527541481E-2</v>
          </cell>
        </row>
        <row r="18">
          <cell r="A18" t="str">
            <v>Operating Profit</v>
          </cell>
          <cell r="B18">
            <v>3406.9689999999991</v>
          </cell>
          <cell r="C18">
            <v>3277.4719999999998</v>
          </cell>
          <cell r="D18">
            <v>7940.6770000000033</v>
          </cell>
          <cell r="E18">
            <v>9332.4190000000017</v>
          </cell>
          <cell r="F18">
            <v>10337.312023227605</v>
          </cell>
          <cell r="G18">
            <v>13204.146960774247</v>
          </cell>
          <cell r="H18" t="str">
            <v>Net Interest Margin (NIM)</v>
          </cell>
          <cell r="I18" t="str">
            <v>Average yield on assets</v>
          </cell>
          <cell r="J18">
            <v>0.11027529834846379</v>
          </cell>
          <cell r="K18">
            <v>8.9144561273952053E-2</v>
          </cell>
          <cell r="L18">
            <v>8.6649472758249177E-2</v>
          </cell>
          <cell r="M18">
            <v>0.10267623772673742</v>
          </cell>
          <cell r="N18">
            <v>0.10380498042000484</v>
          </cell>
          <cell r="O18">
            <v>0.10523419330870896</v>
          </cell>
        </row>
        <row r="19">
          <cell r="A19" t="str">
            <v>---Loan Loss Provisions</v>
          </cell>
          <cell r="B19">
            <v>88.67</v>
          </cell>
          <cell r="C19">
            <v>185.154</v>
          </cell>
          <cell r="D19">
            <v>511.87599999999998</v>
          </cell>
          <cell r="E19">
            <v>699.49575200000004</v>
          </cell>
          <cell r="F19">
            <v>1533.0740334964134</v>
          </cell>
          <cell r="G19">
            <v>2412.1560922828057</v>
          </cell>
          <cell r="I19" t="str">
            <v>Cost of earning assets</v>
          </cell>
          <cell r="J19">
            <v>4.5052525938739901E-2</v>
          </cell>
          <cell r="K19">
            <v>4.1320934115578932E-2</v>
          </cell>
          <cell r="L19">
            <v>4.233557870929975E-2</v>
          </cell>
          <cell r="M19">
            <v>5.3021056807791921E-2</v>
          </cell>
          <cell r="N19">
            <v>5.4123614231425483E-2</v>
          </cell>
          <cell r="O19">
            <v>5.5941400197318171E-2</v>
          </cell>
        </row>
        <row r="20">
          <cell r="A20" t="str">
            <v xml:space="preserve">Total provisions </v>
          </cell>
          <cell r="B20">
            <v>99.662000000000035</v>
          </cell>
          <cell r="C20">
            <v>181.846</v>
          </cell>
          <cell r="D20">
            <v>512.41500000000042</v>
          </cell>
          <cell r="E20">
            <v>1546.4960000000001</v>
          </cell>
          <cell r="F20">
            <v>1652.0742814964135</v>
          </cell>
          <cell r="G20">
            <v>2532.156340282806</v>
          </cell>
          <cell r="H20" t="str">
            <v>Profitability Ratios</v>
          </cell>
          <cell r="I20" t="str">
            <v>Net Interest Margin (NIM)</v>
          </cell>
          <cell r="J20">
            <v>6.5222772409723892E-2</v>
          </cell>
          <cell r="K20">
            <v>4.7823627158373121E-2</v>
          </cell>
          <cell r="L20">
            <v>4.4313894048949427E-2</v>
          </cell>
          <cell r="M20">
            <v>4.9655180918945503E-2</v>
          </cell>
          <cell r="N20">
            <v>4.9681366188579358E-2</v>
          </cell>
          <cell r="O20">
            <v>4.9292793111390794E-2</v>
          </cell>
        </row>
        <row r="21">
          <cell r="A21" t="str">
            <v>Profit Before Tax</v>
          </cell>
          <cell r="B21">
            <v>3307.3069999999989</v>
          </cell>
          <cell r="C21">
            <v>3095.6259999999997</v>
          </cell>
          <cell r="D21">
            <v>7428.2620000000024</v>
          </cell>
          <cell r="E21">
            <v>7786.9230000000016</v>
          </cell>
          <cell r="F21">
            <v>8686.2377417311909</v>
          </cell>
          <cell r="G21">
            <v>10672.99062049144</v>
          </cell>
          <cell r="H21" t="str">
            <v>Return on Assets</v>
          </cell>
          <cell r="I21">
            <v>1.6141895952908436E-2</v>
          </cell>
          <cell r="J21">
            <v>2.7415239796752894E-2</v>
          </cell>
          <cell r="K21">
            <v>2.4329159452334791E-2</v>
          </cell>
          <cell r="L21">
            <v>2.1263113303346917E-2</v>
          </cell>
          <cell r="M21">
            <v>2.0510970738283747E-2</v>
          </cell>
        </row>
        <row r="22">
          <cell r="A22" t="str">
            <v>Provision for Tax</v>
          </cell>
          <cell r="B22">
            <v>1303.3</v>
          </cell>
          <cell r="C22">
            <v>1156.739</v>
          </cell>
          <cell r="D22">
            <v>2130.0189999999998</v>
          </cell>
          <cell r="E22">
            <v>2542.123</v>
          </cell>
          <cell r="F22">
            <v>3001.0195965305147</v>
          </cell>
          <cell r="G22">
            <v>3540.1788965069322</v>
          </cell>
          <cell r="H22" t="str">
            <v xml:space="preserve">Return On Equity </v>
          </cell>
          <cell r="I22" t="str">
            <v>Earnings Of Various Business</v>
          </cell>
          <cell r="J22">
            <v>0.18110703135504017</v>
          </cell>
          <cell r="K22">
            <v>0.16602289089888658</v>
          </cell>
          <cell r="L22">
            <v>0.14754207196954178</v>
          </cell>
          <cell r="M22">
            <v>0.15033209950583457</v>
          </cell>
        </row>
        <row r="23">
          <cell r="A23" t="str">
            <v>Profit After Tax</v>
          </cell>
          <cell r="B23">
            <v>2004.0069999999989</v>
          </cell>
          <cell r="C23">
            <v>1938.8869999999997</v>
          </cell>
          <cell r="D23">
            <v>5298.2430000000022</v>
          </cell>
          <cell r="E23">
            <v>5244.8000000000011</v>
          </cell>
          <cell r="F23">
            <v>5685.2181452006762</v>
          </cell>
          <cell r="G23">
            <v>7132.8117239845087</v>
          </cell>
          <cell r="I23" t="str">
            <v>Kotak Mahindra Bank</v>
          </cell>
          <cell r="J23">
            <v>787.27600000000029</v>
          </cell>
          <cell r="K23">
            <v>848.90900000000056</v>
          </cell>
          <cell r="L23">
            <v>1182.3049999999998</v>
          </cell>
          <cell r="M23">
            <v>1413.5360000000001</v>
          </cell>
          <cell r="N23">
            <v>2193.3047573513554</v>
          </cell>
          <cell r="O23">
            <v>3070.6961961116431</v>
          </cell>
          <cell r="Q23">
            <v>2193.3047573513554</v>
          </cell>
          <cell r="R23">
            <v>3070.6961961116431</v>
          </cell>
          <cell r="T23">
            <v>0.13331078495576754</v>
          </cell>
          <cell r="U23">
            <v>0.14384998798065785</v>
          </cell>
        </row>
        <row r="24">
          <cell r="A24" t="str">
            <v>---Share of Minority Interest</v>
          </cell>
          <cell r="B24">
            <v>286.49099999999999</v>
          </cell>
          <cell r="C24">
            <v>263.072</v>
          </cell>
          <cell r="D24">
            <v>946.82100000000003</v>
          </cell>
          <cell r="E24">
            <v>6.6369999999999996</v>
          </cell>
          <cell r="F24">
            <v>-109.68712426671256</v>
          </cell>
          <cell r="G24">
            <v>-111.47887515483498</v>
          </cell>
          <cell r="H24" t="str">
            <v>Growth Ratios</v>
          </cell>
          <cell r="I24" t="str">
            <v xml:space="preserve">Kotak Mahindra Capital </v>
          </cell>
          <cell r="J24">
            <v>579.55500000000006</v>
          </cell>
          <cell r="K24">
            <v>158.19500000000005</v>
          </cell>
          <cell r="L24">
            <v>1622.3</v>
          </cell>
          <cell r="M24">
            <v>678.7</v>
          </cell>
          <cell r="N24">
            <v>658.92325740227943</v>
          </cell>
          <cell r="O24">
            <v>868.50558608478048</v>
          </cell>
          <cell r="Q24">
            <v>658.92325740227943</v>
          </cell>
          <cell r="R24">
            <v>868.50558608478048</v>
          </cell>
          <cell r="T24">
            <v>0.42352877890200746</v>
          </cell>
          <cell r="U24">
            <v>0.3308527223302975</v>
          </cell>
        </row>
        <row r="25">
          <cell r="A25" t="str">
            <v>---Share in Profit of Associates</v>
          </cell>
          <cell r="B25">
            <v>24.07</v>
          </cell>
          <cell r="C25">
            <v>33.252000000000002</v>
          </cell>
          <cell r="D25">
            <v>2946.0680000000002</v>
          </cell>
          <cell r="E25">
            <v>144.255</v>
          </cell>
          <cell r="F25">
            <v>144.255</v>
          </cell>
          <cell r="G25">
            <v>144.255</v>
          </cell>
          <cell r="H25" t="str">
            <v>Net Interest Income</v>
          </cell>
          <cell r="I25" t="str">
            <v>Kotak Securities</v>
          </cell>
          <cell r="J25">
            <v>854.60300000000018</v>
          </cell>
          <cell r="K25">
            <v>1055.855965</v>
          </cell>
          <cell r="L25">
            <v>2102.9639751325062</v>
          </cell>
          <cell r="M25">
            <v>2557.1</v>
          </cell>
          <cell r="N25">
            <v>2222.2403095160644</v>
          </cell>
          <cell r="O25">
            <v>1968.9375135546247</v>
          </cell>
          <cell r="Q25">
            <v>2222.2403095160644</v>
          </cell>
          <cell r="R25">
            <v>1968.9375135546247</v>
          </cell>
          <cell r="T25">
            <v>0.47263783124913394</v>
          </cell>
          <cell r="U25">
            <v>0.78267678071577373</v>
          </cell>
        </row>
        <row r="26">
          <cell r="A26" t="str">
            <v>Net Profit attributable to the group</v>
          </cell>
          <cell r="B26">
            <v>1741.5859999999989</v>
          </cell>
          <cell r="C26">
            <v>1709.0669999999996</v>
          </cell>
          <cell r="D26">
            <v>7297.4900000000025</v>
          </cell>
          <cell r="E26">
            <v>5382.4180000000015</v>
          </cell>
          <cell r="F26">
            <v>5939.1602694673893</v>
          </cell>
          <cell r="G26">
            <v>7388.5455991393437</v>
          </cell>
          <cell r="H26" t="str">
            <v>Total Income</v>
          </cell>
          <cell r="I26" t="str">
            <v>Kotak Mahindra Primus</v>
          </cell>
          <cell r="J26">
            <v>127.08699999999972</v>
          </cell>
          <cell r="K26">
            <v>92.3509999999998</v>
          </cell>
          <cell r="L26">
            <v>208.78299999999999</v>
          </cell>
          <cell r="M26">
            <v>574</v>
          </cell>
          <cell r="N26">
            <v>667.63799821022508</v>
          </cell>
          <cell r="O26">
            <v>739.81609751577889</v>
          </cell>
          <cell r="Q26">
            <v>667.63799821022508</v>
          </cell>
          <cell r="R26">
            <v>739.81609751577889</v>
          </cell>
          <cell r="T26">
            <v>-2.618595830649495E-3</v>
          </cell>
          <cell r="U26">
            <v>-0.12741053014720027</v>
          </cell>
        </row>
        <row r="27">
          <cell r="A27" t="str">
            <v>Minority Interest</v>
          </cell>
          <cell r="B27">
            <v>628.60199999999998</v>
          </cell>
          <cell r="C27">
            <v>808.58600000000001</v>
          </cell>
          <cell r="D27">
            <v>1072.1120000000001</v>
          </cell>
          <cell r="E27">
            <v>305.32</v>
          </cell>
          <cell r="F27">
            <v>305.32</v>
          </cell>
          <cell r="H27" t="str">
            <v>Operating Profit</v>
          </cell>
          <cell r="I27" t="str">
            <v xml:space="preserve">Kotak Mahindra AMC </v>
          </cell>
          <cell r="J27">
            <v>33.882000000000041</v>
          </cell>
          <cell r="K27">
            <v>28.462999999999973</v>
          </cell>
          <cell r="L27">
            <v>50.6</v>
          </cell>
          <cell r="M27">
            <v>68.3</v>
          </cell>
          <cell r="N27">
            <v>88.002138514557629</v>
          </cell>
          <cell r="O27">
            <v>104.2544050281638</v>
          </cell>
          <cell r="Q27">
            <v>88.002138514557629</v>
          </cell>
          <cell r="R27">
            <v>104.2544050281638</v>
          </cell>
          <cell r="T27">
            <v>0.84144989541655102</v>
          </cell>
          <cell r="U27">
            <v>2.1037854171488819</v>
          </cell>
        </row>
        <row r="28">
          <cell r="A28" t="str">
            <v>Balance Sheet Data</v>
          </cell>
          <cell r="B28">
            <v>138227.78099999999</v>
          </cell>
          <cell r="C28">
            <v>218191.807</v>
          </cell>
          <cell r="D28">
            <v>273129.755</v>
          </cell>
          <cell r="E28">
            <v>345089.24349999998</v>
          </cell>
          <cell r="F28">
            <v>436529.77037499996</v>
          </cell>
          <cell r="H28" t="str">
            <v>Net Profit</v>
          </cell>
          <cell r="I28" t="str">
            <v>Kotak Mahindra Life Ins.</v>
          </cell>
          <cell r="J28">
            <v>-491.2170000000001</v>
          </cell>
          <cell r="K28">
            <v>-458.01269999999988</v>
          </cell>
          <cell r="L28">
            <v>-450.31040378167501</v>
          </cell>
          <cell r="M28">
            <v>-553.2818666267649</v>
          </cell>
          <cell r="N28">
            <v>-457.02968444463568</v>
          </cell>
          <cell r="O28">
            <v>-464.49531314514576</v>
          </cell>
        </row>
        <row r="29">
          <cell r="A29" t="str">
            <v>Rs Mln (Year end March)</v>
          </cell>
          <cell r="B29" t="str">
            <v>F2004</v>
          </cell>
          <cell r="C29" t="str">
            <v>F2005</v>
          </cell>
          <cell r="D29" t="str">
            <v>F2006</v>
          </cell>
          <cell r="E29" t="str">
            <v>F2007E</v>
          </cell>
          <cell r="F29" t="str">
            <v>F2008E</v>
          </cell>
          <cell r="G29" t="str">
            <v>F2009E</v>
          </cell>
          <cell r="H29" t="str">
            <v xml:space="preserve">EPS </v>
          </cell>
          <cell r="I29">
            <v>-0.34373940857739338</v>
          </cell>
          <cell r="J29">
            <v>0.99628961026501317</v>
          </cell>
          <cell r="K29">
            <v>0.13388691068624881</v>
          </cell>
          <cell r="L29">
            <v>0.10794955933315564</v>
          </cell>
          <cell r="M29">
            <v>0.10794955933315564</v>
          </cell>
        </row>
        <row r="30">
          <cell r="A30" t="str">
            <v>Share holders equity</v>
          </cell>
          <cell r="B30">
            <v>12331.046999999999</v>
          </cell>
          <cell r="C30">
            <v>14668.452000000001</v>
          </cell>
          <cell r="D30">
            <v>22471.075000000001</v>
          </cell>
          <cell r="E30">
            <v>32329.557000000001</v>
          </cell>
          <cell r="F30">
            <v>37925.275317367392</v>
          </cell>
          <cell r="G30">
            <v>44932.218747506733</v>
          </cell>
          <cell r="H30" t="str">
            <v>Advances</v>
          </cell>
          <cell r="I30" t="str">
            <v>Profitability Ratios</v>
          </cell>
          <cell r="J30">
            <v>0.32121908531530763</v>
          </cell>
          <cell r="K30">
            <v>0.38748334110582139</v>
          </cell>
          <cell r="L30">
            <v>0.23192492467678494</v>
          </cell>
          <cell r="M30">
            <v>0.23192492467678494</v>
          </cell>
        </row>
        <row r="31">
          <cell r="A31" t="str">
            <v>Minority Interest</v>
          </cell>
          <cell r="B31">
            <v>3177.7959999999998</v>
          </cell>
          <cell r="C31">
            <v>3599.1709999999998</v>
          </cell>
          <cell r="D31">
            <v>2708.6</v>
          </cell>
          <cell r="E31">
            <v>200.67089467704122</v>
          </cell>
          <cell r="F31">
            <v>305.32</v>
          </cell>
          <cell r="G31">
            <v>305.32</v>
          </cell>
          <cell r="H31" t="str">
            <v>Deposits</v>
          </cell>
          <cell r="I31">
            <v>0.29600657455520452</v>
          </cell>
          <cell r="J31">
            <v>0.19128122614033316</v>
          </cell>
          <cell r="K31">
            <v>0.23992602488856751</v>
          </cell>
          <cell r="L31">
            <v>6.8712674066400137E-3</v>
          </cell>
          <cell r="M31">
            <v>6.8712674066400137E-3</v>
          </cell>
        </row>
        <row r="32">
          <cell r="A32" t="str">
            <v xml:space="preserve">Deposits </v>
          </cell>
          <cell r="B32">
            <v>42206.555</v>
          </cell>
          <cell r="C32">
            <v>38326.338000000003</v>
          </cell>
          <cell r="D32">
            <v>56166.815999999999</v>
          </cell>
          <cell r="E32">
            <v>96610</v>
          </cell>
          <cell r="F32">
            <v>145505.70000000001</v>
          </cell>
          <cell r="G32">
            <v>217009.215</v>
          </cell>
          <cell r="H32" t="str">
            <v>Deposits</v>
          </cell>
          <cell r="I32" t="str">
            <v xml:space="preserve">Return On Equity </v>
          </cell>
          <cell r="J32">
            <v>0.1521914530739101</v>
          </cell>
          <cell r="K32">
            <v>0.12659990468712026</v>
          </cell>
          <cell r="L32">
            <v>0.39297700264195623</v>
          </cell>
          <cell r="M32">
            <v>0.19643634766839921</v>
          </cell>
          <cell r="N32">
            <v>0.16907478314482274</v>
          </cell>
          <cell r="O32">
            <v>0.17834344817028633</v>
          </cell>
        </row>
        <row r="33">
          <cell r="A33" t="str">
            <v xml:space="preserve">Borrowings </v>
          </cell>
          <cell r="B33">
            <v>31036.205999999998</v>
          </cell>
          <cell r="C33">
            <v>38072.985000000001</v>
          </cell>
          <cell r="D33">
            <v>57978.872000000003</v>
          </cell>
          <cell r="E33">
            <v>99372</v>
          </cell>
          <cell r="F33">
            <v>121086.90117500001</v>
          </cell>
          <cell r="G33">
            <v>156788.29049375001</v>
          </cell>
          <cell r="I33" t="str">
            <v>Return on Assets</v>
          </cell>
          <cell r="J33">
            <v>2.4036976885581998E-2</v>
          </cell>
          <cell r="K33">
            <v>1.608097281348073E-2</v>
          </cell>
          <cell r="L33">
            <v>4.9621200517829152E-2</v>
          </cell>
          <cell r="M33">
            <v>2.3853740787716737E-2</v>
          </cell>
          <cell r="N33">
            <v>1.8532349714736201E-2</v>
          </cell>
          <cell r="O33">
            <v>1.7076278791820287E-2</v>
          </cell>
        </row>
        <row r="34">
          <cell r="A34" t="str">
            <v>Policy Holder's funds</v>
          </cell>
          <cell r="B34">
            <v>1217.279</v>
          </cell>
          <cell r="C34">
            <v>4911.7370000000001</v>
          </cell>
          <cell r="D34">
            <v>10395.557000000001</v>
          </cell>
          <cell r="E34">
            <v>16313.255503977718</v>
          </cell>
          <cell r="F34">
            <v>24323.898387281748</v>
          </cell>
          <cell r="G34">
            <v>35853.443432591514</v>
          </cell>
          <cell r="H34" t="str">
            <v>Capital Ratios (Bank Standalone)</v>
          </cell>
        </row>
        <row r="35">
          <cell r="A35" t="str">
            <v>Other Liabilities &amp; Prov.</v>
          </cell>
          <cell r="B35">
            <v>8127.7359999999999</v>
          </cell>
          <cell r="C35">
            <v>14815.223</v>
          </cell>
          <cell r="D35">
            <v>29833.971000000001</v>
          </cell>
          <cell r="E35">
            <v>26661.162277359825</v>
          </cell>
          <cell r="F35">
            <v>40041.852422279131</v>
          </cell>
          <cell r="G35">
            <v>40980.373855329257</v>
          </cell>
          <cell r="H35" t="str">
            <v>Tier 1 Ratio</v>
          </cell>
          <cell r="I35" t="str">
            <v>Growth Ratios</v>
          </cell>
          <cell r="J35">
            <v>0.1542</v>
          </cell>
          <cell r="K35">
            <v>0.1799</v>
          </cell>
          <cell r="L35">
            <v>0.1655251875516934</v>
          </cell>
          <cell r="M35">
            <v>0.15010782125278618</v>
          </cell>
        </row>
        <row r="36">
          <cell r="A36" t="str">
            <v>Total Liabilities</v>
          </cell>
          <cell r="B36">
            <v>98103.131999999998</v>
          </cell>
          <cell r="C36">
            <v>114454.549</v>
          </cell>
          <cell r="D36">
            <v>179673.37899999999</v>
          </cell>
          <cell r="E36">
            <v>271611.6456760146</v>
          </cell>
          <cell r="F36">
            <v>369338.9473019283</v>
          </cell>
          <cell r="G36">
            <v>496018.86152917752</v>
          </cell>
          <cell r="H36" t="str">
            <v>Tier 2 Ratio</v>
          </cell>
          <cell r="I36" t="str">
            <v>Net Interest Income</v>
          </cell>
          <cell r="J36">
            <v>0.5295780936675909</v>
          </cell>
          <cell r="K36">
            <v>0.16836392329211214</v>
          </cell>
          <cell r="L36">
            <v>0.48592270718819752</v>
          </cell>
          <cell r="M36">
            <v>0.57518317533185748</v>
          </cell>
          <cell r="N36">
            <v>0.45031444207835336</v>
          </cell>
          <cell r="O36">
            <v>0.3664833597681485</v>
          </cell>
        </row>
        <row r="37">
          <cell r="A37" t="str">
            <v xml:space="preserve">Advances </v>
          </cell>
          <cell r="B37">
            <v>224976.215</v>
          </cell>
          <cell r="C37">
            <v>297242.86900000001</v>
          </cell>
          <cell r="D37">
            <v>412419.52899999998</v>
          </cell>
          <cell r="E37">
            <v>508069.89719856012</v>
          </cell>
          <cell r="F37">
            <v>633028.72622131836</v>
          </cell>
          <cell r="H37" t="str">
            <v>Capital Adequacy Ratio</v>
          </cell>
          <cell r="I37" t="str">
            <v>Total Income</v>
          </cell>
          <cell r="J37">
            <v>0.79857582510835767</v>
          </cell>
          <cell r="K37">
            <v>0.57227492996408191</v>
          </cell>
          <cell r="L37">
            <v>0.7536614542403719</v>
          </cell>
          <cell r="M37">
            <v>0.32025932602714047</v>
          </cell>
          <cell r="N37">
            <v>0.30748825655239176</v>
          </cell>
          <cell r="O37">
            <v>0.33215526355186253</v>
          </cell>
        </row>
        <row r="38">
          <cell r="A38" t="str">
            <v>Cash &amp; Balances with RBI</v>
          </cell>
          <cell r="B38">
            <v>1271.21</v>
          </cell>
          <cell r="C38">
            <v>2391.6999999999998</v>
          </cell>
          <cell r="D38">
            <v>4496.2049999999999</v>
          </cell>
          <cell r="E38">
            <v>7936.3679721659901</v>
          </cell>
          <cell r="F38">
            <v>11583.210947832817</v>
          </cell>
          <cell r="G38">
            <v>16343.439872548886</v>
          </cell>
          <cell r="I38" t="str">
            <v>Operating Profit</v>
          </cell>
          <cell r="J38">
            <v>1.0576851646616072</v>
          </cell>
          <cell r="K38">
            <v>-3.8009444758669519E-2</v>
          </cell>
          <cell r="L38">
            <v>1.4228054427314722</v>
          </cell>
          <cell r="M38">
            <v>0.17539335751850849</v>
          </cell>
          <cell r="N38">
            <v>0.10766612141034315</v>
          </cell>
          <cell r="O38">
            <v>0.27730203258574315</v>
          </cell>
        </row>
        <row r="39">
          <cell r="A39" t="str">
            <v xml:space="preserve">Balances with Banks </v>
          </cell>
          <cell r="B39">
            <v>7769.7550000000001</v>
          </cell>
          <cell r="C39">
            <v>4941.6400000000003</v>
          </cell>
          <cell r="D39">
            <v>6179.7640000000001</v>
          </cell>
          <cell r="E39">
            <v>8033.5902828580611</v>
          </cell>
          <cell r="F39">
            <v>10090.131292734426</v>
          </cell>
          <cell r="G39">
            <v>12351.524392106943</v>
          </cell>
          <cell r="H39" t="str">
            <v>Earnings Of Various Business</v>
          </cell>
          <cell r="I39" t="str">
            <v>Net Profit</v>
          </cell>
          <cell r="J39">
            <v>1.3754709106135938</v>
          </cell>
          <cell r="K39">
            <v>-1.8672060983493943E-2</v>
          </cell>
          <cell r="L39">
            <v>3.2698677114472421</v>
          </cell>
          <cell r="M39">
            <v>-0.26242886252670439</v>
          </cell>
          <cell r="N39">
            <v>0.10343720414642399</v>
          </cell>
          <cell r="O39">
            <v>0.24403876371599109</v>
          </cell>
        </row>
        <row r="40">
          <cell r="A40" t="str">
            <v xml:space="preserve">Investments </v>
          </cell>
          <cell r="B40">
            <v>35906.639000000003</v>
          </cell>
          <cell r="C40">
            <v>27057.466</v>
          </cell>
          <cell r="D40">
            <v>50487.385999999999</v>
          </cell>
          <cell r="E40">
            <v>91285</v>
          </cell>
          <cell r="F40">
            <v>118560.11255121577</v>
          </cell>
          <cell r="G40">
            <v>152639.65335955881</v>
          </cell>
          <cell r="H40" t="str">
            <v>Kotak Mahindra Bank</v>
          </cell>
          <cell r="I40" t="str">
            <v>EPS (ex Hutch)</v>
          </cell>
          <cell r="J40">
            <v>1.3754709106135934</v>
          </cell>
          <cell r="K40">
            <v>-1.8672060983493943E-2</v>
          </cell>
          <cell r="L40">
            <v>0.99792928959356098</v>
          </cell>
          <cell r="M40">
            <v>0.49048502329610955</v>
          </cell>
          <cell r="N40">
            <v>0.10343720414642421</v>
          </cell>
          <cell r="O40">
            <v>0.24403876371599109</v>
          </cell>
        </row>
        <row r="41">
          <cell r="A41" t="str">
            <v xml:space="preserve">Advances </v>
          </cell>
          <cell r="B41">
            <v>46505.781999999999</v>
          </cell>
          <cell r="C41">
            <v>71446.888000000006</v>
          </cell>
          <cell r="D41">
            <v>104198.81600000001</v>
          </cell>
          <cell r="E41">
            <v>155734</v>
          </cell>
          <cell r="F41">
            <v>224508.73844831929</v>
          </cell>
          <cell r="G41">
            <v>306713.88467498403</v>
          </cell>
          <cell r="H41" t="str">
            <v xml:space="preserve">Kotak Mahindra Capital </v>
          </cell>
          <cell r="I41" t="str">
            <v>Advances</v>
          </cell>
          <cell r="J41">
            <v>0.5327485223999</v>
          </cell>
          <cell r="K41">
            <v>0.53630118508705027</v>
          </cell>
          <cell r="L41">
            <v>0.45840944115018689</v>
          </cell>
          <cell r="M41">
            <v>0.49458512081365669</v>
          </cell>
          <cell r="N41">
            <v>0.44161672112910022</v>
          </cell>
          <cell r="O41">
            <v>0.36615566411722522</v>
          </cell>
        </row>
        <row r="42">
          <cell r="A42" t="str">
            <v xml:space="preserve">Fixed Assets </v>
          </cell>
          <cell r="B42">
            <v>1373.8789999999999</v>
          </cell>
          <cell r="C42">
            <v>1562.2</v>
          </cell>
          <cell r="D42">
            <v>1754.4169999999999</v>
          </cell>
          <cell r="E42">
            <v>2106.0289999999995</v>
          </cell>
          <cell r="F42">
            <v>2598.2138</v>
          </cell>
          <cell r="G42">
            <v>2709.8258799999999</v>
          </cell>
          <cell r="H42" t="str">
            <v>Kotak Securities</v>
          </cell>
          <cell r="I42" t="str">
            <v>Deposits</v>
          </cell>
          <cell r="J42">
            <v>19.831334839339839</v>
          </cell>
          <cell r="K42">
            <v>-9.1933989874321553E-2</v>
          </cell>
          <cell r="L42">
            <v>0.46548871953276616</v>
          </cell>
          <cell r="M42">
            <v>0.72005477397899864</v>
          </cell>
          <cell r="N42">
            <v>0.5061142738846911</v>
          </cell>
          <cell r="O42">
            <v>0.49141384151961054</v>
          </cell>
        </row>
        <row r="43">
          <cell r="A43" t="str">
            <v xml:space="preserve">Other Assets </v>
          </cell>
          <cell r="B43">
            <v>5053.4170000000004</v>
          </cell>
          <cell r="C43">
            <v>7020.4430000000002</v>
          </cell>
          <cell r="D43">
            <v>12522.597</v>
          </cell>
          <cell r="E43">
            <v>6482.4644209905509</v>
          </cell>
          <cell r="F43">
            <v>1964.3462618260392</v>
          </cell>
          <cell r="G43">
            <v>5226.3393499788717</v>
          </cell>
          <cell r="H43" t="str">
            <v>Kotak Mahindra Primus</v>
          </cell>
          <cell r="I43">
            <v>0.56047207314649028</v>
          </cell>
          <cell r="J43">
            <v>5.9849173357654939E-2</v>
          </cell>
          <cell r="K43">
            <v>0.91009597270387488</v>
          </cell>
          <cell r="L43">
            <v>-0.14343751804300897</v>
          </cell>
          <cell r="M43">
            <v>-9.2714641400510889E-3</v>
          </cell>
        </row>
        <row r="44">
          <cell r="A44" t="str">
            <v>Total Assets</v>
          </cell>
          <cell r="B44">
            <v>98103.131999999998</v>
          </cell>
          <cell r="C44">
            <v>114454.531</v>
          </cell>
          <cell r="D44">
            <v>179673.37899999999</v>
          </cell>
          <cell r="E44">
            <v>271611.6456760146</v>
          </cell>
          <cell r="F44">
            <v>369338.9473019283</v>
          </cell>
          <cell r="G44">
            <v>496018.86152917752</v>
          </cell>
          <cell r="H44" t="str">
            <v xml:space="preserve">Kotak Mahindra AMC </v>
          </cell>
          <cell r="I44">
            <v>9.0777223929933282</v>
          </cell>
          <cell r="J44">
            <v>5.340806759451036</v>
          </cell>
          <cell r="K44">
            <v>-0.83789793467898166</v>
          </cell>
          <cell r="L44">
            <v>3.5797438675813549</v>
          </cell>
          <cell r="M44">
            <v>0.3012144807298327</v>
          </cell>
        </row>
        <row r="45">
          <cell r="A45" t="str">
            <v>Asset Quality (Bank Standalone)</v>
          </cell>
          <cell r="H45" t="str">
            <v>Kotak International Subs</v>
          </cell>
          <cell r="I45">
            <v>-0.62351576636632533</v>
          </cell>
          <cell r="J45">
            <v>2.3082299867651033</v>
          </cell>
          <cell r="K45">
            <v>-0.36308190191685341</v>
          </cell>
          <cell r="L45">
            <v>0.58213741744186032</v>
          </cell>
          <cell r="M45">
            <v>-3.9184993090551901E-3</v>
          </cell>
        </row>
        <row r="46">
          <cell r="A46" t="str">
            <v>Earning Assets</v>
          </cell>
          <cell r="B46">
            <v>91453.385999999999</v>
          </cell>
          <cell r="C46">
            <v>105837.694</v>
          </cell>
          <cell r="D46">
            <v>165362.171</v>
          </cell>
          <cell r="E46">
            <v>262988.95825502404</v>
          </cell>
          <cell r="F46">
            <v>364742.19324010221</v>
          </cell>
          <cell r="G46">
            <v>488048.50229919859</v>
          </cell>
          <cell r="H46" t="str">
            <v>Kotak Mahindra Investments</v>
          </cell>
          <cell r="I46">
            <v>-0.67772073512254805</v>
          </cell>
          <cell r="J46">
            <v>1.5247650957826497</v>
          </cell>
          <cell r="K46">
            <v>-0.30760908763072492</v>
          </cell>
          <cell r="L46">
            <v>0.50146902291666606</v>
          </cell>
          <cell r="M46">
            <v>0.1145000047876723</v>
          </cell>
        </row>
        <row r="47">
          <cell r="A47" t="str">
            <v>No Of Shares (mn)</v>
          </cell>
          <cell r="B47">
            <v>59.532799999999995</v>
          </cell>
          <cell r="C47">
            <v>123.3235</v>
          </cell>
          <cell r="D47">
            <v>309.2946</v>
          </cell>
          <cell r="E47">
            <v>326.15569999999997</v>
          </cell>
          <cell r="F47">
            <v>326.15569999999997</v>
          </cell>
          <cell r="G47">
            <v>326.15569999999997</v>
          </cell>
        </row>
        <row r="48">
          <cell r="A48" t="str">
            <v>Gross NPL Ratio</v>
          </cell>
          <cell r="B48">
            <v>4.3099999999999999E-2</v>
          </cell>
          <cell r="C48">
            <v>3.6225750782701564E-2</v>
          </cell>
          <cell r="D48">
            <v>2.0304736448110879E-2</v>
          </cell>
          <cell r="E48">
            <v>2.4671339870466585E-2</v>
          </cell>
          <cell r="F48">
            <v>2.7714339067540408E-2</v>
          </cell>
          <cell r="I48" t="str">
            <v>* For F2007, while some numbers are actuals, others are our estimates.</v>
          </cell>
        </row>
        <row r="49">
          <cell r="A49" t="str">
            <v>Net NPL Ratio</v>
          </cell>
          <cell r="B49">
            <v>2.3900000000000001E-2</v>
          </cell>
          <cell r="C49">
            <v>1.7340301414666352E-2</v>
          </cell>
          <cell r="D49">
            <v>7.1996246675684293E-3</v>
          </cell>
          <cell r="E49">
            <v>1.2682159656758306E-2</v>
          </cell>
          <cell r="F49">
            <v>1.5453304182658081E-2</v>
          </cell>
          <cell r="I49" t="str">
            <v>Source: Company data, E=Morgan Stanley Research Estimates</v>
          </cell>
        </row>
        <row r="50">
          <cell r="A50" t="str">
            <v>Coverage Ratio</v>
          </cell>
          <cell r="B50">
            <v>0.42420475247777589</v>
          </cell>
          <cell r="C50">
            <v>0.5834535483590475</v>
          </cell>
          <cell r="D50">
            <v>0.73858628487917388</v>
          </cell>
          <cell r="E50">
            <v>0.61223023519562436</v>
          </cell>
          <cell r="F50">
            <v>0.57397301754147556</v>
          </cell>
          <cell r="H50" t="str">
            <v>Source: Company data, E=Morgan Stanley Research Estimates</v>
          </cell>
        </row>
        <row r="53">
          <cell r="I53" t="str">
            <v>Capital Ratios</v>
          </cell>
        </row>
        <row r="54">
          <cell r="I54" t="str">
            <v>Tier 1 Ratio</v>
          </cell>
        </row>
        <row r="55">
          <cell r="I55" t="str">
            <v>Tier 2 Ratio</v>
          </cell>
        </row>
        <row r="56">
          <cell r="I56" t="str">
            <v>Capital Adequacy Ratio</v>
          </cell>
        </row>
        <row r="58">
          <cell r="I58" t="str">
            <v>Asset Quality</v>
          </cell>
        </row>
        <row r="59">
          <cell r="I59" t="str">
            <v>Gross NPL</v>
          </cell>
        </row>
        <row r="60">
          <cell r="I60" t="str">
            <v>Net NPL</v>
          </cell>
        </row>
        <row r="61">
          <cell r="I61" t="str">
            <v>Reserve Coverage</v>
          </cell>
        </row>
        <row r="62">
          <cell r="I62" t="str">
            <v>Gross NPL Ratio</v>
          </cell>
        </row>
        <row r="63">
          <cell r="I63" t="str">
            <v>Net NPL Ratio</v>
          </cell>
        </row>
        <row r="64">
          <cell r="I64" t="str">
            <v>Coverage Ratio</v>
          </cell>
        </row>
      </sheetData>
      <sheetData sheetId="3"/>
      <sheetData sheetId="4">
        <row r="1">
          <cell r="A1" t="str">
            <v>Kotak Securities</v>
          </cell>
        </row>
        <row r="3">
          <cell r="B3" t="str">
            <v>1Q04</v>
          </cell>
          <cell r="C3" t="str">
            <v>2Q04</v>
          </cell>
          <cell r="D3" t="str">
            <v>3Q04</v>
          </cell>
          <cell r="E3" t="str">
            <v>4Q04</v>
          </cell>
          <cell r="F3" t="str">
            <v>1Q05</v>
          </cell>
          <cell r="G3" t="str">
            <v>2Q05</v>
          </cell>
          <cell r="H3" t="str">
            <v>3Q05</v>
          </cell>
          <cell r="I3" t="str">
            <v>4Q05</v>
          </cell>
          <cell r="J3" t="str">
            <v>1Q06</v>
          </cell>
          <cell r="K3" t="str">
            <v>2Q06</v>
          </cell>
          <cell r="L3" t="str">
            <v>3Q06</v>
          </cell>
        </row>
        <row r="4">
          <cell r="A4" t="str">
            <v>Avg Daily Volumes</v>
          </cell>
          <cell r="B4">
            <v>2.5</v>
          </cell>
          <cell r="C4">
            <v>6.1</v>
          </cell>
          <cell r="D4">
            <v>9.5</v>
          </cell>
          <cell r="E4">
            <v>10.8</v>
          </cell>
          <cell r="F4">
            <v>7.6</v>
          </cell>
          <cell r="G4">
            <v>7.5</v>
          </cell>
          <cell r="H4">
            <v>11.6</v>
          </cell>
          <cell r="I4">
            <v>15.699999999999998</v>
          </cell>
          <cell r="J4">
            <v>14.6</v>
          </cell>
          <cell r="K4">
            <v>23</v>
          </cell>
          <cell r="L4">
            <v>25</v>
          </cell>
        </row>
        <row r="5">
          <cell r="A5" t="str">
            <v>System Volume</v>
          </cell>
          <cell r="B5">
            <v>58.567339999999994</v>
          </cell>
          <cell r="C5">
            <v>116.70576394285715</v>
          </cell>
          <cell r="D5">
            <v>161.82303714285712</v>
          </cell>
          <cell r="E5">
            <v>196.15592571428573</v>
          </cell>
          <cell r="F5">
            <v>140.84529857142857</v>
          </cell>
          <cell r="G5">
            <v>130.87989857142855</v>
          </cell>
          <cell r="H5">
            <v>145.73449285714284</v>
          </cell>
          <cell r="I5">
            <v>183.23380142857144</v>
          </cell>
          <cell r="J5">
            <v>156.59185714285712</v>
          </cell>
          <cell r="K5">
            <v>244.78088194285718</v>
          </cell>
        </row>
        <row r="6">
          <cell r="A6" t="str">
            <v>Kotak Share</v>
          </cell>
          <cell r="B6">
            <v>4.2685906513766893E-2</v>
          </cell>
          <cell r="C6">
            <v>5.2268198192736683E-2</v>
          </cell>
          <cell r="D6">
            <v>5.8706103702734332E-2</v>
          </cell>
          <cell r="E6">
            <v>5.5058239819534817E-2</v>
          </cell>
          <cell r="F6">
            <v>5.3959912592650157E-2</v>
          </cell>
          <cell r="G6">
            <v>5.7304445387439125E-2</v>
          </cell>
          <cell r="H6">
            <v>7.9596804933276658E-2</v>
          </cell>
          <cell r="I6">
            <v>8.5682880983726145E-2</v>
          </cell>
          <cell r="J6">
            <v>9.3236010265084032E-2</v>
          </cell>
          <cell r="K6">
            <v>9.3961586450077544E-2</v>
          </cell>
        </row>
        <row r="8">
          <cell r="B8" t="str">
            <v>1Q04</v>
          </cell>
          <cell r="C8" t="str">
            <v>2Q04</v>
          </cell>
          <cell r="D8" t="str">
            <v>3Q04</v>
          </cell>
          <cell r="E8" t="str">
            <v>4Q04</v>
          </cell>
          <cell r="F8" t="str">
            <v>1Q05</v>
          </cell>
          <cell r="G8" t="str">
            <v>2Q05</v>
          </cell>
          <cell r="H8" t="str">
            <v>3Q05</v>
          </cell>
          <cell r="I8" t="str">
            <v>4Q05</v>
          </cell>
          <cell r="J8" t="str">
            <v>1Q06</v>
          </cell>
          <cell r="K8" t="str">
            <v>2Q06</v>
          </cell>
        </row>
        <row r="9">
          <cell r="A9" t="str">
            <v>Securities Earnings</v>
          </cell>
          <cell r="B9">
            <v>46.875</v>
          </cell>
          <cell r="C9">
            <v>122.92500000000001</v>
          </cell>
          <cell r="D9">
            <v>185.17500000000001</v>
          </cell>
          <cell r="E9">
            <v>286.04999999999995</v>
          </cell>
          <cell r="F9">
            <v>145.42500000000001</v>
          </cell>
          <cell r="G9">
            <v>129.07499999999999</v>
          </cell>
          <cell r="H9">
            <v>192.14999999999998</v>
          </cell>
          <cell r="I9">
            <v>325.27499999999998</v>
          </cell>
          <cell r="J9">
            <v>255</v>
          </cell>
          <cell r="K9">
            <v>390.82500000000005</v>
          </cell>
        </row>
        <row r="10">
          <cell r="A10" t="str">
            <v>Total Earnings</v>
          </cell>
          <cell r="B10">
            <v>398.8</v>
          </cell>
          <cell r="C10">
            <v>528.20000000000005</v>
          </cell>
          <cell r="D10">
            <v>584.79999999999995</v>
          </cell>
          <cell r="E10">
            <v>723.79999999999984</v>
          </cell>
          <cell r="F10">
            <v>454.59999999999997</v>
          </cell>
          <cell r="G10">
            <v>464.40000000000003</v>
          </cell>
          <cell r="H10">
            <v>549.4</v>
          </cell>
          <cell r="I10">
            <v>699.1</v>
          </cell>
          <cell r="J10">
            <v>615.09999999999991</v>
          </cell>
          <cell r="K10">
            <v>982.6</v>
          </cell>
        </row>
        <row r="11">
          <cell r="A11" t="str">
            <v>Securities / Total Earnings</v>
          </cell>
          <cell r="B11">
            <v>0.11754012036108324</v>
          </cell>
          <cell r="C11">
            <v>0.23272434683831883</v>
          </cell>
          <cell r="D11">
            <v>0.31664671682626544</v>
          </cell>
          <cell r="E11">
            <v>0.39520585797181546</v>
          </cell>
          <cell r="F11">
            <v>0.31989661240651129</v>
          </cell>
          <cell r="G11">
            <v>0.27793927648578809</v>
          </cell>
          <cell r="H11">
            <v>0.34974517655624315</v>
          </cell>
          <cell r="I11">
            <v>0.46527678443713338</v>
          </cell>
          <cell r="J11">
            <v>0.41456673711591618</v>
          </cell>
          <cell r="K11">
            <v>0.39774577651129661</v>
          </cell>
        </row>
        <row r="32">
          <cell r="A32" t="str">
            <v>Kotak Primus</v>
          </cell>
        </row>
        <row r="33">
          <cell r="B33" t="str">
            <v>F2002</v>
          </cell>
          <cell r="C33" t="str">
            <v>F2003</v>
          </cell>
          <cell r="D33" t="str">
            <v>F2004</v>
          </cell>
          <cell r="E33" t="str">
            <v>F2005</v>
          </cell>
        </row>
        <row r="34">
          <cell r="A34" t="str">
            <v>Yield on loans</v>
          </cell>
          <cell r="B34">
            <v>0.16874911097579964</v>
          </cell>
          <cell r="C34">
            <v>0.14277462917138486</v>
          </cell>
          <cell r="D34">
            <v>0.11742739353390247</v>
          </cell>
          <cell r="E34">
            <v>0.10600814643731572</v>
          </cell>
        </row>
        <row r="38">
          <cell r="B38" t="str">
            <v>Car Loans</v>
          </cell>
          <cell r="C38" t="str">
            <v>Home Loan</v>
          </cell>
        </row>
        <row r="39">
          <cell r="A39" t="str">
            <v>For Loans upto Rs. 0.6 mn</v>
          </cell>
          <cell r="B39">
            <v>7.4999999999999997E-2</v>
          </cell>
          <cell r="C39">
            <v>0.08</v>
          </cell>
        </row>
        <row r="40">
          <cell r="A40" t="str">
            <v>Above 0.6 mn</v>
          </cell>
          <cell r="B40">
            <v>0.08</v>
          </cell>
          <cell r="C40">
            <v>0.08</v>
          </cell>
        </row>
        <row r="43">
          <cell r="B43" t="str">
            <v>F2003</v>
          </cell>
          <cell r="C43" t="str">
            <v>F2004</v>
          </cell>
          <cell r="D43" t="str">
            <v>F2005</v>
          </cell>
          <cell r="E43" t="str">
            <v>F2006E</v>
          </cell>
          <cell r="F43" t="str">
            <v>F2007E</v>
          </cell>
        </row>
        <row r="44">
          <cell r="A44" t="str">
            <v>Loan Growth</v>
          </cell>
          <cell r="B44">
            <v>0.4193043388309845</v>
          </cell>
          <cell r="C44">
            <v>0.25123096185798977</v>
          </cell>
          <cell r="D44">
            <v>0.18072438467420882</v>
          </cell>
          <cell r="E44">
            <v>0.16839399089506379</v>
          </cell>
          <cell r="F44">
            <v>0.35458449541265002</v>
          </cell>
        </row>
        <row r="47">
          <cell r="A47" t="str">
            <v>Rs. Mn</v>
          </cell>
          <cell r="B47" t="str">
            <v>Kotak Bank</v>
          </cell>
          <cell r="C47" t="str">
            <v>KMP</v>
          </cell>
        </row>
        <row r="48">
          <cell r="A48" t="str">
            <v>Shareholder's Equity</v>
          </cell>
          <cell r="B48">
            <v>7508.7349999999997</v>
          </cell>
          <cell r="C48">
            <v>4790.21</v>
          </cell>
        </row>
        <row r="49">
          <cell r="A49" t="str">
            <v>Assets</v>
          </cell>
          <cell r="B49">
            <v>65128.685000000005</v>
          </cell>
          <cell r="C49">
            <v>25814.342000000001</v>
          </cell>
        </row>
        <row r="50">
          <cell r="A50" t="str">
            <v>Leverage</v>
          </cell>
          <cell r="B50">
            <v>8.673722670995847</v>
          </cell>
          <cell r="C50">
            <v>5.3889791888038312</v>
          </cell>
        </row>
        <row r="54">
          <cell r="B54" t="str">
            <v>F2004</v>
          </cell>
          <cell r="C54" t="str">
            <v>F2005</v>
          </cell>
          <cell r="D54" t="str">
            <v>F2006</v>
          </cell>
          <cell r="E54" t="str">
            <v>F2007E</v>
          </cell>
          <cell r="F54" t="str">
            <v>F2008E</v>
          </cell>
        </row>
        <row r="55">
          <cell r="A55" t="str">
            <v>Loans</v>
          </cell>
        </row>
        <row r="56">
          <cell r="A56" t="str">
            <v>---Kotak</v>
          </cell>
          <cell r="B56">
            <v>46505.781999999999</v>
          </cell>
          <cell r="C56">
            <v>71446.888000000006</v>
          </cell>
          <cell r="D56">
            <v>104198.81600000001</v>
          </cell>
          <cell r="E56">
            <v>155734</v>
          </cell>
          <cell r="F56">
            <v>224508.73844831929</v>
          </cell>
        </row>
        <row r="57">
          <cell r="A57" t="str">
            <v>---System</v>
          </cell>
          <cell r="B57">
            <v>8566850</v>
          </cell>
          <cell r="C57">
            <v>10594090</v>
          </cell>
          <cell r="D57">
            <v>13242612.5</v>
          </cell>
          <cell r="E57">
            <v>15229004.374999998</v>
          </cell>
          <cell r="F57">
            <v>17513355.031249996</v>
          </cell>
        </row>
        <row r="59">
          <cell r="A59" t="str">
            <v>Market Share</v>
          </cell>
          <cell r="B59">
            <v>5.4285743301213394E-3</v>
          </cell>
          <cell r="C59">
            <v>6.7440325691022077E-3</v>
          </cell>
          <cell r="D59">
            <v>7.8684486161624077E-3</v>
          </cell>
          <cell r="E59">
            <v>1.0226144544002735E-2</v>
          </cell>
          <cell r="F59">
            <v>1.2819287797667356E-2</v>
          </cell>
        </row>
        <row r="82">
          <cell r="B82">
            <v>37681</v>
          </cell>
          <cell r="C82">
            <v>38231</v>
          </cell>
          <cell r="D82">
            <v>38596</v>
          </cell>
          <cell r="E82" t="str">
            <v>Change since Conversion</v>
          </cell>
          <cell r="N82">
            <v>37681</v>
          </cell>
          <cell r="O82">
            <v>38231</v>
          </cell>
          <cell r="P82">
            <v>38596</v>
          </cell>
          <cell r="Q82">
            <v>38687</v>
          </cell>
          <cell r="R82" t="str">
            <v>Change since Conversion</v>
          </cell>
        </row>
        <row r="83">
          <cell r="A83" t="str">
            <v>Commercial Vehicles</v>
          </cell>
          <cell r="B83">
            <v>0.57439948412058683</v>
          </cell>
          <cell r="C83">
            <v>0.53148428555600691</v>
          </cell>
          <cell r="D83">
            <v>0.38371820793870381</v>
          </cell>
          <cell r="E83">
            <v>-0.19068127618188302</v>
          </cell>
          <cell r="M83" t="str">
            <v>CV's</v>
          </cell>
          <cell r="N83">
            <v>0.23693310280622423</v>
          </cell>
          <cell r="O83">
            <v>0.25841728168938211</v>
          </cell>
          <cell r="P83">
            <v>0.22166894126615272</v>
          </cell>
          <cell r="Q83">
            <v>0.21231611510471146</v>
          </cell>
          <cell r="R83">
            <v>-1.5264161540071514E-2</v>
          </cell>
        </row>
        <row r="84">
          <cell r="A84" t="str">
            <v>Personal Loans</v>
          </cell>
          <cell r="B84">
            <v>0.15129775914879898</v>
          </cell>
          <cell r="C84">
            <v>0.14551095025298225</v>
          </cell>
          <cell r="D84">
            <v>0.16171118442055976</v>
          </cell>
          <cell r="E84">
            <v>1.0413425271760784E-2</v>
          </cell>
          <cell r="M84" t="str">
            <v>Auto</v>
          </cell>
          <cell r="N84">
            <v>0.58910759409495939</v>
          </cell>
          <cell r="O84">
            <v>0.44976566287776759</v>
          </cell>
          <cell r="P84">
            <v>0.34793995057356791</v>
          </cell>
          <cell r="Q84">
            <v>0.31948679144504039</v>
          </cell>
          <cell r="R84">
            <v>-0.24116764352139147</v>
          </cell>
        </row>
        <row r="85">
          <cell r="A85" t="str">
            <v>Home Loans</v>
          </cell>
          <cell r="B85">
            <v>0</v>
          </cell>
          <cell r="C85">
            <v>7.8553754108653104E-2</v>
          </cell>
          <cell r="D85">
            <v>0.13395764605725233</v>
          </cell>
          <cell r="E85">
            <v>0.13395764605725233</v>
          </cell>
          <cell r="M85" t="str">
            <v>Personal</v>
          </cell>
          <cell r="N85">
            <v>6.2408564968745847E-2</v>
          </cell>
          <cell r="O85">
            <v>7.0750058359819706E-2</v>
          </cell>
          <cell r="P85">
            <v>9.3418415649244468E-2</v>
          </cell>
          <cell r="Q85">
            <v>0.10052745198406517</v>
          </cell>
          <cell r="R85">
            <v>3.1009850680498621E-2</v>
          </cell>
        </row>
        <row r="86">
          <cell r="A86" t="str">
            <v>Corporate Banking</v>
          </cell>
          <cell r="B86">
            <v>0.16895050781879736</v>
          </cell>
          <cell r="C86">
            <v>0.15644273737858699</v>
          </cell>
          <cell r="D86">
            <v>0.1976375438969884</v>
          </cell>
          <cell r="E86">
            <v>2.8687036078191036E-2</v>
          </cell>
          <cell r="M86" t="str">
            <v>Home</v>
          </cell>
          <cell r="N86">
            <v>0</v>
          </cell>
          <cell r="O86">
            <v>3.8194257393740237E-2</v>
          </cell>
          <cell r="P86">
            <v>7.738556305558629E-2</v>
          </cell>
          <cell r="Q86">
            <v>8.6862662185921258E-2</v>
          </cell>
          <cell r="R86">
            <v>7.738556305558629E-2</v>
          </cell>
        </row>
        <row r="87">
          <cell r="A87" t="str">
            <v>Others</v>
          </cell>
          <cell r="B87">
            <v>0.10535224891181687</v>
          </cell>
          <cell r="C87">
            <v>8.8008272703770735E-2</v>
          </cell>
          <cell r="D87">
            <v>0.12297541768649568</v>
          </cell>
          <cell r="E87">
            <v>1.7623168774678816E-2</v>
          </cell>
          <cell r="M87" t="str">
            <v>Corporate</v>
          </cell>
          <cell r="N87">
            <v>6.9690118366804096E-2</v>
          </cell>
          <cell r="O87">
            <v>7.4538957424266916E-2</v>
          </cell>
          <cell r="P87">
            <v>0.11350866192074557</v>
          </cell>
          <cell r="Q87">
            <v>0.11437028464602852</v>
          </cell>
          <cell r="R87">
            <v>4.3818543553941477E-2</v>
          </cell>
        </row>
        <row r="88">
          <cell r="A88" t="str">
            <v>Total Advances</v>
          </cell>
          <cell r="B88">
            <v>1</v>
          </cell>
          <cell r="C88">
            <v>1</v>
          </cell>
          <cell r="D88">
            <v>1</v>
          </cell>
          <cell r="E88">
            <v>0</v>
          </cell>
          <cell r="M88" t="str">
            <v>Others</v>
          </cell>
          <cell r="N88">
            <v>4.1860619763266389E-2</v>
          </cell>
          <cell r="O88">
            <v>0.10833378225502344</v>
          </cell>
          <cell r="P88">
            <v>0.1460661724023459</v>
          </cell>
          <cell r="Q88">
            <v>0.16644782231322192</v>
          </cell>
          <cell r="R88">
            <v>0.10420555263907952</v>
          </cell>
        </row>
        <row r="91">
          <cell r="B91" t="str">
            <v>F2004</v>
          </cell>
          <cell r="C91" t="str">
            <v>F2005</v>
          </cell>
          <cell r="D91" t="str">
            <v>F2006</v>
          </cell>
          <cell r="E91" t="str">
            <v>F2007</v>
          </cell>
          <cell r="F91" t="str">
            <v>F2008</v>
          </cell>
        </row>
        <row r="92">
          <cell r="A92" t="str">
            <v>Deposits</v>
          </cell>
          <cell r="B92">
            <v>20083.375999999997</v>
          </cell>
          <cell r="C92">
            <v>42575.37</v>
          </cell>
          <cell r="D92">
            <v>65659.183999999994</v>
          </cell>
          <cell r="E92">
            <v>102514</v>
          </cell>
          <cell r="F92">
            <v>158896.70000000001</v>
          </cell>
        </row>
        <row r="93">
          <cell r="A93" t="str">
            <v>Borrowings</v>
          </cell>
          <cell r="B93">
            <v>5116.3180000000002</v>
          </cell>
          <cell r="C93">
            <v>9855.08</v>
          </cell>
          <cell r="D93">
            <v>16092.284</v>
          </cell>
          <cell r="E93">
            <v>50998</v>
          </cell>
          <cell r="F93">
            <v>61197.599999999999</v>
          </cell>
        </row>
        <row r="94">
          <cell r="A94" t="str">
            <v>Share of deposits</v>
          </cell>
        </row>
        <row r="96">
          <cell r="B96" t="str">
            <v>F2004</v>
          </cell>
          <cell r="C96" t="str">
            <v>F2005</v>
          </cell>
          <cell r="D96" t="str">
            <v>F2006</v>
          </cell>
          <cell r="E96" t="str">
            <v>F2007</v>
          </cell>
          <cell r="F96" t="str">
            <v>F2008</v>
          </cell>
        </row>
        <row r="97">
          <cell r="A97" t="str">
            <v>Low cost deposits</v>
          </cell>
          <cell r="B97">
            <v>9.9382602505422704E-2</v>
          </cell>
          <cell r="C97">
            <v>0.11477250293566506</v>
          </cell>
          <cell r="D97">
            <v>0.19006800328191711</v>
          </cell>
          <cell r="E97">
            <v>0.22000000000000003</v>
          </cell>
          <cell r="F97">
            <v>0.24000000000000002</v>
          </cell>
        </row>
        <row r="121">
          <cell r="A121" t="str">
            <v>Rs. Mln</v>
          </cell>
          <cell r="B121" t="str">
            <v>Deposits / Branch</v>
          </cell>
          <cell r="C121" t="str">
            <v>Low Cost Deposit / Branch</v>
          </cell>
          <cell r="E121" t="str">
            <v>Deposits</v>
          </cell>
          <cell r="F121" t="str">
            <v>Low Cost</v>
          </cell>
          <cell r="G121" t="str">
            <v>Branches</v>
          </cell>
        </row>
        <row r="122">
          <cell r="A122" t="str">
            <v>ICBK</v>
          </cell>
          <cell r="B122">
            <v>2066.0720411663806</v>
          </cell>
          <cell r="C122">
            <v>464.83704974271012</v>
          </cell>
          <cell r="E122">
            <v>1204.52</v>
          </cell>
          <cell r="F122">
            <v>271</v>
          </cell>
          <cell r="G122">
            <v>583</v>
          </cell>
        </row>
        <row r="123">
          <cell r="A123" t="str">
            <v>HDBK</v>
          </cell>
          <cell r="B123">
            <v>855.85687382297556</v>
          </cell>
          <cell r="C123">
            <v>510.77212806026364</v>
          </cell>
          <cell r="E123">
            <v>454.46</v>
          </cell>
          <cell r="F123">
            <v>271.22000000000003</v>
          </cell>
          <cell r="G123">
            <v>531</v>
          </cell>
        </row>
        <row r="124">
          <cell r="A124" t="str">
            <v>UTBK</v>
          </cell>
          <cell r="B124">
            <v>913.00268096514742</v>
          </cell>
          <cell r="C124">
            <v>321.84986595174263</v>
          </cell>
          <cell r="E124">
            <v>340.55</v>
          </cell>
          <cell r="F124">
            <v>120.05</v>
          </cell>
          <cell r="G124">
            <v>373</v>
          </cell>
        </row>
        <row r="125">
          <cell r="A125" t="str">
            <v>Kotak</v>
          </cell>
          <cell r="B125">
            <v>1025.1400000000001</v>
          </cell>
          <cell r="C125">
            <v>225.53080000000003</v>
          </cell>
          <cell r="E125">
            <v>102.514</v>
          </cell>
          <cell r="F125">
            <v>22.553080000000001</v>
          </cell>
          <cell r="G125">
            <v>100</v>
          </cell>
        </row>
        <row r="127">
          <cell r="B127" t="str">
            <v>F2005</v>
          </cell>
          <cell r="C127" t="str">
            <v>F2006</v>
          </cell>
          <cell r="D127" t="str">
            <v>F2007</v>
          </cell>
          <cell r="E127" t="str">
            <v>F2008</v>
          </cell>
          <cell r="F127" t="str">
            <v>CAGR (05-08)</v>
          </cell>
        </row>
        <row r="128">
          <cell r="A128" t="str">
            <v>Earning Assets Growth</v>
          </cell>
          <cell r="B128">
            <v>0.94016012774200575</v>
          </cell>
          <cell r="C128">
            <v>0.574376816941782</v>
          </cell>
          <cell r="D128">
            <v>0.69235922429091445</v>
          </cell>
          <cell r="E128">
            <v>0.49350534495288922</v>
          </cell>
          <cell r="F128">
            <v>0.39315573135374393</v>
          </cell>
        </row>
        <row r="129">
          <cell r="A129" t="str">
            <v>NIM</v>
          </cell>
          <cell r="B129">
            <v>4.7823627158373121E-2</v>
          </cell>
          <cell r="C129">
            <v>4.4313894048949427E-2</v>
          </cell>
          <cell r="D129">
            <v>4.9655180918945503E-2</v>
          </cell>
          <cell r="E129">
            <v>4.9681366188579358E-2</v>
          </cell>
          <cell r="F129" t="str">
            <v>NA</v>
          </cell>
        </row>
        <row r="130">
          <cell r="A130" t="str">
            <v>Net Interest Income</v>
          </cell>
          <cell r="B130">
            <v>0.32180950689301624</v>
          </cell>
          <cell r="C130">
            <v>0.57411374221777511</v>
          </cell>
          <cell r="D130">
            <v>0.84499089971656693</v>
          </cell>
          <cell r="E130">
            <v>0.56819048065612776</v>
          </cell>
          <cell r="F130">
            <v>0.4221890677753779</v>
          </cell>
        </row>
        <row r="133">
          <cell r="A133" t="str">
            <v>Non Interest Income</v>
          </cell>
        </row>
        <row r="134">
          <cell r="A134" t="str">
            <v>Rs. Mln</v>
          </cell>
          <cell r="B134" t="str">
            <v>F2005</v>
          </cell>
          <cell r="C134" t="str">
            <v>F2006E</v>
          </cell>
          <cell r="D134" t="str">
            <v>F2007E</v>
          </cell>
          <cell r="E134" t="str">
            <v>F2008E</v>
          </cell>
          <cell r="F134" t="str">
            <v>CAGR</v>
          </cell>
          <cell r="H134" t="str">
            <v>F2004</v>
          </cell>
        </row>
        <row r="135">
          <cell r="A135" t="str">
            <v>Core Fees</v>
          </cell>
          <cell r="B135">
            <v>721.47800000000007</v>
          </cell>
          <cell r="C135">
            <v>2043.6150000000002</v>
          </cell>
          <cell r="D135">
            <v>2736.57</v>
          </cell>
          <cell r="E135">
            <v>3563.3427650000003</v>
          </cell>
          <cell r="H135">
            <v>214.64800000000002</v>
          </cell>
        </row>
        <row r="136">
          <cell r="A136" t="str">
            <v>Royalty Payments</v>
          </cell>
          <cell r="B136">
            <v>458</v>
          </cell>
          <cell r="C136">
            <v>225</v>
          </cell>
          <cell r="D136">
            <v>0</v>
          </cell>
          <cell r="E136">
            <v>0</v>
          </cell>
          <cell r="H136">
            <v>458</v>
          </cell>
        </row>
        <row r="137">
          <cell r="A137" t="str">
            <v>Treasury Income</v>
          </cell>
          <cell r="B137">
            <v>144.84800000000001</v>
          </cell>
          <cell r="C137">
            <v>160.69999999999999</v>
          </cell>
          <cell r="D137">
            <v>100</v>
          </cell>
          <cell r="E137">
            <v>500</v>
          </cell>
          <cell r="H137">
            <v>282.26</v>
          </cell>
        </row>
        <row r="138">
          <cell r="A138" t="str">
            <v>Non Interest Income</v>
          </cell>
          <cell r="B138">
            <v>1324.326</v>
          </cell>
          <cell r="C138">
            <v>2429.3150000000001</v>
          </cell>
          <cell r="D138">
            <v>2836.57</v>
          </cell>
          <cell r="E138">
            <v>4063.3427650000003</v>
          </cell>
          <cell r="H138">
            <v>954.90800000000002</v>
          </cell>
        </row>
        <row r="140">
          <cell r="A140" t="str">
            <v>Growth, YoY</v>
          </cell>
        </row>
        <row r="141">
          <cell r="A141" t="str">
            <v>Core Fees</v>
          </cell>
          <cell r="B141">
            <v>2.3612146397823413</v>
          </cell>
          <cell r="C141">
            <v>1.8325395923368419</v>
          </cell>
          <cell r="D141">
            <v>0.33908294859843946</v>
          </cell>
          <cell r="E141">
            <v>0.302120086458596</v>
          </cell>
          <cell r="F141">
            <v>0.70298766547311242</v>
          </cell>
        </row>
        <row r="142">
          <cell r="A142" t="str">
            <v>Royalty Payments</v>
          </cell>
          <cell r="B142">
            <v>0</v>
          </cell>
          <cell r="C142">
            <v>-0.50873362445414849</v>
          </cell>
          <cell r="D142">
            <v>-1</v>
          </cell>
          <cell r="E142" t="str">
            <v>NA</v>
          </cell>
          <cell r="F142">
            <v>-1</v>
          </cell>
        </row>
        <row r="143">
          <cell r="A143" t="str">
            <v>Treasury Income</v>
          </cell>
          <cell r="B143">
            <v>-0.48682774746687441</v>
          </cell>
          <cell r="C143">
            <v>0.10943886004639336</v>
          </cell>
          <cell r="D143">
            <v>-0.37772246421904165</v>
          </cell>
          <cell r="E143">
            <v>4</v>
          </cell>
          <cell r="F143">
            <v>0.51130632677210697</v>
          </cell>
        </row>
        <row r="144">
          <cell r="A144" t="str">
            <v>Non Interest Income</v>
          </cell>
          <cell r="B144">
            <v>0.38686239930967181</v>
          </cell>
          <cell r="C144">
            <v>0.83437839323550245</v>
          </cell>
          <cell r="D144">
            <v>0.16764190728662198</v>
          </cell>
          <cell r="E144">
            <v>0.43248457291729103</v>
          </cell>
          <cell r="F144">
            <v>0.45310228097257954</v>
          </cell>
        </row>
        <row r="148"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Cost Income Ratio</v>
          </cell>
          <cell r="B149">
            <v>0.62724215622506374</v>
          </cell>
          <cell r="C149">
            <v>0.64780857901986322</v>
          </cell>
          <cell r="D149">
            <v>0.65285288229070215</v>
          </cell>
          <cell r="E149">
            <v>0.65320214720183811</v>
          </cell>
        </row>
        <row r="151">
          <cell r="B151" t="str">
            <v>F2004</v>
          </cell>
          <cell r="C151" t="str">
            <v>F2005</v>
          </cell>
          <cell r="D151" t="str">
            <v>F2006E</v>
          </cell>
          <cell r="E151" t="str">
            <v>F2007E</v>
          </cell>
          <cell r="F151" t="str">
            <v>F2008E</v>
          </cell>
        </row>
        <row r="152">
          <cell r="A152" t="str">
            <v>Branches</v>
          </cell>
          <cell r="B152">
            <v>17</v>
          </cell>
          <cell r="C152">
            <v>38</v>
          </cell>
          <cell r="D152">
            <v>70</v>
          </cell>
          <cell r="E152">
            <v>100</v>
          </cell>
          <cell r="F152">
            <v>125</v>
          </cell>
        </row>
        <row r="153">
          <cell r="A153" t="str">
            <v>Employees</v>
          </cell>
          <cell r="B153">
            <v>1115</v>
          </cell>
          <cell r="C153">
            <v>2100</v>
          </cell>
          <cell r="D153">
            <v>3500</v>
          </cell>
          <cell r="E153">
            <v>4000</v>
          </cell>
          <cell r="F153">
            <v>5000</v>
          </cell>
        </row>
        <row r="154">
          <cell r="A154" t="str">
            <v>Employees / Branch</v>
          </cell>
          <cell r="B154">
            <v>65.588235294117652</v>
          </cell>
          <cell r="C154">
            <v>55.263157894736842</v>
          </cell>
          <cell r="D154">
            <v>50</v>
          </cell>
          <cell r="E154">
            <v>40</v>
          </cell>
          <cell r="F154">
            <v>40</v>
          </cell>
        </row>
        <row r="156">
          <cell r="A156" t="str">
            <v>Employee Expenses</v>
          </cell>
          <cell r="B156">
            <v>441.38299999999998</v>
          </cell>
          <cell r="C156">
            <v>858.59400000000005</v>
          </cell>
          <cell r="D156">
            <v>1545.4692000000002</v>
          </cell>
          <cell r="E156">
            <v>1907.5505554285717</v>
          </cell>
          <cell r="F156">
            <v>2575.1932498285719</v>
          </cell>
          <cell r="G156">
            <v>0.44213967625255557</v>
          </cell>
        </row>
        <row r="157">
          <cell r="B157">
            <v>395.85919282511213</v>
          </cell>
          <cell r="C157">
            <v>408.85428571428571</v>
          </cell>
          <cell r="D157">
            <v>441.5626285714286</v>
          </cell>
          <cell r="E157">
            <v>476.88763885714292</v>
          </cell>
          <cell r="F157">
            <v>515.0386499657144</v>
          </cell>
        </row>
        <row r="158">
          <cell r="C158">
            <v>3.2827563751727018E-2</v>
          </cell>
          <cell r="D158">
            <v>0.08</v>
          </cell>
          <cell r="E158">
            <v>0.08</v>
          </cell>
          <cell r="F158">
            <v>0.08</v>
          </cell>
        </row>
        <row r="160">
          <cell r="C160">
            <v>55.263157894736842</v>
          </cell>
        </row>
        <row r="162">
          <cell r="B162" t="str">
            <v>Branches</v>
          </cell>
          <cell r="C162" t="str">
            <v>Employees</v>
          </cell>
        </row>
        <row r="163">
          <cell r="A163" t="str">
            <v>HDFC Bank</v>
          </cell>
          <cell r="B163">
            <v>467</v>
          </cell>
          <cell r="C163">
            <v>9030</v>
          </cell>
          <cell r="D163">
            <v>19.336188436830835</v>
          </cell>
        </row>
        <row r="164">
          <cell r="A164" t="str">
            <v>UTI Bank</v>
          </cell>
        </row>
        <row r="169">
          <cell r="B169" t="str">
            <v>Incremental Asset Mix</v>
          </cell>
          <cell r="C169" t="str">
            <v>Risk Tendency (bps)</v>
          </cell>
        </row>
        <row r="170">
          <cell r="A170" t="str">
            <v>Commercial Vehicles</v>
          </cell>
          <cell r="B170">
            <v>0.2</v>
          </cell>
          <cell r="C170">
            <v>200</v>
          </cell>
        </row>
        <row r="171">
          <cell r="A171" t="str">
            <v>Personal Loans</v>
          </cell>
          <cell r="B171">
            <v>0.2</v>
          </cell>
          <cell r="C171">
            <v>200</v>
          </cell>
        </row>
        <row r="172">
          <cell r="A172" t="str">
            <v>Home Loans</v>
          </cell>
          <cell r="B172">
            <v>0.25</v>
          </cell>
          <cell r="C172">
            <v>25</v>
          </cell>
        </row>
        <row r="173">
          <cell r="A173" t="str">
            <v>Corporate Banking</v>
          </cell>
          <cell r="B173">
            <v>0.2</v>
          </cell>
          <cell r="C173">
            <v>50</v>
          </cell>
        </row>
        <row r="174">
          <cell r="A174" t="str">
            <v>Others</v>
          </cell>
          <cell r="B174">
            <v>0.15000000000000002</v>
          </cell>
          <cell r="C174">
            <v>100</v>
          </cell>
        </row>
        <row r="175">
          <cell r="A175" t="str">
            <v>Total Advances</v>
          </cell>
          <cell r="B175">
            <v>1</v>
          </cell>
          <cell r="C175">
            <v>111.25</v>
          </cell>
        </row>
        <row r="178">
          <cell r="B178" t="str">
            <v>F2003</v>
          </cell>
          <cell r="C178" t="str">
            <v>F2004</v>
          </cell>
          <cell r="D178" t="str">
            <v>F2005</v>
          </cell>
          <cell r="E178" t="str">
            <v>F2006E</v>
          </cell>
          <cell r="F178" t="str">
            <v>F2007E</v>
          </cell>
          <cell r="G178" t="str">
            <v>F2008E</v>
          </cell>
        </row>
        <row r="179">
          <cell r="A179" t="str">
            <v>LLP / Average advances</v>
          </cell>
          <cell r="B179">
            <v>59.061672099263959</v>
          </cell>
          <cell r="C179">
            <v>30.194768812780932</v>
          </cell>
          <cell r="D179">
            <v>51.525269599364762</v>
          </cell>
          <cell r="E179">
            <v>72.338891870575978</v>
          </cell>
          <cell r="F179">
            <v>57.624875071216358</v>
          </cell>
          <cell r="G179">
            <v>95</v>
          </cell>
        </row>
        <row r="187">
          <cell r="B187" t="str">
            <v>Stake Owned</v>
          </cell>
          <cell r="C187" t="str">
            <v>Partners</v>
          </cell>
        </row>
        <row r="188">
          <cell r="A188" t="str">
            <v>Bank</v>
          </cell>
          <cell r="B188">
            <v>1</v>
          </cell>
        </row>
        <row r="189">
          <cell r="A189" t="str">
            <v>Securities</v>
          </cell>
          <cell r="B189">
            <v>0.75</v>
          </cell>
          <cell r="C189" t="str">
            <v>Goldman Sachs owns 25%</v>
          </cell>
        </row>
        <row r="190">
          <cell r="A190" t="str">
            <v>Investment Banking</v>
          </cell>
          <cell r="B190">
            <v>0.75</v>
          </cell>
          <cell r="C190" t="str">
            <v>Goldman Sachs owns 25%</v>
          </cell>
        </row>
        <row r="191">
          <cell r="A191" t="str">
            <v>Life Insurance</v>
          </cell>
          <cell r="B191">
            <v>0.74</v>
          </cell>
          <cell r="C191" t="str">
            <v>Old Mutual owns 26%</v>
          </cell>
        </row>
        <row r="192">
          <cell r="A192" t="str">
            <v>Asset Management</v>
          </cell>
          <cell r="B192">
            <v>1</v>
          </cell>
        </row>
        <row r="196">
          <cell r="B196" t="str">
            <v>1Q04</v>
          </cell>
          <cell r="C196" t="str">
            <v>2Q04</v>
          </cell>
          <cell r="D196" t="str">
            <v>3Q04</v>
          </cell>
          <cell r="E196" t="str">
            <v>4Q04</v>
          </cell>
          <cell r="F196" t="str">
            <v>1Q05</v>
          </cell>
          <cell r="G196" t="str">
            <v>2Q05</v>
          </cell>
          <cell r="H196" t="str">
            <v>3Q05</v>
          </cell>
          <cell r="I196" t="str">
            <v>4Q05</v>
          </cell>
          <cell r="J196" t="str">
            <v>1Q06</v>
          </cell>
          <cell r="K196" t="str">
            <v>2Q06</v>
          </cell>
          <cell r="L196" t="str">
            <v>3Q06</v>
          </cell>
          <cell r="M196" t="str">
            <v>4Q06</v>
          </cell>
          <cell r="N196" t="str">
            <v>1Q07</v>
          </cell>
          <cell r="O196" t="str">
            <v>2Q07</v>
          </cell>
          <cell r="P196" t="str">
            <v>3Q07</v>
          </cell>
        </row>
        <row r="197">
          <cell r="A197" t="str">
            <v>Consol PAT</v>
          </cell>
          <cell r="B197">
            <v>302.5</v>
          </cell>
          <cell r="C197">
            <v>450.29999999999995</v>
          </cell>
          <cell r="D197">
            <v>506.4</v>
          </cell>
          <cell r="E197">
            <v>731.3</v>
          </cell>
          <cell r="F197">
            <v>382.9</v>
          </cell>
          <cell r="G197">
            <v>383.6</v>
          </cell>
          <cell r="H197">
            <v>459.79999999999995</v>
          </cell>
          <cell r="I197">
            <v>884.69999999999993</v>
          </cell>
          <cell r="J197">
            <v>536.09999999999991</v>
          </cell>
          <cell r="K197">
            <v>967</v>
          </cell>
          <cell r="L197">
            <v>1115.3000000000002</v>
          </cell>
          <cell r="M197">
            <v>1616.5</v>
          </cell>
          <cell r="N197">
            <v>1170.2</v>
          </cell>
          <cell r="O197">
            <v>849.4000000000002</v>
          </cell>
          <cell r="P197">
            <v>1632.3</v>
          </cell>
        </row>
        <row r="198">
          <cell r="A198" t="str">
            <v>Securities</v>
          </cell>
          <cell r="B198">
            <v>62.5</v>
          </cell>
          <cell r="C198">
            <v>163.9</v>
          </cell>
          <cell r="D198">
            <v>246.9</v>
          </cell>
          <cell r="E198">
            <v>381.4</v>
          </cell>
          <cell r="F198">
            <v>193.9</v>
          </cell>
          <cell r="G198">
            <v>172.1</v>
          </cell>
          <cell r="H198">
            <v>256.2</v>
          </cell>
          <cell r="I198">
            <v>433.7</v>
          </cell>
          <cell r="J198">
            <v>340</v>
          </cell>
          <cell r="K198">
            <v>521.1</v>
          </cell>
          <cell r="L198">
            <v>490.2</v>
          </cell>
          <cell r="M198">
            <v>804.1</v>
          </cell>
          <cell r="N198">
            <v>688</v>
          </cell>
          <cell r="O198">
            <v>314.3</v>
          </cell>
          <cell r="P198">
            <v>804.1</v>
          </cell>
        </row>
        <row r="199">
          <cell r="A199" t="str">
            <v>Capital</v>
          </cell>
          <cell r="B199">
            <v>133.19999999999999</v>
          </cell>
          <cell r="C199">
            <v>171</v>
          </cell>
          <cell r="D199">
            <v>131.19999999999999</v>
          </cell>
          <cell r="E199">
            <v>144.1</v>
          </cell>
          <cell r="F199">
            <v>19.3</v>
          </cell>
          <cell r="G199">
            <v>55.9</v>
          </cell>
          <cell r="H199">
            <v>20.8</v>
          </cell>
          <cell r="I199">
            <v>62.3</v>
          </cell>
          <cell r="J199">
            <v>34.4</v>
          </cell>
          <cell r="K199">
            <v>81.5</v>
          </cell>
          <cell r="L199">
            <v>182.6</v>
          </cell>
          <cell r="M199">
            <v>267.2</v>
          </cell>
          <cell r="N199">
            <v>129.5</v>
          </cell>
          <cell r="O199">
            <v>154.19999999999999</v>
          </cell>
          <cell r="P199">
            <v>189.4</v>
          </cell>
        </row>
        <row r="200">
          <cell r="A200" t="str">
            <v>Share</v>
          </cell>
          <cell r="B200">
            <v>0.64694214876033052</v>
          </cell>
          <cell r="C200">
            <v>0.74372640461914286</v>
          </cell>
          <cell r="D200">
            <v>0.74664296998420232</v>
          </cell>
          <cell r="E200">
            <v>0.71858334472856566</v>
          </cell>
          <cell r="F200">
            <v>0.55680334290937594</v>
          </cell>
          <cell r="G200">
            <v>0.59436913451511986</v>
          </cell>
          <cell r="H200">
            <v>0.60243584167029152</v>
          </cell>
          <cell r="I200">
            <v>0.56064202554538267</v>
          </cell>
          <cell r="J200">
            <v>0.69837716843872422</v>
          </cell>
          <cell r="K200">
            <v>0.62316442605997935</v>
          </cell>
          <cell r="L200">
            <v>0.60324576347171155</v>
          </cell>
          <cell r="M200">
            <v>0.66272811630064954</v>
          </cell>
          <cell r="N200">
            <v>0.69859853016578355</v>
          </cell>
          <cell r="O200">
            <v>0.55156581116081926</v>
          </cell>
          <cell r="P200">
            <v>0.60865037064265148</v>
          </cell>
        </row>
        <row r="201">
          <cell r="A201" t="str">
            <v>Securities</v>
          </cell>
          <cell r="B201">
            <v>0.20661157024793389</v>
          </cell>
          <cell r="C201">
            <v>0.36397956917610486</v>
          </cell>
          <cell r="D201">
            <v>0.48755924170616116</v>
          </cell>
          <cell r="E201">
            <v>0.52153698892383427</v>
          </cell>
          <cell r="F201">
            <v>0.50639853747714814</v>
          </cell>
          <cell r="G201">
            <v>0.44864442127215848</v>
          </cell>
          <cell r="H201">
            <v>0.55719878207916484</v>
          </cell>
          <cell r="I201">
            <v>0.49022267435288802</v>
          </cell>
          <cell r="J201">
            <v>0.63421003544114918</v>
          </cell>
          <cell r="K201">
            <v>0.53888314374353674</v>
          </cell>
          <cell r="L201">
            <v>0.43952299829642238</v>
          </cell>
          <cell r="M201">
            <v>0.4974327250231983</v>
          </cell>
          <cell r="N201">
            <v>0.58793368654930778</v>
          </cell>
          <cell r="O201">
            <v>0.37002590063574281</v>
          </cell>
          <cell r="P201">
            <v>0.49261777859462114</v>
          </cell>
        </row>
        <row r="202">
          <cell r="A202" t="str">
            <v>Capital</v>
          </cell>
          <cell r="B202">
            <v>0.44033057851239665</v>
          </cell>
          <cell r="C202">
            <v>0.379746835443038</v>
          </cell>
          <cell r="D202">
            <v>0.25908372827804105</v>
          </cell>
          <cell r="E202">
            <v>0.19704635580473132</v>
          </cell>
          <cell r="F202">
            <v>5.0404805432227744E-2</v>
          </cell>
          <cell r="G202">
            <v>0.14572471324296141</v>
          </cell>
          <cell r="H202">
            <v>4.5237059591126581E-2</v>
          </cell>
          <cell r="I202">
            <v>7.0419351192494636E-2</v>
          </cell>
          <cell r="J202">
            <v>6.4167132997575094E-2</v>
          </cell>
          <cell r="K202">
            <v>8.4281282316442607E-2</v>
          </cell>
          <cell r="L202">
            <v>0.16372276517528914</v>
          </cell>
          <cell r="M202">
            <v>0.16529539127745127</v>
          </cell>
          <cell r="N202">
            <v>0.11066484361647581</v>
          </cell>
          <cell r="O202">
            <v>0.18153991052507648</v>
          </cell>
          <cell r="P202">
            <v>0.11603259204803039</v>
          </cell>
        </row>
        <row r="230">
          <cell r="B230" t="str">
            <v>F2003</v>
          </cell>
          <cell r="C230" t="str">
            <v>F2004</v>
          </cell>
          <cell r="D230" t="str">
            <v>F2005</v>
          </cell>
          <cell r="E230" t="str">
            <v>F2006E</v>
          </cell>
          <cell r="F230" t="str">
            <v>F2007E</v>
          </cell>
          <cell r="G230" t="str">
            <v>F2008E</v>
          </cell>
        </row>
        <row r="231">
          <cell r="A231" t="str">
            <v>NIM</v>
          </cell>
          <cell r="B231">
            <v>5.5802089013624767E-2</v>
          </cell>
          <cell r="C231">
            <v>6.5222772409723892E-2</v>
          </cell>
          <cell r="D231">
            <v>4.7823627158373121E-2</v>
          </cell>
          <cell r="E231">
            <v>4.4313894048949427E-2</v>
          </cell>
          <cell r="F231">
            <v>4.9655180918945503E-2</v>
          </cell>
          <cell r="G231">
            <v>4.9681366188579358E-2</v>
          </cell>
        </row>
        <row r="257">
          <cell r="B257" t="str">
            <v>F2003</v>
          </cell>
          <cell r="C257" t="str">
            <v>F2004</v>
          </cell>
          <cell r="D257" t="str">
            <v>F2005</v>
          </cell>
          <cell r="E257" t="str">
            <v>F2006E</v>
          </cell>
          <cell r="F257" t="str">
            <v>F2007E</v>
          </cell>
        </row>
        <row r="258">
          <cell r="A258" t="str">
            <v>Issue Management Fees</v>
          </cell>
          <cell r="B258">
            <v>57.008000000000003</v>
          </cell>
          <cell r="C258">
            <v>117.84699999999999</v>
          </cell>
          <cell r="D258">
            <v>178.12799999999999</v>
          </cell>
          <cell r="E258">
            <v>418</v>
          </cell>
          <cell r="F258">
            <v>543.4</v>
          </cell>
        </row>
        <row r="282">
          <cell r="A282" t="str">
            <v>Net Worth</v>
          </cell>
          <cell r="B282" t="str">
            <v>Rs. Mln</v>
          </cell>
        </row>
        <row r="283">
          <cell r="A283" t="str">
            <v>Kotak Bank (a)</v>
          </cell>
          <cell r="B283">
            <v>7508.7349999999997</v>
          </cell>
        </row>
        <row r="284">
          <cell r="A284" t="str">
            <v>Kotak Primus (b)</v>
          </cell>
          <cell r="B284">
            <v>4790.21</v>
          </cell>
        </row>
        <row r="285">
          <cell r="A285" t="str">
            <v>Kotak Securities ( c)</v>
          </cell>
          <cell r="B285">
            <v>2830.2559999999999</v>
          </cell>
        </row>
        <row r="286">
          <cell r="A286" t="str">
            <v>KMCC (d)</v>
          </cell>
          <cell r="B286">
            <v>2571.056</v>
          </cell>
        </row>
        <row r="287">
          <cell r="A287" t="str">
            <v>Additional Capital From Subsidiaries (e=b+c+d)</v>
          </cell>
          <cell r="B287">
            <v>10191.522000000001</v>
          </cell>
        </row>
        <row r="288">
          <cell r="A288" t="str">
            <v>Capital in subs as % of capital in bank (e/a)</v>
          </cell>
          <cell r="B288">
            <v>1.3572888109648298</v>
          </cell>
        </row>
        <row r="291">
          <cell r="B291" t="str">
            <v>1Q04</v>
          </cell>
          <cell r="C291" t="str">
            <v>2Q04</v>
          </cell>
          <cell r="D291" t="str">
            <v>3Q04</v>
          </cell>
          <cell r="E291" t="str">
            <v>4Q04</v>
          </cell>
          <cell r="F291" t="str">
            <v>1Q05</v>
          </cell>
          <cell r="G291" t="str">
            <v>2Q05</v>
          </cell>
          <cell r="H291" t="str">
            <v>3Q05</v>
          </cell>
          <cell r="I291" t="str">
            <v>4Q05</v>
          </cell>
          <cell r="J291" t="str">
            <v>1Q06</v>
          </cell>
          <cell r="K291" t="str">
            <v>2Q06</v>
          </cell>
          <cell r="L291" t="str">
            <v>3Q06</v>
          </cell>
          <cell r="M291" t="str">
            <v>4Q06</v>
          </cell>
          <cell r="N291" t="str">
            <v>1Q07</v>
          </cell>
          <cell r="O291" t="str">
            <v>2Q07</v>
          </cell>
          <cell r="P291" t="str">
            <v>3Q07</v>
          </cell>
          <cell r="Q291" t="str">
            <v>4Q07</v>
          </cell>
          <cell r="R291" t="str">
            <v>1Q08</v>
          </cell>
          <cell r="S291" t="str">
            <v>2Q08</v>
          </cell>
          <cell r="T291" t="str">
            <v>3Q08</v>
          </cell>
          <cell r="U291" t="str">
            <v>4Q08</v>
          </cell>
          <cell r="V291" t="str">
            <v>1Q09</v>
          </cell>
        </row>
        <row r="292">
          <cell r="A292" t="str">
            <v>Loss on retail liabilities</v>
          </cell>
          <cell r="B292">
            <v>-84.8</v>
          </cell>
          <cell r="C292">
            <v>-93</v>
          </cell>
          <cell r="D292">
            <v>-121.6</v>
          </cell>
          <cell r="E292">
            <v>-119.7</v>
          </cell>
          <cell r="F292">
            <v>-119.2</v>
          </cell>
          <cell r="G292">
            <v>-138.6</v>
          </cell>
          <cell r="H292">
            <v>-122.4</v>
          </cell>
          <cell r="I292">
            <v>-84.1</v>
          </cell>
          <cell r="J292">
            <v>-136.19999999999999</v>
          </cell>
          <cell r="K292">
            <v>-24.6</v>
          </cell>
          <cell r="L292">
            <v>-53.5</v>
          </cell>
          <cell r="M292">
            <v>232.1</v>
          </cell>
          <cell r="N292">
            <v>-27.5</v>
          </cell>
          <cell r="O292">
            <v>-71.5</v>
          </cell>
          <cell r="P292">
            <v>-82.6</v>
          </cell>
          <cell r="Q292">
            <v>-219.2</v>
          </cell>
          <cell r="R292">
            <v>-387.2</v>
          </cell>
          <cell r="S292">
            <v>-451.6</v>
          </cell>
          <cell r="T292">
            <v>-517.1</v>
          </cell>
          <cell r="U292" t="e">
            <v>#REF!</v>
          </cell>
          <cell r="V292">
            <v>-717.87900000000002</v>
          </cell>
        </row>
        <row r="317">
          <cell r="A317" t="str">
            <v>Original Accord</v>
          </cell>
          <cell r="B317">
            <v>49722.567000000003</v>
          </cell>
        </row>
        <row r="318">
          <cell r="A318" t="str">
            <v>Loans</v>
          </cell>
          <cell r="B318">
            <v>0</v>
          </cell>
        </row>
        <row r="319">
          <cell r="A319" t="str">
            <v>(-) Rated portfolio to 50%</v>
          </cell>
          <cell r="B319">
            <v>0</v>
          </cell>
        </row>
        <row r="320">
          <cell r="A320" t="str">
            <v>(+) Interbank from 20% to 25%</v>
          </cell>
          <cell r="B320">
            <v>210.20000000000002</v>
          </cell>
        </row>
        <row r="321">
          <cell r="A321" t="str">
            <v>(-) Retail to 75%</v>
          </cell>
          <cell r="B321">
            <v>-13572.21</v>
          </cell>
        </row>
        <row r="322">
          <cell r="A322" t="str">
            <v>(+) NPLs @150% (net NPL)</v>
          </cell>
          <cell r="B322">
            <v>74.592999999999989</v>
          </cell>
        </row>
        <row r="323">
          <cell r="A323" t="str">
            <v>Total Credit Based Adjustments</v>
          </cell>
          <cell r="B323">
            <v>-13287.416999999998</v>
          </cell>
        </row>
        <row r="324">
          <cell r="A324" t="str">
            <v>(+) Operational Risk</v>
          </cell>
          <cell r="B324">
            <v>13168.333333333332</v>
          </cell>
        </row>
        <row r="325">
          <cell r="A325" t="str">
            <v>(+) Market Risk</v>
          </cell>
          <cell r="B325">
            <v>1994.3353499999998</v>
          </cell>
        </row>
        <row r="326">
          <cell r="A326" t="str">
            <v>New Accord</v>
          </cell>
          <cell r="B326">
            <v>51597.818683333338</v>
          </cell>
        </row>
        <row r="329">
          <cell r="B329" t="str">
            <v>Rs. Mn</v>
          </cell>
          <cell r="C329" t="str">
            <v>As % of Current RWA</v>
          </cell>
        </row>
        <row r="330">
          <cell r="A330" t="str">
            <v>RWA Under Current Norms</v>
          </cell>
          <cell r="B330">
            <v>49722.567000000003</v>
          </cell>
        </row>
        <row r="331">
          <cell r="A331" t="str">
            <v>--Credit Risk</v>
          </cell>
          <cell r="B331">
            <v>-13287.416999999998</v>
          </cell>
          <cell r="C331">
            <v>-0.26723111459631593</v>
          </cell>
        </row>
        <row r="332">
          <cell r="A332" t="str">
            <v>---Operational Risk</v>
          </cell>
          <cell r="B332">
            <v>13168.333333333332</v>
          </cell>
          <cell r="C332">
            <v>0.26483615243222119</v>
          </cell>
        </row>
        <row r="333">
          <cell r="A333" t="str">
            <v>---Market Risk</v>
          </cell>
          <cell r="B333">
            <v>1994.3353499999998</v>
          </cell>
          <cell r="C333">
            <v>4.0109259644619713E-2</v>
          </cell>
        </row>
        <row r="334">
          <cell r="A334" t="str">
            <v>RWA Under Basel 2</v>
          </cell>
          <cell r="B334">
            <v>51597.818683333338</v>
          </cell>
          <cell r="C334">
            <v>3.7714297480524975E-2</v>
          </cell>
        </row>
        <row r="337">
          <cell r="A337" t="str">
            <v>Particulars</v>
          </cell>
          <cell r="B337" t="str">
            <v>ESOP</v>
          </cell>
          <cell r="C337" t="str">
            <v>ESOP</v>
          </cell>
          <cell r="D337" t="str">
            <v>ESOP</v>
          </cell>
          <cell r="E337" t="str">
            <v>ESOP</v>
          </cell>
          <cell r="F337" t="str">
            <v>ESOP</v>
          </cell>
          <cell r="G337" t="str">
            <v>ESOP</v>
          </cell>
          <cell r="I337" t="str">
            <v>Total</v>
          </cell>
        </row>
        <row r="338">
          <cell r="B338" t="str">
            <v>2001-02</v>
          </cell>
          <cell r="C338" t="str">
            <v>2002-03/01</v>
          </cell>
          <cell r="D338" t="str">
            <v>2002-03/02</v>
          </cell>
          <cell r="E338" t="str">
            <v>2002-03/03</v>
          </cell>
          <cell r="F338" t="str">
            <v>2002-03/04</v>
          </cell>
          <cell r="G338" t="str">
            <v>2002-03/05</v>
          </cell>
          <cell r="H338" t="str">
            <v>During 2006</v>
          </cell>
        </row>
        <row r="340">
          <cell r="A340" t="str">
            <v>Options Granted</v>
          </cell>
          <cell r="B340">
            <v>1670000</v>
          </cell>
          <cell r="C340">
            <v>100000</v>
          </cell>
          <cell r="D340">
            <v>40000</v>
          </cell>
          <cell r="E340">
            <v>262600</v>
          </cell>
          <cell r="F340">
            <v>509800</v>
          </cell>
          <cell r="G340">
            <v>120000</v>
          </cell>
          <cell r="H340">
            <v>1131000</v>
          </cell>
          <cell r="I340">
            <v>2063400</v>
          </cell>
        </row>
        <row r="341">
          <cell r="A341" t="str">
            <v>price</v>
          </cell>
          <cell r="B341" t="str">
            <v>25/27.5/30</v>
          </cell>
          <cell r="C341">
            <v>67.5</v>
          </cell>
          <cell r="D341">
            <v>10</v>
          </cell>
          <cell r="E341">
            <v>10</v>
          </cell>
          <cell r="F341">
            <v>10</v>
          </cell>
          <cell r="G341">
            <v>10</v>
          </cell>
        </row>
        <row r="342">
          <cell r="A342" t="str">
            <v>Options vested</v>
          </cell>
          <cell r="B342">
            <v>1670000</v>
          </cell>
          <cell r="C342">
            <v>40000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</row>
        <row r="343">
          <cell r="A343" t="str">
            <v>Options exercised</v>
          </cell>
          <cell r="B343">
            <v>1558000</v>
          </cell>
          <cell r="C343">
            <v>40000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</row>
        <row r="344">
          <cell r="A344" t="str">
            <v>Total no. of shares arising</v>
          </cell>
          <cell r="B344">
            <v>1558000</v>
          </cell>
          <cell r="C344">
            <v>40000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</row>
        <row r="345">
          <cell r="A345" t="str">
            <v>Options lapsed</v>
          </cell>
          <cell r="B345">
            <v>112000</v>
          </cell>
          <cell r="C345">
            <v>0</v>
          </cell>
          <cell r="D345">
            <v>0</v>
          </cell>
          <cell r="E345">
            <v>17600</v>
          </cell>
          <cell r="F345">
            <v>46400</v>
          </cell>
          <cell r="G345">
            <v>9000</v>
          </cell>
          <cell r="I345">
            <v>73000</v>
          </cell>
        </row>
        <row r="346">
          <cell r="A346" t="str">
            <v xml:space="preserve">money realized </v>
          </cell>
          <cell r="I346">
            <v>0</v>
          </cell>
        </row>
        <row r="347">
          <cell r="A347" t="str">
            <v>Options in force (as on March 05)</v>
          </cell>
          <cell r="B347">
            <v>0</v>
          </cell>
          <cell r="C347">
            <v>60000</v>
          </cell>
          <cell r="D347">
            <v>40000</v>
          </cell>
          <cell r="E347">
            <v>245000</v>
          </cell>
          <cell r="F347">
            <v>463400</v>
          </cell>
          <cell r="G347">
            <v>111000</v>
          </cell>
          <cell r="H347">
            <v>1131000</v>
          </cell>
          <cell r="I347">
            <v>2050400</v>
          </cell>
        </row>
        <row r="349">
          <cell r="A349" t="str">
            <v>As a % of Capital</v>
          </cell>
          <cell r="I349">
            <v>1.6626662341874796E-2</v>
          </cell>
        </row>
        <row r="352">
          <cell r="A352" t="str">
            <v>Sr mgmt - options granted</v>
          </cell>
          <cell r="B352">
            <v>0</v>
          </cell>
          <cell r="C352">
            <v>100000</v>
          </cell>
          <cell r="D352">
            <v>40000</v>
          </cell>
          <cell r="E352">
            <v>0</v>
          </cell>
          <cell r="F352">
            <v>32000</v>
          </cell>
          <cell r="G352">
            <v>0</v>
          </cell>
          <cell r="H352">
            <v>128500</v>
          </cell>
          <cell r="I352">
            <v>300500</v>
          </cell>
        </row>
        <row r="356">
          <cell r="A356" t="str">
            <v>No. of shares</v>
          </cell>
        </row>
        <row r="357">
          <cell r="A357" t="str">
            <v>Current Share Capital</v>
          </cell>
          <cell r="B357">
            <v>309.2946</v>
          </cell>
        </row>
        <row r="358">
          <cell r="A358" t="str">
            <v>Promoter's Holding</v>
          </cell>
        </row>
        <row r="359">
          <cell r="A359" t="str">
            <v>---No. of shares</v>
          </cell>
          <cell r="B359">
            <v>181.10955000000001</v>
          </cell>
        </row>
        <row r="360">
          <cell r="A360" t="str">
            <v>---%</v>
          </cell>
          <cell r="B360">
            <v>0.58555677984678689</v>
          </cell>
        </row>
        <row r="361">
          <cell r="A361" t="str">
            <v>Issuance announced</v>
          </cell>
          <cell r="B361">
            <v>13.333333333333334</v>
          </cell>
        </row>
        <row r="362">
          <cell r="A362" t="str">
            <v>Options Outstanding</v>
          </cell>
          <cell r="B362">
            <v>5.1260000000000003</v>
          </cell>
        </row>
        <row r="363">
          <cell r="A363" t="str">
            <v>Share capital assuming Issuance &amp; ESOP</v>
          </cell>
          <cell r="B363">
            <v>327.75393333333329</v>
          </cell>
          <cell r="E363">
            <v>3000</v>
          </cell>
        </row>
        <row r="364">
          <cell r="A364" t="str">
            <v>Promoter's Holding - %</v>
          </cell>
          <cell r="B364">
            <v>0.55257780786358235</v>
          </cell>
          <cell r="E364">
            <v>46</v>
          </cell>
        </row>
        <row r="365">
          <cell r="A365" t="str">
            <v>Share capital for promoters holding at 49%</v>
          </cell>
          <cell r="B365">
            <v>369.6113265306123</v>
          </cell>
          <cell r="E365">
            <v>65.217391304347828</v>
          </cell>
        </row>
        <row r="366">
          <cell r="A366" t="str">
            <v>Further dilutions</v>
          </cell>
          <cell r="B366">
            <v>0.12770981196649456</v>
          </cell>
        </row>
        <row r="370">
          <cell r="A370" t="str">
            <v>Contribution of Different Businesses</v>
          </cell>
          <cell r="B370" t="str">
            <v>F2004</v>
          </cell>
          <cell r="C370" t="str">
            <v>F2005</v>
          </cell>
          <cell r="D370" t="str">
            <v>F2006E</v>
          </cell>
          <cell r="E370" t="str">
            <v>F2007E</v>
          </cell>
          <cell r="F370" t="str">
            <v>F2008E</v>
          </cell>
        </row>
        <row r="371">
          <cell r="A371" t="str">
            <v>Kotak Mahindra Bank (Standalone)</v>
          </cell>
          <cell r="B371">
            <v>787.27600000000029</v>
          </cell>
          <cell r="C371">
            <v>848.90900000000056</v>
          </cell>
          <cell r="D371">
            <v>1182.3049999999998</v>
          </cell>
          <cell r="E371">
            <v>1413.5360000000001</v>
          </cell>
          <cell r="F371">
            <v>2193.3047573513554</v>
          </cell>
          <cell r="H371" t="str">
            <v>Kotak Bank</v>
          </cell>
          <cell r="I371">
            <v>0.39273467474134338</v>
          </cell>
          <cell r="J371">
            <v>0.1955764375520701</v>
          </cell>
          <cell r="K371">
            <v>0.55164407369275015</v>
          </cell>
        </row>
        <row r="372">
          <cell r="A372" t="str">
            <v>Kotak Mahindra Capital Company</v>
          </cell>
          <cell r="B372">
            <v>579.55500000000006</v>
          </cell>
          <cell r="C372">
            <v>158.19500000000005</v>
          </cell>
          <cell r="D372">
            <v>1622.3</v>
          </cell>
          <cell r="E372">
            <v>678.7</v>
          </cell>
          <cell r="F372">
            <v>658.92325740227943</v>
          </cell>
          <cell r="H372" t="str">
            <v>KMCC</v>
          </cell>
          <cell r="I372">
            <v>9.2550649514839254</v>
          </cell>
          <cell r="J372">
            <v>-0.58164334586697897</v>
          </cell>
          <cell r="K372">
            <v>-2.9139152199382123E-2</v>
          </cell>
        </row>
        <row r="373">
          <cell r="A373" t="str">
            <v>Kotak Securities</v>
          </cell>
          <cell r="B373">
            <v>854.60300000000018</v>
          </cell>
          <cell r="C373">
            <v>1055.855965</v>
          </cell>
          <cell r="D373">
            <v>2102.9639751325062</v>
          </cell>
          <cell r="E373">
            <v>2557.1</v>
          </cell>
          <cell r="F373">
            <v>2222.2403095160644</v>
          </cell>
          <cell r="H373" t="str">
            <v>Kotak Securities</v>
          </cell>
          <cell r="I373">
            <v>0.99171482175838843</v>
          </cell>
          <cell r="J373">
            <v>0.21595045385353262</v>
          </cell>
          <cell r="K373">
            <v>-0.13095291169056178</v>
          </cell>
        </row>
        <row r="374">
          <cell r="A374" t="str">
            <v>Kotak Mahindra Primus</v>
          </cell>
          <cell r="B374">
            <v>127.08699999999972</v>
          </cell>
          <cell r="C374">
            <v>92.3509999999998</v>
          </cell>
          <cell r="D374">
            <v>208.78299999999999</v>
          </cell>
          <cell r="E374">
            <v>574</v>
          </cell>
          <cell r="F374">
            <v>667.63799821022508</v>
          </cell>
          <cell r="H374" t="str">
            <v>Primus</v>
          </cell>
          <cell r="I374">
            <v>1.2607551623696596</v>
          </cell>
          <cell r="J374">
            <v>1.749265984299488</v>
          </cell>
          <cell r="K374">
            <v>0.16313240106310989</v>
          </cell>
        </row>
        <row r="375">
          <cell r="A375" t="str">
            <v>Kotak Mahindra AMC &amp; Trustee Co</v>
          </cell>
          <cell r="B375">
            <v>33.882000000000041</v>
          </cell>
          <cell r="C375">
            <v>28.462999999999973</v>
          </cell>
          <cell r="D375">
            <v>50.6</v>
          </cell>
          <cell r="E375">
            <v>68.3</v>
          </cell>
          <cell r="F375">
            <v>88.002138514557629</v>
          </cell>
          <cell r="H375" t="str">
            <v>AMC</v>
          </cell>
          <cell r="I375">
            <v>0.77774654815023192</v>
          </cell>
          <cell r="J375">
            <v>0.34980237154150196</v>
          </cell>
          <cell r="K375">
            <v>0.28846469274608544</v>
          </cell>
        </row>
        <row r="376">
          <cell r="A376" t="str">
            <v>Kotak Mahindra Old Mutual Life Insurance</v>
          </cell>
          <cell r="B376">
            <v>-491.2170000000001</v>
          </cell>
          <cell r="C376">
            <v>-458.01269999999988</v>
          </cell>
          <cell r="D376">
            <v>-450.31040378167501</v>
          </cell>
          <cell r="E376">
            <v>-553.2818666267649</v>
          </cell>
          <cell r="F376">
            <v>-457.02968444463568</v>
          </cell>
          <cell r="H376" t="str">
            <v>Life Insurance</v>
          </cell>
          <cell r="I376" t="str">
            <v>NA</v>
          </cell>
          <cell r="J376" t="str">
            <v>NA</v>
          </cell>
          <cell r="K376" t="str">
            <v>NA</v>
          </cell>
        </row>
        <row r="377">
          <cell r="A377" t="str">
            <v>Kotak Mahindra Investments</v>
          </cell>
          <cell r="B377">
            <v>87.503</v>
          </cell>
          <cell r="C377">
            <v>206.00300000000004</v>
          </cell>
          <cell r="D377">
            <v>277.95999999999992</v>
          </cell>
          <cell r="E377">
            <v>262.77344111223374</v>
          </cell>
          <cell r="F377">
            <v>246.53702855347353</v>
          </cell>
          <cell r="H377" t="str">
            <v>KM Investments</v>
          </cell>
          <cell r="I377">
            <v>0.34930073833876141</v>
          </cell>
          <cell r="J377">
            <v>-5.4635770930228089E-2</v>
          </cell>
          <cell r="K377">
            <v>-6.1788636210862058E-2</v>
          </cell>
        </row>
        <row r="378">
          <cell r="A378" t="str">
            <v>International subsidiaries1</v>
          </cell>
          <cell r="B378">
            <v>8.2170000000000112</v>
          </cell>
          <cell r="C378">
            <v>93.618999999999986</v>
          </cell>
          <cell r="D378">
            <v>100.35500000000002</v>
          </cell>
          <cell r="E378">
            <v>302.55861915201098</v>
          </cell>
          <cell r="F378">
            <v>141.14113474941394</v>
          </cell>
          <cell r="H378" t="str">
            <v>Total</v>
          </cell>
          <cell r="I378">
            <v>1.7326208283412097</v>
          </cell>
          <cell r="J378">
            <v>-1.0086928817723328E-2</v>
          </cell>
          <cell r="K378">
            <v>8.3972343120934045E-2</v>
          </cell>
        </row>
        <row r="379">
          <cell r="A379" t="str">
            <v>Others</v>
          </cell>
          <cell r="B379">
            <v>17.100999999998976</v>
          </cell>
          <cell r="C379">
            <v>-86.496265000001017</v>
          </cell>
          <cell r="D379">
            <v>203.2864286491706</v>
          </cell>
          <cell r="E379">
            <v>-58.886193637478527</v>
          </cell>
          <cell r="F379">
            <v>-75.538794652057732</v>
          </cell>
        </row>
        <row r="380">
          <cell r="A380" t="str">
            <v>Total PAT (before minority interest)</v>
          </cell>
          <cell r="B380">
            <v>2004.0069999999989</v>
          </cell>
          <cell r="C380">
            <v>1938.8869999999997</v>
          </cell>
          <cell r="D380">
            <v>5298.2430000000022</v>
          </cell>
          <cell r="E380">
            <v>5244.8000000000011</v>
          </cell>
          <cell r="F380">
            <v>5685.2181452006762</v>
          </cell>
        </row>
        <row r="381">
          <cell r="I381" t="str">
            <v>F2004</v>
          </cell>
          <cell r="J381" t="str">
            <v>F2005</v>
          </cell>
          <cell r="K381" t="str">
            <v>F2006E</v>
          </cell>
          <cell r="L381" t="str">
            <v>F2007E</v>
          </cell>
          <cell r="M381" t="str">
            <v>F2008E</v>
          </cell>
        </row>
        <row r="382">
          <cell r="H382" t="str">
            <v>Capital Market Businesses</v>
          </cell>
          <cell r="I382">
            <v>0.71564520483211935</v>
          </cell>
          <cell r="J382">
            <v>0.62615870084228742</v>
          </cell>
          <cell r="K382">
            <v>0.70311308392848426</v>
          </cell>
          <cell r="L382">
            <v>0.6169539353264184</v>
          </cell>
          <cell r="M382">
            <v>0.50678153297434192</v>
          </cell>
        </row>
        <row r="384">
          <cell r="A384" t="str">
            <v>Contribution of Different Businesses</v>
          </cell>
          <cell r="B384" t="str">
            <v>F2004</v>
          </cell>
          <cell r="C384" t="str">
            <v>F2005</v>
          </cell>
          <cell r="D384" t="str">
            <v>F2006E</v>
          </cell>
          <cell r="E384" t="str">
            <v>F2007E</v>
          </cell>
          <cell r="F384" t="str">
            <v>F2008E</v>
          </cell>
          <cell r="I384" t="str">
            <v>F2005</v>
          </cell>
          <cell r="J384" t="str">
            <v>F2006E</v>
          </cell>
          <cell r="K384" t="str">
            <v>F2007E</v>
          </cell>
          <cell r="L384" t="str">
            <v>F2008E</v>
          </cell>
        </row>
        <row r="385">
          <cell r="A385" t="str">
            <v>Kotak Mahindra Bank (Standalone)</v>
          </cell>
          <cell r="B385">
            <v>0.39285092317541842</v>
          </cell>
          <cell r="C385">
            <v>0.43783314860536005</v>
          </cell>
          <cell r="D385">
            <v>0.22315039155433214</v>
          </cell>
          <cell r="E385">
            <v>0.26951189749847465</v>
          </cell>
          <cell r="F385">
            <v>0.3857907825758437</v>
          </cell>
          <cell r="H385" t="str">
            <v>KMCC (a)</v>
          </cell>
          <cell r="I385">
            <v>8.159062389917518E-2</v>
          </cell>
          <cell r="J385">
            <v>0.30619584643437442</v>
          </cell>
          <cell r="K385">
            <v>0.12940436241610737</v>
          </cell>
          <cell r="L385">
            <v>0.11590113880828416</v>
          </cell>
        </row>
        <row r="386">
          <cell r="A386" t="str">
            <v>Kotak Mahindra Capital Company</v>
          </cell>
          <cell r="B386">
            <v>0.28919809162343263</v>
          </cell>
          <cell r="C386">
            <v>8.159062389917518E-2</v>
          </cell>
          <cell r="D386">
            <v>0.30619584643437442</v>
          </cell>
          <cell r="E386">
            <v>0.12940436241610737</v>
          </cell>
          <cell r="F386">
            <v>0.11590113880828416</v>
          </cell>
          <cell r="H386" t="str">
            <v>Securities (b)</v>
          </cell>
          <cell r="I386">
            <v>0.54456807694311227</v>
          </cell>
          <cell r="J386">
            <v>0.3969172374941099</v>
          </cell>
          <cell r="K386">
            <v>0.48754957291031104</v>
          </cell>
          <cell r="L386">
            <v>0.3908803941660578</v>
          </cell>
        </row>
        <row r="387">
          <cell r="A387" t="str">
            <v>Kotak Securities</v>
          </cell>
          <cell r="B387">
            <v>0.42644711320868672</v>
          </cell>
          <cell r="C387">
            <v>0.54456807694311227</v>
          </cell>
          <cell r="D387">
            <v>0.3969172374941099</v>
          </cell>
          <cell r="E387">
            <v>0.48754957291031104</v>
          </cell>
          <cell r="F387">
            <v>0.3908803941660578</v>
          </cell>
          <cell r="H387" t="str">
            <v>Capital Mkt Bus. (a+b)</v>
          </cell>
          <cell r="I387">
            <v>0.62615870084228742</v>
          </cell>
          <cell r="J387">
            <v>0.70311308392848426</v>
          </cell>
          <cell r="K387">
            <v>0.6169539353264184</v>
          </cell>
          <cell r="L387">
            <v>0.50678153297434192</v>
          </cell>
        </row>
        <row r="388">
          <cell r="A388" t="str">
            <v>Kotak Mahindra Primus</v>
          </cell>
          <cell r="B388">
            <v>6.3416445152137582E-2</v>
          </cell>
          <cell r="C388">
            <v>4.7630934654778648E-2</v>
          </cell>
          <cell r="D388">
            <v>3.9406082355981011E-2</v>
          </cell>
          <cell r="E388">
            <v>0.10944173276388039</v>
          </cell>
          <cell r="F388">
            <v>0.11743401592669385</v>
          </cell>
          <cell r="H388" t="str">
            <v>Kotak Bank</v>
          </cell>
          <cell r="I388">
            <v>0.43783314860536005</v>
          </cell>
          <cell r="J388">
            <v>0.22315039155433214</v>
          </cell>
          <cell r="K388">
            <v>0.26951189749847465</v>
          </cell>
          <cell r="L388">
            <v>0.3857907825758437</v>
          </cell>
        </row>
        <row r="389">
          <cell r="A389" t="str">
            <v>Kotak Mahindra AMC &amp; Trustee Co</v>
          </cell>
          <cell r="B389">
            <v>1.6907126571913202E-2</v>
          </cell>
          <cell r="C389">
            <v>1.4680071608092673E-2</v>
          </cell>
          <cell r="D389">
            <v>9.5503358377484731E-3</v>
          </cell>
          <cell r="E389">
            <v>1.3022422208663816E-2</v>
          </cell>
          <cell r="F389">
            <v>1.5479113776636154E-2</v>
          </cell>
          <cell r="H389" t="str">
            <v>Primus</v>
          </cell>
          <cell r="I389">
            <v>4.7630934654778648E-2</v>
          </cell>
          <cell r="J389">
            <v>3.9406082355981011E-2</v>
          </cell>
          <cell r="K389">
            <v>0.10944173276388039</v>
          </cell>
          <cell r="L389">
            <v>0.11743401592669385</v>
          </cell>
        </row>
        <row r="390">
          <cell r="A390" t="str">
            <v>Kotak Mahindra Old Mutual Life Insurance</v>
          </cell>
          <cell r="B390">
            <v>-0.24511740727452566</v>
          </cell>
          <cell r="C390">
            <v>-0.23622454531904125</v>
          </cell>
          <cell r="D390">
            <v>-8.4992402911998333E-2</v>
          </cell>
          <cell r="E390">
            <v>-0.10549150904262598</v>
          </cell>
          <cell r="F390">
            <v>-8.038912013085181E-2</v>
          </cell>
          <cell r="H390" t="str">
            <v>AMC</v>
          </cell>
          <cell r="I390">
            <v>1.4680071608092673E-2</v>
          </cell>
          <cell r="J390">
            <v>9.5503358377484731E-3</v>
          </cell>
          <cell r="K390">
            <v>1.3022422208663816E-2</v>
          </cell>
          <cell r="L390">
            <v>1.5479113776636154E-2</v>
          </cell>
        </row>
        <row r="391">
          <cell r="A391" t="str">
            <v>Kotak Mahindra Investments</v>
          </cell>
          <cell r="B391">
            <v>4.3664019137657724E-2</v>
          </cell>
          <cell r="C391">
            <v>0.10624806912419345</v>
          </cell>
          <cell r="D391">
            <v>5.2462674890524995E-2</v>
          </cell>
          <cell r="E391">
            <v>5.0101708570819421E-2</v>
          </cell>
          <cell r="F391">
            <v>4.3364567947422411E-2</v>
          </cell>
          <cell r="H391" t="str">
            <v>Life Insurance</v>
          </cell>
          <cell r="I391">
            <v>-0.23622454531904125</v>
          </cell>
          <cell r="J391">
            <v>-8.4992402911998333E-2</v>
          </cell>
          <cell r="K391">
            <v>-0.10549150904262598</v>
          </cell>
          <cell r="L391">
            <v>-8.038912013085181E-2</v>
          </cell>
        </row>
        <row r="392">
          <cell r="A392" t="str">
            <v>International subsidiaries1</v>
          </cell>
          <cell r="B392">
            <v>4.1002850788445424E-3</v>
          </cell>
          <cell r="C392">
            <v>4.8284918099920214E-2</v>
          </cell>
          <cell r="D392">
            <v>1.8941184841842849E-2</v>
          </cell>
          <cell r="E392">
            <v>5.7687351119587192E-2</v>
          </cell>
          <cell r="F392">
            <v>2.4825984007062575E-2</v>
          </cell>
          <cell r="H392" t="str">
            <v>Non Capital Markets</v>
          </cell>
          <cell r="I392">
            <v>0.37384129915771258</v>
          </cell>
          <cell r="J392">
            <v>0.29688691607151574</v>
          </cell>
          <cell r="K392">
            <v>0.38304606467358154</v>
          </cell>
          <cell r="L392">
            <v>0.49321846702565808</v>
          </cell>
        </row>
        <row r="393">
          <cell r="A393" t="str">
            <v>Others</v>
          </cell>
          <cell r="B393">
            <v>8.5334033264349799E-3</v>
          </cell>
          <cell r="C393">
            <v>-4.4611297615591329E-2</v>
          </cell>
          <cell r="D393">
            <v>3.8368649503084419E-2</v>
          </cell>
          <cell r="E393">
            <v>-1.1227538445217837E-2</v>
          </cell>
          <cell r="F393">
            <v>-1.3286877077148878E-2</v>
          </cell>
        </row>
        <row r="394">
          <cell r="A394" t="str">
            <v>Total PAT (before minority interest)</v>
          </cell>
          <cell r="B394">
            <v>1</v>
          </cell>
          <cell r="C394">
            <v>1</v>
          </cell>
          <cell r="D394">
            <v>1</v>
          </cell>
          <cell r="E394">
            <v>1</v>
          </cell>
          <cell r="F394">
            <v>1</v>
          </cell>
        </row>
        <row r="397">
          <cell r="A397" t="str">
            <v>Rs Bln</v>
          </cell>
          <cell r="B397" t="str">
            <v>F1Q04</v>
          </cell>
          <cell r="C397" t="str">
            <v>F2Q04</v>
          </cell>
          <cell r="D397" t="str">
            <v>F3Q04</v>
          </cell>
          <cell r="E397" t="str">
            <v>F4Q04</v>
          </cell>
          <cell r="F397" t="str">
            <v>F1Q05</v>
          </cell>
          <cell r="G397" t="str">
            <v>F2Q05</v>
          </cell>
          <cell r="H397" t="str">
            <v>F3Q05</v>
          </cell>
          <cell r="I397" t="str">
            <v>F4Q05</v>
          </cell>
          <cell r="J397" t="str">
            <v>F1Q06</v>
          </cell>
          <cell r="K397" t="str">
            <v>F2Q06</v>
          </cell>
        </row>
        <row r="398">
          <cell r="A398" t="str">
            <v>Equity Funds Mgd by the group (MF, PMS &amp; Offshore funds)</v>
          </cell>
          <cell r="B398" t="str">
            <v>NA</v>
          </cell>
          <cell r="C398">
            <v>11</v>
          </cell>
          <cell r="D398">
            <v>16</v>
          </cell>
          <cell r="E398">
            <v>20</v>
          </cell>
          <cell r="F398">
            <v>21</v>
          </cell>
          <cell r="G398">
            <v>24.9</v>
          </cell>
          <cell r="H398">
            <v>32</v>
          </cell>
          <cell r="I398">
            <v>38</v>
          </cell>
          <cell r="J398">
            <v>43</v>
          </cell>
          <cell r="K398">
            <v>59.5</v>
          </cell>
        </row>
        <row r="399">
          <cell r="A399" t="str">
            <v>AUM (PMS)</v>
          </cell>
          <cell r="B399">
            <v>4.5</v>
          </cell>
          <cell r="C399">
            <v>7.8</v>
          </cell>
          <cell r="D399">
            <v>12.2</v>
          </cell>
          <cell r="E399">
            <v>10.6</v>
          </cell>
          <cell r="F399">
            <v>11.6</v>
          </cell>
          <cell r="G399">
            <v>13.3</v>
          </cell>
          <cell r="H399">
            <v>17.399999999999999</v>
          </cell>
          <cell r="I399">
            <v>18.399999999999999</v>
          </cell>
          <cell r="J399">
            <v>20.8</v>
          </cell>
          <cell r="K399">
            <v>25.6</v>
          </cell>
        </row>
        <row r="403">
          <cell r="B403" t="str">
            <v>ROE 2005</v>
          </cell>
          <cell r="C403" t="str">
            <v>ROE 2008</v>
          </cell>
          <cell r="D403" t="str">
            <v>Difference</v>
          </cell>
        </row>
        <row r="404">
          <cell r="A404" t="str">
            <v>SBI</v>
          </cell>
          <cell r="B404">
            <v>0.19431954192516976</v>
          </cell>
          <cell r="C404">
            <v>0.12517628501622852</v>
          </cell>
          <cell r="D404">
            <v>-6.9143256908941242E-2</v>
          </cell>
        </row>
        <row r="405">
          <cell r="A405" t="str">
            <v>Canara</v>
          </cell>
          <cell r="B405">
            <v>0.19532570174813929</v>
          </cell>
          <cell r="C405">
            <v>0.13168246192592614</v>
          </cell>
          <cell r="D405">
            <v>-6.3643239822213149E-2</v>
          </cell>
        </row>
        <row r="406">
          <cell r="A406" t="str">
            <v>CRPBK</v>
          </cell>
          <cell r="B406">
            <v>0.13812061362349659</v>
          </cell>
          <cell r="C406">
            <v>0.1189559685053449</v>
          </cell>
          <cell r="D406">
            <v>-1.9164645118151691E-2</v>
          </cell>
        </row>
        <row r="407">
          <cell r="A407" t="str">
            <v>PNB</v>
          </cell>
          <cell r="B407">
            <v>0.2680248245169391</v>
          </cell>
          <cell r="C407">
            <v>0.13961974771915905</v>
          </cell>
          <cell r="D407">
            <v>-0.12840507679778004</v>
          </cell>
        </row>
        <row r="408">
          <cell r="A408" t="str">
            <v>OBC</v>
          </cell>
          <cell r="B408">
            <v>0.31845685586852818</v>
          </cell>
          <cell r="C408">
            <v>0.14243800143819332</v>
          </cell>
          <cell r="D408">
            <v>-0.17601885443033485</v>
          </cell>
        </row>
        <row r="409">
          <cell r="A409" t="str">
            <v>ICBK</v>
          </cell>
          <cell r="B409">
            <v>0.16846201174938832</v>
          </cell>
          <cell r="C409">
            <v>0.20498225816058005</v>
          </cell>
          <cell r="D409">
            <v>3.6520246411191726E-2</v>
          </cell>
        </row>
        <row r="410">
          <cell r="A410" t="str">
            <v>HDBK</v>
          </cell>
          <cell r="B410">
            <v>0.22593024289294672</v>
          </cell>
          <cell r="C410">
            <v>0.2130711854675825</v>
          </cell>
          <cell r="D410">
            <v>-1.2859057425364223E-2</v>
          </cell>
        </row>
        <row r="411">
          <cell r="A411" t="str">
            <v>UTBK</v>
          </cell>
          <cell r="B411">
            <v>0.27372778403509485</v>
          </cell>
          <cell r="C411">
            <v>0.20837939176802803</v>
          </cell>
          <cell r="D411">
            <v>-6.5348392267066818E-2</v>
          </cell>
        </row>
        <row r="412">
          <cell r="A412" t="str">
            <v>IDFC</v>
          </cell>
          <cell r="B412">
            <v>0.16946625945722379</v>
          </cell>
          <cell r="C412">
            <v>0.20612747497102571</v>
          </cell>
          <cell r="D412">
            <v>3.6661215513801915E-2</v>
          </cell>
        </row>
        <row r="413">
          <cell r="A413" t="str">
            <v>IDBI</v>
          </cell>
          <cell r="B413">
            <v>5.2249918369067935E-2</v>
          </cell>
          <cell r="C413">
            <v>0.10945175552489927</v>
          </cell>
          <cell r="D413">
            <v>5.7201837155831339E-2</v>
          </cell>
        </row>
        <row r="414">
          <cell r="A414" t="str">
            <v>HDFC</v>
          </cell>
          <cell r="B414">
            <v>0.28489472019951234</v>
          </cell>
          <cell r="C414">
            <v>0.29331779616553372</v>
          </cell>
          <cell r="D414">
            <v>8.4230759660213761E-3</v>
          </cell>
        </row>
        <row r="415">
          <cell r="A415" t="str">
            <v xml:space="preserve">Kotak </v>
          </cell>
          <cell r="B415">
            <v>0.12659990468712026</v>
          </cell>
          <cell r="C415">
            <v>0.16907478314482274</v>
          </cell>
          <cell r="D415">
            <v>4.2474878457702481E-2</v>
          </cell>
        </row>
        <row r="417">
          <cell r="A417" t="str">
            <v>For Chart</v>
          </cell>
        </row>
        <row r="418">
          <cell r="B418" t="str">
            <v>ROE 2005</v>
          </cell>
          <cell r="C418" t="str">
            <v>ROE 2008</v>
          </cell>
          <cell r="D418" t="str">
            <v>Change</v>
          </cell>
        </row>
        <row r="419">
          <cell r="A419" t="str">
            <v>IDFC</v>
          </cell>
          <cell r="B419">
            <v>0.16946625945722379</v>
          </cell>
          <cell r="C419">
            <v>0.20612747497102571</v>
          </cell>
          <cell r="D419">
            <v>3.6661215513801915E-2</v>
          </cell>
        </row>
        <row r="420">
          <cell r="A420" t="str">
            <v xml:space="preserve">Kotak </v>
          </cell>
          <cell r="B420">
            <v>0.16902601513994392</v>
          </cell>
          <cell r="C420">
            <v>0.16907478314482274</v>
          </cell>
          <cell r="D420">
            <v>4.8768004878824156E-5</v>
          </cell>
        </row>
        <row r="421">
          <cell r="A421" t="str">
            <v>HDFC</v>
          </cell>
          <cell r="B421">
            <v>0.28489472019951234</v>
          </cell>
          <cell r="C421">
            <v>0.29331779616553372</v>
          </cell>
          <cell r="D421">
            <v>8.4230759660213761E-3</v>
          </cell>
        </row>
        <row r="422">
          <cell r="A422" t="str">
            <v>HDBK</v>
          </cell>
          <cell r="B422">
            <v>0.22593024289294672</v>
          </cell>
          <cell r="C422">
            <v>0.2130711854675825</v>
          </cell>
          <cell r="D422">
            <v>-1.2859057425364223E-2</v>
          </cell>
        </row>
        <row r="423">
          <cell r="A423" t="str">
            <v>CRPBK</v>
          </cell>
          <cell r="B423">
            <v>0.13812061362349659</v>
          </cell>
          <cell r="C423">
            <v>0.1189559685053449</v>
          </cell>
          <cell r="D423">
            <v>-1.9164645118151691E-2</v>
          </cell>
        </row>
        <row r="424">
          <cell r="A424" t="str">
            <v>Canara</v>
          </cell>
          <cell r="B424">
            <v>0.19532570174813929</v>
          </cell>
          <cell r="C424">
            <v>0.13168246192592614</v>
          </cell>
          <cell r="D424">
            <v>-6.3643239822213149E-2</v>
          </cell>
        </row>
        <row r="425">
          <cell r="A425" t="str">
            <v>UTBK</v>
          </cell>
          <cell r="B425">
            <v>0.27372778403509485</v>
          </cell>
          <cell r="C425">
            <v>0.20837939176802803</v>
          </cell>
          <cell r="D425">
            <v>-6.5348392267066818E-2</v>
          </cell>
        </row>
        <row r="426">
          <cell r="A426" t="str">
            <v>SBI</v>
          </cell>
          <cell r="B426">
            <v>0.19431954192516976</v>
          </cell>
          <cell r="C426">
            <v>0.12517628501622852</v>
          </cell>
          <cell r="D426">
            <v>-6.9143256908941242E-2</v>
          </cell>
        </row>
        <row r="427">
          <cell r="A427" t="str">
            <v>PNB</v>
          </cell>
          <cell r="B427">
            <v>0.2680248245169391</v>
          </cell>
          <cell r="C427">
            <v>0.13961974771915905</v>
          </cell>
          <cell r="D427">
            <v>-0.12840507679778004</v>
          </cell>
        </row>
        <row r="428">
          <cell r="A428" t="str">
            <v>OBC</v>
          </cell>
          <cell r="B428">
            <v>0.31845685586852818</v>
          </cell>
          <cell r="C428">
            <v>0.14243800143819332</v>
          </cell>
          <cell r="D428">
            <v>-0.17601885443033485</v>
          </cell>
        </row>
        <row r="435">
          <cell r="B435" t="str">
            <v>F2005</v>
          </cell>
          <cell r="C435" t="str">
            <v>F2006E</v>
          </cell>
          <cell r="D435" t="str">
            <v>F2007E</v>
          </cell>
          <cell r="E435" t="str">
            <v>F2008E</v>
          </cell>
        </row>
        <row r="436">
          <cell r="A436" t="str">
            <v>Premium Growth</v>
          </cell>
          <cell r="B436">
            <v>2.1305257734839191</v>
          </cell>
          <cell r="C436">
            <v>0.32939947446478302</v>
          </cell>
          <cell r="D436">
            <v>0.56194746691294206</v>
          </cell>
          <cell r="E436">
            <v>0.48701667474902433</v>
          </cell>
        </row>
        <row r="465">
          <cell r="B465" t="str">
            <v>F2004</v>
          </cell>
          <cell r="C465" t="str">
            <v>F2005</v>
          </cell>
          <cell r="D465" t="str">
            <v>F2006E</v>
          </cell>
          <cell r="E465" t="str">
            <v>F2007E</v>
          </cell>
          <cell r="F465" t="str">
            <v>F2008E</v>
          </cell>
        </row>
        <row r="466">
          <cell r="A466" t="str">
            <v>Loss on Life Insurance</v>
          </cell>
          <cell r="B466">
            <v>-491.2170000000001</v>
          </cell>
          <cell r="C466">
            <v>-458.01269999999988</v>
          </cell>
          <cell r="D466">
            <v>-450.31040378167501</v>
          </cell>
          <cell r="E466">
            <v>-553.2818666267649</v>
          </cell>
          <cell r="F466">
            <v>-457.02968444463568</v>
          </cell>
        </row>
        <row r="486">
          <cell r="B486" t="str">
            <v>PE (2007E)</v>
          </cell>
          <cell r="C486" t="str">
            <v>2 Yr Absolute Return</v>
          </cell>
        </row>
        <row r="487">
          <cell r="A487" t="str">
            <v>Current</v>
          </cell>
          <cell r="B487">
            <v>27.054527154624626</v>
          </cell>
          <cell r="C487">
            <v>0.33052303040385866</v>
          </cell>
          <cell r="E487">
            <v>640.4472606848974</v>
          </cell>
          <cell r="F487">
            <v>481.35</v>
          </cell>
        </row>
        <row r="488">
          <cell r="A488" t="str">
            <v>Derates By</v>
          </cell>
        </row>
        <row r="489">
          <cell r="A489">
            <v>0.1</v>
          </cell>
          <cell r="B489">
            <v>24.349074439162163</v>
          </cell>
          <cell r="C489">
            <v>0.1974707273634726</v>
          </cell>
          <cell r="E489">
            <v>576.40253461640759</v>
          </cell>
        </row>
        <row r="490">
          <cell r="A490">
            <v>0.2</v>
          </cell>
          <cell r="B490">
            <v>21.643621723699702</v>
          </cell>
          <cell r="C490">
            <v>6.4418424323086976E-2</v>
          </cell>
          <cell r="E490">
            <v>512.3578085479179</v>
          </cell>
        </row>
        <row r="491">
          <cell r="A491">
            <v>0.3</v>
          </cell>
          <cell r="B491">
            <v>18.938169008237239</v>
          </cell>
          <cell r="C491">
            <v>-6.8633878717298979E-2</v>
          </cell>
          <cell r="E491">
            <v>448.31308247942815</v>
          </cell>
        </row>
        <row r="492">
          <cell r="A492">
            <v>0.4</v>
          </cell>
          <cell r="B492">
            <v>16.232716292774775</v>
          </cell>
          <cell r="C492">
            <v>-0.20168618175768493</v>
          </cell>
          <cell r="E492">
            <v>384.2683564109384</v>
          </cell>
        </row>
        <row r="493">
          <cell r="A493">
            <v>0.5</v>
          </cell>
          <cell r="B493">
            <v>13.527263577312313</v>
          </cell>
          <cell r="C493">
            <v>-0.33473848479807067</v>
          </cell>
          <cell r="E493">
            <v>320.2236303424487</v>
          </cell>
        </row>
        <row r="495">
          <cell r="E495">
            <v>23.672461803695619</v>
          </cell>
        </row>
        <row r="501">
          <cell r="A501" t="str">
            <v>Rs mln</v>
          </cell>
          <cell r="B501" t="str">
            <v>F2002</v>
          </cell>
          <cell r="C501" t="str">
            <v>F2003</v>
          </cell>
          <cell r="D501" t="str">
            <v>F2004</v>
          </cell>
          <cell r="E501" t="str">
            <v>F2005</v>
          </cell>
          <cell r="F501" t="str">
            <v>F2006E</v>
          </cell>
          <cell r="G501" t="str">
            <v>F2007E</v>
          </cell>
        </row>
        <row r="502">
          <cell r="A502" t="str">
            <v>Interest Rates</v>
          </cell>
          <cell r="B502">
            <v>7.47</v>
          </cell>
          <cell r="C502">
            <v>6.16</v>
          </cell>
          <cell r="D502">
            <v>5.17</v>
          </cell>
          <cell r="E502">
            <v>6.69</v>
          </cell>
          <cell r="F502">
            <v>7.5</v>
          </cell>
          <cell r="G502">
            <v>8</v>
          </cell>
        </row>
        <row r="503">
          <cell r="A503" t="str">
            <v>KMCC Earnings</v>
          </cell>
          <cell r="B503">
            <v>561.11199999999997</v>
          </cell>
          <cell r="C503">
            <v>309.95699999999988</v>
          </cell>
          <cell r="D503">
            <v>579.55500000000006</v>
          </cell>
          <cell r="E503">
            <v>158.19500000000005</v>
          </cell>
          <cell r="F503">
            <v>1622.3</v>
          </cell>
          <cell r="G503">
            <v>678.7</v>
          </cell>
        </row>
        <row r="504">
          <cell r="A504" t="str">
            <v>Kotak Sec Earnings</v>
          </cell>
          <cell r="B504">
            <v>158.286</v>
          </cell>
          <cell r="C504">
            <v>243.626</v>
          </cell>
          <cell r="D504">
            <v>854.60300000000018</v>
          </cell>
          <cell r="E504">
            <v>1055.855965</v>
          </cell>
          <cell r="F504">
            <v>2102.9639751325062</v>
          </cell>
          <cell r="G504">
            <v>2557.1</v>
          </cell>
        </row>
        <row r="505">
          <cell r="A505" t="str">
            <v>Kotak Earnings</v>
          </cell>
          <cell r="B505">
            <v>840.89799999999968</v>
          </cell>
          <cell r="C505">
            <v>733.15400000000011</v>
          </cell>
          <cell r="D505">
            <v>1741.5859999999989</v>
          </cell>
          <cell r="E505">
            <v>1709.0669999999996</v>
          </cell>
          <cell r="F505">
            <v>7297.4900000000025</v>
          </cell>
          <cell r="G505">
            <v>5382.4180000000015</v>
          </cell>
        </row>
        <row r="506">
          <cell r="A506" t="str">
            <v>Equity Market Turnover (USD bn)</v>
          </cell>
          <cell r="B506">
            <v>205</v>
          </cell>
          <cell r="C506">
            <v>304.89999999999998</v>
          </cell>
          <cell r="D506">
            <v>829.5</v>
          </cell>
          <cell r="E506">
            <v>934.4</v>
          </cell>
          <cell r="F506">
            <v>1602.1789408</v>
          </cell>
          <cell r="G506">
            <v>2279.4383088222221</v>
          </cell>
        </row>
        <row r="509">
          <cell r="B509" t="str">
            <v>F2004</v>
          </cell>
          <cell r="C509" t="str">
            <v>F2005</v>
          </cell>
          <cell r="D509" t="str">
            <v>F2006E</v>
          </cell>
          <cell r="E509" t="str">
            <v>F2007E</v>
          </cell>
        </row>
        <row r="511">
          <cell r="A511" t="str">
            <v>Change in Interest Rates, % points</v>
          </cell>
          <cell r="B511">
            <v>-9.9000000000000025E-3</v>
          </cell>
          <cell r="C511">
            <v>1.5200000000000005E-2</v>
          </cell>
          <cell r="D511">
            <v>8.0999999999999961E-3</v>
          </cell>
          <cell r="E511">
            <v>5.0000000000000001E-3</v>
          </cell>
        </row>
        <row r="512">
          <cell r="A512" t="str">
            <v>Change in KMCC earnings</v>
          </cell>
          <cell r="B512">
            <v>0.86979161625644941</v>
          </cell>
          <cell r="C512">
            <v>-0.72704057423367918</v>
          </cell>
          <cell r="D512">
            <v>9.2550649514839254</v>
          </cell>
          <cell r="E512">
            <v>-0.58164334586697897</v>
          </cell>
        </row>
        <row r="514">
          <cell r="A514" t="str">
            <v>Change in Eq Mkt Turnover, YoY</v>
          </cell>
          <cell r="B514">
            <v>1.7205641193834045</v>
          </cell>
          <cell r="C514">
            <v>0.12646172393007826</v>
          </cell>
          <cell r="D514">
            <v>0.71466068150684925</v>
          </cell>
          <cell r="E514">
            <v>0.42271144051116605</v>
          </cell>
        </row>
        <row r="515">
          <cell r="A515" t="str">
            <v>Change in K Sec earnings, YoY</v>
          </cell>
          <cell r="B515">
            <v>2.5078480950309086</v>
          </cell>
          <cell r="C515">
            <v>0.23549293063562815</v>
          </cell>
          <cell r="D515">
            <v>0.99171482175838843</v>
          </cell>
          <cell r="E515">
            <v>0.21595045385353262</v>
          </cell>
        </row>
        <row r="517">
          <cell r="A517" t="str">
            <v>Change in Kotak (consol) earnings</v>
          </cell>
          <cell r="B517">
            <v>1.3754709106135938</v>
          </cell>
          <cell r="C517">
            <v>-1.8672060983493943E-2</v>
          </cell>
          <cell r="D517">
            <v>3.2698677114472421</v>
          </cell>
          <cell r="E517">
            <v>-0.26242886252670439</v>
          </cell>
        </row>
        <row r="522">
          <cell r="B522" t="str">
            <v>Bull</v>
          </cell>
          <cell r="C522" t="str">
            <v>Base</v>
          </cell>
          <cell r="D522" t="str">
            <v>Bear</v>
          </cell>
        </row>
        <row r="523">
          <cell r="A523" t="str">
            <v>Equity Market Turnover Growth, YoY</v>
          </cell>
        </row>
        <row r="524">
          <cell r="A524" t="str">
            <v>---F2007</v>
          </cell>
          <cell r="B524">
            <v>0.2</v>
          </cell>
          <cell r="C524">
            <v>0</v>
          </cell>
          <cell r="D524">
            <v>-0.2</v>
          </cell>
        </row>
        <row r="525">
          <cell r="A525" t="str">
            <v>---F2008</v>
          </cell>
          <cell r="B525">
            <v>0.2</v>
          </cell>
          <cell r="C525">
            <v>0.1</v>
          </cell>
          <cell r="D525">
            <v>-0.2</v>
          </cell>
        </row>
        <row r="527">
          <cell r="A527" t="str">
            <v>Reduction in market share</v>
          </cell>
        </row>
        <row r="528">
          <cell r="A528" t="str">
            <v>---F2007</v>
          </cell>
          <cell r="B528">
            <v>0</v>
          </cell>
          <cell r="C528">
            <v>5.0000000000000001E-3</v>
          </cell>
          <cell r="D528">
            <v>0.01</v>
          </cell>
        </row>
        <row r="529">
          <cell r="A529" t="str">
            <v>---F2008</v>
          </cell>
          <cell r="B529">
            <v>0</v>
          </cell>
          <cell r="C529">
            <v>5.0000000000000001E-3</v>
          </cell>
          <cell r="D529">
            <v>0.01</v>
          </cell>
        </row>
        <row r="531">
          <cell r="A531" t="str">
            <v>Decline in commission rates</v>
          </cell>
        </row>
        <row r="532">
          <cell r="A532" t="str">
            <v>---F2007</v>
          </cell>
          <cell r="B532">
            <v>0</v>
          </cell>
          <cell r="C532">
            <v>3.5000000000000003E-2</v>
          </cell>
          <cell r="D532">
            <v>0.05</v>
          </cell>
        </row>
        <row r="533">
          <cell r="A533" t="str">
            <v>---F2008</v>
          </cell>
          <cell r="B533">
            <v>0</v>
          </cell>
          <cell r="C533">
            <v>0.03</v>
          </cell>
          <cell r="D533">
            <v>0.05</v>
          </cell>
        </row>
        <row r="535">
          <cell r="A535" t="str">
            <v>Banks NIM</v>
          </cell>
        </row>
        <row r="536">
          <cell r="A536" t="str">
            <v>---F2007</v>
          </cell>
          <cell r="B536">
            <v>0.04</v>
          </cell>
          <cell r="C536">
            <v>3.7999999999999999E-2</v>
          </cell>
          <cell r="D536">
            <v>3.5999999999999997E-2</v>
          </cell>
        </row>
        <row r="537">
          <cell r="A537" t="str">
            <v>---F2008</v>
          </cell>
          <cell r="B537">
            <v>0.04</v>
          </cell>
          <cell r="C537">
            <v>3.5999999999999997E-2</v>
          </cell>
          <cell r="D537">
            <v>3.3000000000000002E-2</v>
          </cell>
        </row>
        <row r="540">
          <cell r="A540" t="str">
            <v>Rs. Mln</v>
          </cell>
          <cell r="B540" t="str">
            <v>F2006</v>
          </cell>
          <cell r="C540" t="str">
            <v>F2007</v>
          </cell>
        </row>
        <row r="541">
          <cell r="A541" t="str">
            <v>Kotak Sec</v>
          </cell>
          <cell r="B541">
            <v>3268.6329999999989</v>
          </cell>
          <cell r="C541">
            <v>3651.2</v>
          </cell>
        </row>
        <row r="542">
          <cell r="A542" t="str">
            <v>KMCC</v>
          </cell>
          <cell r="B542">
            <v>718</v>
          </cell>
          <cell r="C542">
            <v>938.9</v>
          </cell>
        </row>
        <row r="543">
          <cell r="A543" t="str">
            <v>Kotak Investment</v>
          </cell>
          <cell r="B543">
            <v>392.67499999999995</v>
          </cell>
          <cell r="C543">
            <v>375.3906301603339</v>
          </cell>
        </row>
        <row r="544">
          <cell r="A544" t="str">
            <v>Distribution Income</v>
          </cell>
          <cell r="B544">
            <v>1178</v>
          </cell>
          <cell r="C544">
            <v>1106</v>
          </cell>
        </row>
        <row r="545">
          <cell r="A545" t="str">
            <v>Market Related</v>
          </cell>
          <cell r="B545">
            <v>5557.3079999999991</v>
          </cell>
          <cell r="C545">
            <v>6071.4906301603332</v>
          </cell>
        </row>
        <row r="546">
          <cell r="A546" t="str">
            <v>Consol PBT</v>
          </cell>
          <cell r="B546">
            <v>7428.2620000000024</v>
          </cell>
          <cell r="C546">
            <v>7786.9230000000016</v>
          </cell>
        </row>
        <row r="547">
          <cell r="A547" t="str">
            <v>Contr of Mkt Related</v>
          </cell>
          <cell r="B547">
            <v>0.74813031635125382</v>
          </cell>
          <cell r="C547">
            <v>0.77970343743739756</v>
          </cell>
        </row>
        <row r="551">
          <cell r="E551">
            <v>64.605000000000004</v>
          </cell>
          <cell r="G551">
            <v>138.67500000000001</v>
          </cell>
        </row>
        <row r="552">
          <cell r="A552" t="str">
            <v xml:space="preserve">Rs in Mln </v>
          </cell>
        </row>
        <row r="553">
          <cell r="B553" t="str">
            <v>1Q05</v>
          </cell>
          <cell r="C553" t="str">
            <v>2Q05</v>
          </cell>
          <cell r="D553" t="str">
            <v>3Q05</v>
          </cell>
          <cell r="E553" t="str">
            <v>4Q05</v>
          </cell>
          <cell r="F553" t="str">
            <v>1Q06</v>
          </cell>
          <cell r="G553" t="str">
            <v>2Q06</v>
          </cell>
          <cell r="H553" t="str">
            <v>3Q06</v>
          </cell>
          <cell r="I553" t="str">
            <v>4Q06</v>
          </cell>
          <cell r="J553" t="str">
            <v>1Q07</v>
          </cell>
          <cell r="K553" t="str">
            <v>2Q07</v>
          </cell>
          <cell r="L553" t="str">
            <v>3Q07</v>
          </cell>
          <cell r="M553" t="str">
            <v>4Q07</v>
          </cell>
        </row>
        <row r="554">
          <cell r="A554" t="str">
            <v xml:space="preserve">Distribution </v>
          </cell>
          <cell r="B554">
            <v>18.32</v>
          </cell>
          <cell r="C554">
            <v>22.8</v>
          </cell>
          <cell r="D554">
            <v>46.7</v>
          </cell>
          <cell r="E554">
            <v>170.6</v>
          </cell>
          <cell r="F554">
            <v>91.6</v>
          </cell>
          <cell r="G554">
            <v>245.8</v>
          </cell>
          <cell r="H554">
            <v>215.6</v>
          </cell>
          <cell r="I554">
            <v>624.9</v>
          </cell>
          <cell r="J554">
            <v>292.2</v>
          </cell>
          <cell r="K554">
            <v>205.7</v>
          </cell>
          <cell r="L554">
            <v>333.1</v>
          </cell>
          <cell r="M554">
            <v>275</v>
          </cell>
        </row>
        <row r="555">
          <cell r="B555">
            <v>305.60099999999994</v>
          </cell>
          <cell r="C555">
            <v>293.51800000000003</v>
          </cell>
          <cell r="D555">
            <v>265.03299999999996</v>
          </cell>
          <cell r="E555">
            <v>319.78899999999999</v>
          </cell>
          <cell r="F555">
            <v>307.29000000000002</v>
          </cell>
          <cell r="G555">
            <v>473.35199999999992</v>
          </cell>
          <cell r="H555">
            <v>441.46599999999989</v>
          </cell>
          <cell r="I555">
            <v>513.83999999999969</v>
          </cell>
          <cell r="J555">
            <v>371.62799999999959</v>
          </cell>
          <cell r="K555">
            <v>512.79499999999973</v>
          </cell>
          <cell r="L555">
            <v>692.73099999999999</v>
          </cell>
          <cell r="M555">
            <v>455.37699999999978</v>
          </cell>
        </row>
        <row r="556">
          <cell r="A556" t="str">
            <v>Distribution Income / Bank PBT</v>
          </cell>
          <cell r="B556">
            <v>5.9947447815943022E-2</v>
          </cell>
          <cell r="C556">
            <v>7.7678370662105894E-2</v>
          </cell>
          <cell r="D556">
            <v>0.17620447265057562</v>
          </cell>
          <cell r="E556">
            <v>0.53347676123944221</v>
          </cell>
          <cell r="F556">
            <v>0.29808975235119917</v>
          </cell>
          <cell r="G556">
            <v>0.51927529618550261</v>
          </cell>
          <cell r="H556">
            <v>0.48837283052375507</v>
          </cell>
          <cell r="I556">
            <v>1.2161373190098093</v>
          </cell>
          <cell r="J556">
            <v>0.78627014110885163</v>
          </cell>
          <cell r="K556">
            <v>0.40113495646408426</v>
          </cell>
          <cell r="L556">
            <v>0.48085043111972758</v>
          </cell>
          <cell r="M556">
            <v>0.60389523405881307</v>
          </cell>
        </row>
        <row r="557">
          <cell r="E557">
            <v>258.42</v>
          </cell>
          <cell r="I557">
            <v>1177.9000000000001</v>
          </cell>
          <cell r="M557">
            <v>1106</v>
          </cell>
        </row>
        <row r="579">
          <cell r="B579" t="str">
            <v>F1Q05</v>
          </cell>
          <cell r="C579" t="str">
            <v>F2Q05</v>
          </cell>
          <cell r="D579" t="str">
            <v>F3Q05</v>
          </cell>
          <cell r="E579" t="str">
            <v>F4Q05</v>
          </cell>
          <cell r="F579" t="str">
            <v>F1Q06</v>
          </cell>
          <cell r="G579" t="str">
            <v>F2Q06</v>
          </cell>
          <cell r="H579" t="str">
            <v>F3Q06</v>
          </cell>
          <cell r="I579" t="str">
            <v>F4Q06</v>
          </cell>
          <cell r="J579" t="str">
            <v>F1Q07</v>
          </cell>
          <cell r="K579" t="str">
            <v>F2Q07</v>
          </cell>
          <cell r="L579" t="str">
            <v>F3Q07</v>
          </cell>
          <cell r="M579" t="str">
            <v>F4Q07</v>
          </cell>
        </row>
        <row r="580">
          <cell r="A580" t="str">
            <v>Primus</v>
          </cell>
          <cell r="B580">
            <v>23.7</v>
          </cell>
          <cell r="C580">
            <v>28.6</v>
          </cell>
          <cell r="D580">
            <v>26.8</v>
          </cell>
          <cell r="E580">
            <v>13.3</v>
          </cell>
          <cell r="F580">
            <v>13.3</v>
          </cell>
          <cell r="G580">
            <v>14.1</v>
          </cell>
          <cell r="H580">
            <v>86.2</v>
          </cell>
          <cell r="I580">
            <v>95.2</v>
          </cell>
          <cell r="J580">
            <v>111.7</v>
          </cell>
          <cell r="K580">
            <v>109.2</v>
          </cell>
          <cell r="L580">
            <v>108.8</v>
          </cell>
          <cell r="M580">
            <v>243.8</v>
          </cell>
        </row>
        <row r="581">
          <cell r="A581" t="str">
            <v>Investments</v>
          </cell>
          <cell r="B581">
            <v>23</v>
          </cell>
          <cell r="C581">
            <v>52.7</v>
          </cell>
          <cell r="D581">
            <v>57</v>
          </cell>
          <cell r="E581">
            <v>72.5</v>
          </cell>
          <cell r="F581">
            <v>48.1</v>
          </cell>
          <cell r="G581">
            <v>82.5</v>
          </cell>
          <cell r="H581">
            <v>65.2</v>
          </cell>
          <cell r="I581">
            <v>82.1</v>
          </cell>
          <cell r="J581">
            <v>55.5</v>
          </cell>
          <cell r="K581">
            <v>21.7</v>
          </cell>
          <cell r="L581">
            <v>33</v>
          </cell>
          <cell r="M581">
            <v>152.30000000000001</v>
          </cell>
        </row>
        <row r="582">
          <cell r="A582" t="str">
            <v>Overall</v>
          </cell>
          <cell r="B582">
            <v>307.09999999999997</v>
          </cell>
          <cell r="C582">
            <v>325.10000000000002</v>
          </cell>
          <cell r="D582">
            <v>434.4</v>
          </cell>
          <cell r="E582">
            <v>642.9</v>
          </cell>
          <cell r="F582">
            <v>464.59999999999991</v>
          </cell>
          <cell r="G582">
            <v>833.5</v>
          </cell>
          <cell r="H582">
            <v>818.20000000000016</v>
          </cell>
          <cell r="I582">
            <v>1308.0999999999999</v>
          </cell>
          <cell r="J582">
            <v>1044.3</v>
          </cell>
          <cell r="K582">
            <v>938.9000000000002</v>
          </cell>
          <cell r="L582">
            <v>1695.8999999999999</v>
          </cell>
          <cell r="M582">
            <v>1704.1000000000001</v>
          </cell>
        </row>
        <row r="583">
          <cell r="B583">
            <v>0.15206773038098342</v>
          </cell>
          <cell r="C583">
            <v>0.25007689941556444</v>
          </cell>
          <cell r="D583">
            <v>0.19290976058931861</v>
          </cell>
          <cell r="E583">
            <v>0.13345776948203453</v>
          </cell>
          <cell r="F583">
            <v>0.13215669393026264</v>
          </cell>
          <cell r="G583">
            <v>0.11589682063587282</v>
          </cell>
          <cell r="H583">
            <v>0.18504033243705692</v>
          </cell>
          <cell r="I583">
            <v>0.13554009632291111</v>
          </cell>
          <cell r="J583">
            <v>0.1601072488748444</v>
          </cell>
          <cell r="K583">
            <v>0.13941846842049205</v>
          </cell>
          <cell r="L583">
            <v>8.3613420602629884E-2</v>
          </cell>
          <cell r="M583">
            <v>0.23243941083269762</v>
          </cell>
        </row>
        <row r="588">
          <cell r="D588" t="str">
            <v>F1Q08</v>
          </cell>
          <cell r="E588" t="str">
            <v>F2Q08</v>
          </cell>
          <cell r="F588" t="str">
            <v>F3Q08</v>
          </cell>
          <cell r="G588" t="str">
            <v>F4Q08</v>
          </cell>
          <cell r="H588" t="str">
            <v>F1Q09</v>
          </cell>
          <cell r="I588" t="str">
            <v>F2Q09</v>
          </cell>
        </row>
        <row r="589">
          <cell r="D589">
            <v>1459.39</v>
          </cell>
          <cell r="E589">
            <v>2414.5500000000002</v>
          </cell>
          <cell r="F589">
            <v>3637.33</v>
          </cell>
          <cell r="G589">
            <v>2401</v>
          </cell>
          <cell r="H589">
            <v>1498.47</v>
          </cell>
          <cell r="I589">
            <v>1609.6949999999999</v>
          </cell>
        </row>
      </sheetData>
      <sheetData sheetId="5"/>
      <sheetData sheetId="6">
        <row r="1">
          <cell r="D1">
            <v>326.15569999999997</v>
          </cell>
          <cell r="E1">
            <v>4385.9986632926821</v>
          </cell>
          <cell r="F1">
            <v>41</v>
          </cell>
        </row>
        <row r="2">
          <cell r="A2" t="str">
            <v>Kotak Bank</v>
          </cell>
          <cell r="H2">
            <v>977</v>
          </cell>
          <cell r="I2">
            <v>5.9910036832101978</v>
          </cell>
          <cell r="J2">
            <v>82.675850828300725</v>
          </cell>
          <cell r="K2">
            <v>1.6027121439401584</v>
          </cell>
        </row>
        <row r="3">
          <cell r="A3" t="str">
            <v>---From RI Model</v>
          </cell>
          <cell r="B3">
            <v>127.53603980085849</v>
          </cell>
          <cell r="C3">
            <v>127.53603980085849</v>
          </cell>
        </row>
        <row r="4">
          <cell r="A4" t="str">
            <v>---Implied P/B, F2008</v>
          </cell>
          <cell r="B4">
            <v>2.3078708428920169</v>
          </cell>
          <cell r="C4">
            <v>2.0402256869297468</v>
          </cell>
          <cell r="F4">
            <v>18.965265176695784</v>
          </cell>
        </row>
        <row r="6">
          <cell r="A6" t="str">
            <v>Kotak Primus</v>
          </cell>
        </row>
        <row r="7">
          <cell r="A7" t="str">
            <v>Rs. Mn</v>
          </cell>
        </row>
        <row r="8">
          <cell r="A8" t="str">
            <v>Net Worth</v>
          </cell>
          <cell r="B8">
            <v>6244.9149982102253</v>
          </cell>
          <cell r="C8">
            <v>6984.7310957260042</v>
          </cell>
        </row>
        <row r="9">
          <cell r="A9" t="str">
            <v>20% Discount to Implied F2008 P/B (Kotak Bank, RI)</v>
          </cell>
          <cell r="B9">
            <v>1.8001392574557733</v>
          </cell>
          <cell r="C9">
            <v>1.6321805495437975</v>
          </cell>
        </row>
        <row r="10">
          <cell r="A10" t="str">
            <v>Implied M Cap</v>
          </cell>
          <cell r="B10">
            <v>11241.716647752577</v>
          </cell>
          <cell r="C10">
            <v>11400.342238237721</v>
          </cell>
        </row>
        <row r="11">
          <cell r="A11" t="str">
            <v>No. of Shares</v>
          </cell>
          <cell r="B11">
            <v>326.15569999999997</v>
          </cell>
          <cell r="C11">
            <v>326.15569999999997</v>
          </cell>
        </row>
        <row r="12">
          <cell r="A12" t="str">
            <v>Contr. Per Share</v>
          </cell>
          <cell r="B12">
            <v>34.467331546720104</v>
          </cell>
          <cell r="C12">
            <v>34.953680828627931</v>
          </cell>
        </row>
        <row r="14">
          <cell r="A14" t="str">
            <v>Kotak Securities</v>
          </cell>
        </row>
        <row r="15">
          <cell r="A15" t="str">
            <v>F2008 Earnings</v>
          </cell>
          <cell r="B15">
            <v>2222.2403095160644</v>
          </cell>
          <cell r="C15">
            <v>1968.9375135546247</v>
          </cell>
        </row>
        <row r="16">
          <cell r="A16" t="str">
            <v>Global Peer Valuations</v>
          </cell>
          <cell r="B16">
            <v>15</v>
          </cell>
          <cell r="C16">
            <v>15</v>
          </cell>
        </row>
        <row r="17">
          <cell r="A17" t="str">
            <v>Implied M Cap</v>
          </cell>
          <cell r="B17">
            <v>33333.604642740967</v>
          </cell>
          <cell r="C17">
            <v>29534.06270331937</v>
          </cell>
        </row>
        <row r="18">
          <cell r="A18" t="str">
            <v>Contr. Per Share</v>
          </cell>
          <cell r="B18">
            <v>102.20150879699779</v>
          </cell>
          <cell r="C18">
            <v>90.55203604695356</v>
          </cell>
        </row>
        <row r="20">
          <cell r="A20" t="str">
            <v>KM Capital</v>
          </cell>
        </row>
        <row r="21">
          <cell r="A21" t="str">
            <v>F2008 Earnings</v>
          </cell>
          <cell r="B21">
            <v>658.92325740227943</v>
          </cell>
          <cell r="C21">
            <v>868.50558608478048</v>
          </cell>
        </row>
        <row r="22">
          <cell r="A22" t="str">
            <v>Global Peer Valuations</v>
          </cell>
          <cell r="B22">
            <v>15</v>
          </cell>
          <cell r="C22">
            <v>15</v>
          </cell>
        </row>
        <row r="23">
          <cell r="A23" t="str">
            <v>Implied M Cap</v>
          </cell>
          <cell r="B23">
            <v>9883.8488610341919</v>
          </cell>
          <cell r="C23">
            <v>13027.583791271707</v>
          </cell>
        </row>
        <row r="24">
          <cell r="A24" t="str">
            <v>Contr. Per Share</v>
          </cell>
          <cell r="B24">
            <v>30.30408133610479</v>
          </cell>
          <cell r="C24">
            <v>39.942836477399318</v>
          </cell>
        </row>
        <row r="26">
          <cell r="A26" t="str">
            <v>KM AMC</v>
          </cell>
          <cell r="D26" t="str">
            <v>Details in Kotak Sum of Parts</v>
          </cell>
        </row>
        <row r="27">
          <cell r="A27" t="str">
            <v>F2007 AUM</v>
          </cell>
          <cell r="B27">
            <v>121252</v>
          </cell>
        </row>
        <row r="28">
          <cell r="A28" t="str">
            <v>Market Cap @ 5%</v>
          </cell>
          <cell r="B28">
            <v>6062.6</v>
          </cell>
        </row>
        <row r="29">
          <cell r="A29" t="str">
            <v>Contr. Per Share</v>
          </cell>
          <cell r="B29">
            <v>18.58805472355688</v>
          </cell>
        </row>
        <row r="31">
          <cell r="A31" t="str">
            <v>Kotak Mahindra Investments</v>
          </cell>
        </row>
        <row r="32">
          <cell r="A32" t="str">
            <v>Net Worth</v>
          </cell>
          <cell r="B32">
            <v>1718.0544696657071</v>
          </cell>
          <cell r="C32">
            <v>2003.0399473999382</v>
          </cell>
        </row>
        <row r="33">
          <cell r="A33" t="str">
            <v>Price to Book</v>
          </cell>
          <cell r="B33">
            <v>1</v>
          </cell>
          <cell r="C33">
            <v>1</v>
          </cell>
        </row>
        <row r="34">
          <cell r="A34" t="str">
            <v>Implied M Cap</v>
          </cell>
          <cell r="B34">
            <v>1718.0544696657071</v>
          </cell>
          <cell r="C34">
            <v>2003.0399473999382</v>
          </cell>
        </row>
        <row r="35">
          <cell r="A35" t="str">
            <v>Contr. Per Share</v>
          </cell>
          <cell r="B35">
            <v>5.2675898954570082</v>
          </cell>
          <cell r="C35">
            <v>6.1413611578762488</v>
          </cell>
        </row>
        <row r="37">
          <cell r="A37" t="str">
            <v>KM International</v>
          </cell>
        </row>
        <row r="38">
          <cell r="A38" t="str">
            <v>F2008 Earnings</v>
          </cell>
          <cell r="B38">
            <v>126.02201474941397</v>
          </cell>
          <cell r="C38">
            <v>138.96458183873816</v>
          </cell>
        </row>
        <row r="39">
          <cell r="A39" t="str">
            <v>Global Peer Valuations</v>
          </cell>
          <cell r="B39">
            <v>12</v>
          </cell>
          <cell r="C39">
            <v>12</v>
          </cell>
        </row>
        <row r="40">
          <cell r="A40" t="str">
            <v>Implied M Cap</v>
          </cell>
          <cell r="B40">
            <v>1512.2641769929676</v>
          </cell>
          <cell r="C40">
            <v>1667.574982064858</v>
          </cell>
        </row>
        <row r="41">
          <cell r="A41" t="str">
            <v>Contr. Per Share</v>
          </cell>
          <cell r="B41">
            <v>4.6366326787879766</v>
          </cell>
          <cell r="C41">
            <v>5.1128187612997662</v>
          </cell>
        </row>
        <row r="43">
          <cell r="A43" t="str">
            <v>KM Securities</v>
          </cell>
        </row>
        <row r="44">
          <cell r="A44" t="str">
            <v>F2008 Earnings</v>
          </cell>
          <cell r="B44">
            <v>109.80179884669795</v>
          </cell>
          <cell r="C44">
            <v>136.2220616981021</v>
          </cell>
        </row>
        <row r="45">
          <cell r="A45" t="str">
            <v>Global Peer Valuations</v>
          </cell>
          <cell r="B45">
            <v>12</v>
          </cell>
          <cell r="C45">
            <v>12</v>
          </cell>
        </row>
        <row r="46">
          <cell r="A46" t="str">
            <v>Implied M Cap</v>
          </cell>
          <cell r="B46">
            <v>790.57295169622523</v>
          </cell>
          <cell r="C46">
            <v>980.79884422633506</v>
          </cell>
        </row>
        <row r="47">
          <cell r="A47" t="str">
            <v>Contr. Per Share</v>
          </cell>
          <cell r="B47">
            <v>2.4239127254137376</v>
          </cell>
          <cell r="C47">
            <v>3.0071491751526498</v>
          </cell>
        </row>
        <row r="49">
          <cell r="A49" t="str">
            <v>KM Incorporated</v>
          </cell>
        </row>
        <row r="50">
          <cell r="A50" t="str">
            <v>F2008 Earnings</v>
          </cell>
          <cell r="B50">
            <v>15.119119999999979</v>
          </cell>
          <cell r="C50">
            <v>18.185743999999971</v>
          </cell>
        </row>
        <row r="51">
          <cell r="A51" t="str">
            <v>Global Peer Valuations</v>
          </cell>
          <cell r="B51">
            <v>12</v>
          </cell>
          <cell r="C51">
            <v>12</v>
          </cell>
        </row>
        <row r="52">
          <cell r="A52" t="str">
            <v>Implied M Cap</v>
          </cell>
          <cell r="B52">
            <v>108.85766399999984</v>
          </cell>
          <cell r="C52">
            <v>130.93735679999978</v>
          </cell>
        </row>
        <row r="53">
          <cell r="A53" t="str">
            <v>Contr. Per Share</v>
          </cell>
          <cell r="B53">
            <v>0.33375980858221965</v>
          </cell>
          <cell r="C53">
            <v>0.40145659511699411</v>
          </cell>
        </row>
        <row r="55">
          <cell r="A55" t="str">
            <v>Target Price</v>
          </cell>
          <cell r="B55">
            <v>395.75891131247897</v>
          </cell>
        </row>
        <row r="57">
          <cell r="A57" t="str">
            <v>OM Life Insurance</v>
          </cell>
          <cell r="B57">
            <v>70</v>
          </cell>
        </row>
        <row r="61">
          <cell r="A61" t="str">
            <v>Hutch</v>
          </cell>
          <cell r="B61">
            <v>39.948759748794828</v>
          </cell>
        </row>
        <row r="63">
          <cell r="A63" t="str">
            <v>Stake</v>
          </cell>
          <cell r="B63">
            <v>0.04</v>
          </cell>
        </row>
        <row r="64">
          <cell r="A64" t="str">
            <v>Max India Based Mkt Cap</v>
          </cell>
          <cell r="B64">
            <v>182499.99999999997</v>
          </cell>
        </row>
        <row r="65">
          <cell r="A65" t="str">
            <v>MS Mkt Cap</v>
          </cell>
          <cell r="B65">
            <v>396980</v>
          </cell>
          <cell r="C65">
            <v>317584</v>
          </cell>
        </row>
        <row r="66">
          <cell r="A66" t="str">
            <v>Average</v>
          </cell>
          <cell r="B66">
            <v>289740</v>
          </cell>
        </row>
        <row r="68">
          <cell r="B68" t="str">
            <v>Rs.</v>
          </cell>
          <cell r="C68" t="str">
            <v>F2008</v>
          </cell>
          <cell r="E68" t="str">
            <v>F2008</v>
          </cell>
        </row>
        <row r="69">
          <cell r="B69" t="str">
            <v>Per Share</v>
          </cell>
          <cell r="C69" t="str">
            <v>BPS</v>
          </cell>
          <cell r="D69" t="str">
            <v>EPS</v>
          </cell>
          <cell r="E69" t="str">
            <v>P/B</v>
          </cell>
          <cell r="F69" t="str">
            <v>P/E</v>
          </cell>
        </row>
        <row r="70">
          <cell r="A70" t="str">
            <v>Kotak Bank</v>
          </cell>
          <cell r="B70">
            <v>127.53603980085849</v>
          </cell>
          <cell r="C70">
            <v>55.261341939326968</v>
          </cell>
          <cell r="D70">
            <v>6.7247169292192526</v>
          </cell>
          <cell r="E70">
            <v>2.3078708428920169</v>
          </cell>
          <cell r="F70">
            <v>18.965265176695784</v>
          </cell>
        </row>
        <row r="71">
          <cell r="A71" t="str">
            <v>Kotak Primus</v>
          </cell>
          <cell r="B71">
            <v>34.467331546720104</v>
          </cell>
          <cell r="C71">
            <v>19.147036210651006</v>
          </cell>
          <cell r="D71">
            <v>2.0469916613759169</v>
          </cell>
          <cell r="E71">
            <v>1.8001392574557733</v>
          </cell>
          <cell r="F71">
            <v>16.838041989654396</v>
          </cell>
        </row>
        <row r="72">
          <cell r="A72" t="str">
            <v>Kotak Securities</v>
          </cell>
          <cell r="B72">
            <v>102.20150879699779</v>
          </cell>
          <cell r="C72">
            <v>29.495137780869889</v>
          </cell>
          <cell r="D72">
            <v>6.8134339197998521</v>
          </cell>
          <cell r="E72">
            <v>3.4650290348290618</v>
          </cell>
          <cell r="F72">
            <v>15</v>
          </cell>
        </row>
        <row r="73">
          <cell r="A73" t="str">
            <v>KMCC</v>
          </cell>
          <cell r="B73">
            <v>30.30408133610479</v>
          </cell>
          <cell r="C73">
            <v>10.335319166282481</v>
          </cell>
          <cell r="D73">
            <v>2.0202720890736527</v>
          </cell>
          <cell r="E73">
            <v>2.9320895512320098</v>
          </cell>
          <cell r="F73">
            <v>15</v>
          </cell>
        </row>
        <row r="79">
          <cell r="B79" t="str">
            <v>Fair Value</v>
          </cell>
          <cell r="C79" t="str">
            <v>Basis</v>
          </cell>
          <cell r="I79" t="str">
            <v>Implied Mkt Cap, US$ Mn</v>
          </cell>
        </row>
        <row r="80">
          <cell r="A80" t="str">
            <v>Kotak Bank</v>
          </cell>
          <cell r="B80">
            <v>127.53603980085849</v>
          </cell>
          <cell r="C80" t="str">
            <v>RI Model</v>
          </cell>
          <cell r="D80">
            <v>1014.5513740604111</v>
          </cell>
          <cell r="I80">
            <v>904.27405079297512</v>
          </cell>
        </row>
        <row r="81">
          <cell r="A81" t="str">
            <v>Kotak Securities</v>
          </cell>
          <cell r="B81">
            <v>102.20150879699779</v>
          </cell>
          <cell r="C81" t="str">
            <v>15x Earnings</v>
          </cell>
          <cell r="D81">
            <v>813.01474738392608</v>
          </cell>
          <cell r="I81">
            <v>966.19143892002796</v>
          </cell>
        </row>
        <row r="82">
          <cell r="A82" t="str">
            <v>Kotak Mahindra Capital</v>
          </cell>
          <cell r="B82">
            <v>30.30408133610479</v>
          </cell>
          <cell r="C82" t="str">
            <v>15x Earnings</v>
          </cell>
          <cell r="D82">
            <v>241.06948441546808</v>
          </cell>
          <cell r="I82">
            <v>286.4883727835998</v>
          </cell>
        </row>
        <row r="83">
          <cell r="A83" t="str">
            <v>Kotak OM Life Insurance</v>
          </cell>
          <cell r="B83">
            <v>93.87193491717791</v>
          </cell>
          <cell r="C83" t="str">
            <v>Appraised Value Method</v>
          </cell>
          <cell r="D83">
            <v>746.75284495772189</v>
          </cell>
          <cell r="I83">
            <v>875.76849666094381</v>
          </cell>
        </row>
        <row r="84">
          <cell r="A84" t="str">
            <v>Kotak Primus</v>
          </cell>
          <cell r="B84">
            <v>34.467331546720104</v>
          </cell>
          <cell r="C84" t="str">
            <v>20% discount to Kotak bank's target price / book</v>
          </cell>
          <cell r="D84">
            <v>274.18821092079457</v>
          </cell>
          <cell r="I84">
            <v>244.38514451636038</v>
          </cell>
        </row>
        <row r="85">
          <cell r="A85" t="str">
            <v>Kotak AMC</v>
          </cell>
          <cell r="B85">
            <v>34.19709380748008</v>
          </cell>
          <cell r="C85" t="str">
            <v>8% of AUM</v>
          </cell>
          <cell r="D85">
            <v>272.03846509132512</v>
          </cell>
          <cell r="I85">
            <v>242.46906671183325</v>
          </cell>
        </row>
        <row r="86">
          <cell r="A86" t="str">
            <v>Private Equity</v>
          </cell>
          <cell r="B86">
            <v>16.817805027590431</v>
          </cell>
          <cell r="C86" t="str">
            <v>15x Earnings</v>
          </cell>
          <cell r="D86">
            <v>133.78592612773843</v>
          </cell>
        </row>
        <row r="87">
          <cell r="A87" t="str">
            <v>Others</v>
          </cell>
          <cell r="B87">
            <v>12.661895108240941</v>
          </cell>
          <cell r="D87">
            <v>100.72559176475364</v>
          </cell>
          <cell r="I87">
            <v>89.77715787728043</v>
          </cell>
        </row>
        <row r="88">
          <cell r="A88" t="str">
            <v>Target Price</v>
          </cell>
          <cell r="B88">
            <v>452.05769034117054</v>
          </cell>
        </row>
        <row r="92">
          <cell r="B92">
            <v>283</v>
          </cell>
        </row>
        <row r="93">
          <cell r="B93">
            <v>236</v>
          </cell>
          <cell r="D93">
            <v>333</v>
          </cell>
        </row>
        <row r="94">
          <cell r="B94">
            <v>0.19915254237288127</v>
          </cell>
          <cell r="D94">
            <v>7.516930022573364</v>
          </cell>
        </row>
        <row r="97">
          <cell r="B97">
            <v>280</v>
          </cell>
        </row>
        <row r="98">
          <cell r="B98">
            <v>240</v>
          </cell>
        </row>
        <row r="99">
          <cell r="B99">
            <v>0.16666666666666674</v>
          </cell>
        </row>
        <row r="103">
          <cell r="B103">
            <v>460000</v>
          </cell>
        </row>
        <row r="104">
          <cell r="B104">
            <v>18400</v>
          </cell>
        </row>
        <row r="105">
          <cell r="B105">
            <v>12880</v>
          </cell>
        </row>
        <row r="106">
          <cell r="B106">
            <v>39.490341576124536</v>
          </cell>
        </row>
        <row r="123">
          <cell r="A123" t="str">
            <v>Number of Shares</v>
          </cell>
          <cell r="B123">
            <v>15</v>
          </cell>
        </row>
        <row r="124">
          <cell r="A124" t="str">
            <v>Current Market Price</v>
          </cell>
          <cell r="B124">
            <v>300</v>
          </cell>
        </row>
        <row r="125">
          <cell r="A125" t="str">
            <v>Total capital being raised</v>
          </cell>
          <cell r="B125">
            <v>4500</v>
          </cell>
        </row>
        <row r="126">
          <cell r="A126" t="str">
            <v>Current Cost of Fund</v>
          </cell>
          <cell r="B126">
            <v>5.0541623648575361E-2</v>
          </cell>
        </row>
        <row r="127">
          <cell r="A127" t="str">
            <v>Hence, Earnings Accretion</v>
          </cell>
          <cell r="B127">
            <v>227.43730641858912</v>
          </cell>
        </row>
        <row r="129">
          <cell r="A129" t="str">
            <v>PAT</v>
          </cell>
        </row>
        <row r="130">
          <cell r="A130" t="str">
            <v>---Pre Dilution</v>
          </cell>
          <cell r="B130">
            <v>1565.9574836575937</v>
          </cell>
        </row>
        <row r="131">
          <cell r="A131" t="str">
            <v>---Post Dilution</v>
          </cell>
          <cell r="B131">
            <v>1793.3947900761827</v>
          </cell>
        </row>
        <row r="133">
          <cell r="A133" t="str">
            <v>EPS</v>
          </cell>
        </row>
        <row r="134">
          <cell r="A134" t="str">
            <v>---Pre Dilution</v>
          </cell>
          <cell r="B134">
            <v>5.0842775443428367</v>
          </cell>
        </row>
        <row r="135">
          <cell r="A135" t="str">
            <v>---Post Dilution</v>
          </cell>
          <cell r="B135">
            <v>5.5523058516290487</v>
          </cell>
        </row>
      </sheetData>
      <sheetData sheetId="7"/>
      <sheetData sheetId="8">
        <row r="1">
          <cell r="A1" t="str">
            <v>Kotak Bank (Consolidated)</v>
          </cell>
          <cell r="BV1">
            <v>267.83099999999973</v>
          </cell>
          <cell r="BW1">
            <v>27.718800000000225</v>
          </cell>
          <cell r="BX1">
            <v>13.5</v>
          </cell>
          <cell r="BY1">
            <v>-0.94959508047985475</v>
          </cell>
          <cell r="CB1">
            <v>732.32100000000014</v>
          </cell>
          <cell r="CC1">
            <v>13.5</v>
          </cell>
          <cell r="CE1">
            <v>-0.98156546104781917</v>
          </cell>
        </row>
        <row r="2">
          <cell r="A2" t="str">
            <v xml:space="preserve">Rs in Mln 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P2" t="str">
            <v>F2Q06</v>
          </cell>
          <cell r="Q2" t="str">
            <v>F1Q07</v>
          </cell>
          <cell r="R2" t="str">
            <v>F2Q07</v>
          </cell>
          <cell r="S2" t="str">
            <v>YoY</v>
          </cell>
          <cell r="T2" t="str">
            <v>QoQ</v>
          </cell>
          <cell r="W2" t="str">
            <v>F2003</v>
          </cell>
          <cell r="X2" t="str">
            <v>F2004</v>
          </cell>
          <cell r="Y2" t="str">
            <v>F2005</v>
          </cell>
          <cell r="Z2" t="str">
            <v>F2006</v>
          </cell>
          <cell r="AA2" t="str">
            <v>F2006</v>
          </cell>
          <cell r="AE2" t="str">
            <v>F3Q06</v>
          </cell>
          <cell r="AF2" t="str">
            <v>F2Q07</v>
          </cell>
          <cell r="AG2" t="str">
            <v>F3Q07</v>
          </cell>
          <cell r="AH2" t="str">
            <v>YoY</v>
          </cell>
          <cell r="AI2" t="str">
            <v>QoQ</v>
          </cell>
          <cell r="AJ2" t="str">
            <v>QoQ</v>
          </cell>
          <cell r="AK2" t="str">
            <v>F4Q06</v>
          </cell>
          <cell r="AL2" t="str">
            <v>F3Q07</v>
          </cell>
          <cell r="AM2" t="str">
            <v>F4Q07</v>
          </cell>
          <cell r="AN2" t="str">
            <v>YoY</v>
          </cell>
          <cell r="AO2" t="str">
            <v>QoQ</v>
          </cell>
          <cell r="AP2" t="str">
            <v>QoQ</v>
          </cell>
          <cell r="AQ2" t="str">
            <v>F2006</v>
          </cell>
          <cell r="AR2" t="str">
            <v>F2007</v>
          </cell>
          <cell r="AS2" t="str">
            <v>YoY</v>
          </cell>
          <cell r="AT2" t="str">
            <v>YoY</v>
          </cell>
          <cell r="AU2" t="str">
            <v>F3Q07E</v>
          </cell>
          <cell r="AV2" t="str">
            <v>YoY</v>
          </cell>
          <cell r="AW2" t="str">
            <v>Est/Act</v>
          </cell>
          <cell r="AX2" t="str">
            <v>F2007</v>
          </cell>
          <cell r="AY2" t="str">
            <v>F9M2006</v>
          </cell>
          <cell r="AZ2" t="str">
            <v>F9M2007</v>
          </cell>
          <cell r="BA2" t="str">
            <v>YoY</v>
          </cell>
          <cell r="BB2" t="str">
            <v>QoQ</v>
          </cell>
          <cell r="BC2" t="str">
            <v>F4Q07E</v>
          </cell>
          <cell r="BD2" t="str">
            <v>YoY</v>
          </cell>
          <cell r="BE2" t="str">
            <v>F2Q08</v>
          </cell>
          <cell r="BF2" t="str">
            <v>F3Q08</v>
          </cell>
          <cell r="BG2" t="str">
            <v>YoY</v>
          </cell>
          <cell r="BH2" t="str">
            <v>QoQ</v>
          </cell>
          <cell r="BJ2" t="str">
            <v>F4Q07</v>
          </cell>
          <cell r="BK2" t="str">
            <v>F3Q08</v>
          </cell>
          <cell r="BL2" t="str">
            <v>F4Q08</v>
          </cell>
          <cell r="BM2" t="str">
            <v>YoY</v>
          </cell>
          <cell r="BN2" t="str">
            <v>QoQ</v>
          </cell>
          <cell r="BP2" t="str">
            <v>F1Q08</v>
          </cell>
          <cell r="BQ2" t="str">
            <v>F4Q08</v>
          </cell>
          <cell r="BR2" t="str">
            <v>F1Q09</v>
          </cell>
          <cell r="BS2" t="str">
            <v>YoY</v>
          </cell>
          <cell r="BT2" t="str">
            <v>QoQ</v>
          </cell>
          <cell r="BV2" t="str">
            <v>F2Q08</v>
          </cell>
          <cell r="BW2" t="str">
            <v>F1Q09</v>
          </cell>
          <cell r="BX2" t="str">
            <v>F2Q09</v>
          </cell>
          <cell r="BY2" t="str">
            <v>YoY</v>
          </cell>
          <cell r="BZ2" t="str">
            <v>QoQ</v>
          </cell>
          <cell r="CB2" t="str">
            <v>F3Q08</v>
          </cell>
          <cell r="CC2" t="str">
            <v>F2Q09</v>
          </cell>
          <cell r="CD2" t="str">
            <v>F3Q09</v>
          </cell>
          <cell r="CE2" t="str">
            <v>YoY</v>
          </cell>
          <cell r="CF2" t="str">
            <v>QoQ</v>
          </cell>
          <cell r="CH2" t="str">
            <v>F4Q08</v>
          </cell>
          <cell r="CI2" t="str">
            <v>F3Q09</v>
          </cell>
          <cell r="CJ2" t="str">
            <v>F4Q09</v>
          </cell>
          <cell r="CK2" t="str">
            <v>YoY</v>
          </cell>
          <cell r="CL2" t="str">
            <v>QoQ</v>
          </cell>
          <cell r="CN2" t="str">
            <v>F1Q09</v>
          </cell>
          <cell r="CO2" t="str">
            <v>F4Q09</v>
          </cell>
          <cell r="CP2" t="str">
            <v>F1Q10</v>
          </cell>
          <cell r="CQ2" t="str">
            <v>YoY</v>
          </cell>
          <cell r="CR2" t="str">
            <v>QoQ</v>
          </cell>
          <cell r="CT2" t="str">
            <v>F2Q09</v>
          </cell>
          <cell r="CU2" t="str">
            <v>F1Q10</v>
          </cell>
          <cell r="CV2" t="str">
            <v>F2Q10</v>
          </cell>
          <cell r="CW2" t="str">
            <v>YoY</v>
          </cell>
          <cell r="CX2" t="str">
            <v>QoQ</v>
          </cell>
          <cell r="CZ2" t="str">
            <v>F3Q09</v>
          </cell>
          <cell r="DA2" t="str">
            <v>F2Q10</v>
          </cell>
          <cell r="DB2" t="str">
            <v>F3Q10</v>
          </cell>
          <cell r="DC2" t="str">
            <v>YoY</v>
          </cell>
          <cell r="DD2" t="str">
            <v>QoQ</v>
          </cell>
          <cell r="DF2" t="str">
            <v>F4Q09</v>
          </cell>
          <cell r="DG2" t="str">
            <v>F3Q10</v>
          </cell>
          <cell r="DH2" t="str">
            <v>F4Q10</v>
          </cell>
          <cell r="DI2" t="str">
            <v>YoY</v>
          </cell>
          <cell r="DJ2" t="str">
            <v>QoQ</v>
          </cell>
          <cell r="DL2" t="str">
            <v>F9M09</v>
          </cell>
          <cell r="DM2" t="str">
            <v>F9M10</v>
          </cell>
          <cell r="DN2" t="str">
            <v>YoY</v>
          </cell>
          <cell r="DP2" t="str">
            <v>F1Q10</v>
          </cell>
          <cell r="DQ2" t="str">
            <v>F4Q10</v>
          </cell>
          <cell r="DR2" t="str">
            <v>F1Q11</v>
          </cell>
          <cell r="DS2" t="str">
            <v>YoY</v>
          </cell>
          <cell r="DT2" t="str">
            <v>QoQ</v>
          </cell>
          <cell r="DV2" t="str">
            <v>F1Q10</v>
          </cell>
          <cell r="DW2" t="str">
            <v>F4Q10</v>
          </cell>
          <cell r="DY2" t="str">
            <v>F2Q10</v>
          </cell>
          <cell r="DZ2" t="str">
            <v>F1Q11</v>
          </cell>
          <cell r="EA2" t="str">
            <v>F2Q11</v>
          </cell>
          <cell r="EB2" t="str">
            <v>YoY</v>
          </cell>
          <cell r="EC2" t="str">
            <v>QoQ</v>
          </cell>
          <cell r="EE2" t="str">
            <v>F3Q10</v>
          </cell>
          <cell r="EF2" t="str">
            <v>F2Q11</v>
          </cell>
          <cell r="EG2" t="str">
            <v>F3Q11</v>
          </cell>
          <cell r="EH2" t="str">
            <v>YoY</v>
          </cell>
          <cell r="EI2" t="str">
            <v>QoQ</v>
          </cell>
          <cell r="EK2" t="str">
            <v>F4Q10</v>
          </cell>
          <cell r="EL2" t="str">
            <v>F3Q11</v>
          </cell>
          <cell r="EM2" t="str">
            <v>F4Q11</v>
          </cell>
          <cell r="EN2" t="str">
            <v>YoY</v>
          </cell>
          <cell r="EO2" t="str">
            <v>QoQ</v>
          </cell>
          <cell r="EQ2" t="str">
            <v>F1Q11</v>
          </cell>
          <cell r="ER2" t="str">
            <v>F4Q11</v>
          </cell>
          <cell r="ES2" t="str">
            <v>F1Q12</v>
          </cell>
          <cell r="ET2" t="str">
            <v>YoY</v>
          </cell>
          <cell r="EU2" t="str">
            <v>QoQ</v>
          </cell>
        </row>
        <row r="4">
          <cell r="A4" t="str">
            <v xml:space="preserve">Interest earned </v>
          </cell>
          <cell r="B4">
            <v>1324.5260000000001</v>
          </cell>
          <cell r="C4">
            <v>1492.963</v>
          </cell>
          <cell r="D4">
            <v>1602.3529999999998</v>
          </cell>
          <cell r="E4">
            <v>1942.914</v>
          </cell>
          <cell r="F4">
            <v>1643.566</v>
          </cell>
          <cell r="G4">
            <v>1853.3209999999997</v>
          </cell>
          <cell r="H4">
            <v>2065.7979999999998</v>
          </cell>
          <cell r="I4">
            <v>2198.56</v>
          </cell>
          <cell r="J4">
            <v>2439.6489999999999</v>
          </cell>
          <cell r="K4">
            <v>2828.8160000000003</v>
          </cell>
          <cell r="L4">
            <v>2985.0509999999999</v>
          </cell>
          <cell r="M4">
            <v>3591.2020000000002</v>
          </cell>
          <cell r="N4">
            <v>3976.1120000000001</v>
          </cell>
          <cell r="P4">
            <v>2828.8160000000003</v>
          </cell>
          <cell r="Q4">
            <v>3976.1120000000001</v>
          </cell>
          <cell r="R4">
            <v>4337.3509999999997</v>
          </cell>
          <cell r="S4">
            <v>0.53327434516773065</v>
          </cell>
          <cell r="T4">
            <v>9.0852320055370583E-2</v>
          </cell>
          <cell r="W4">
            <v>4542.088999999999</v>
          </cell>
          <cell r="X4">
            <v>6362.4870000000001</v>
          </cell>
          <cell r="Y4">
            <v>7761.259</v>
          </cell>
          <cell r="Z4">
            <v>11844.768</v>
          </cell>
          <cell r="AA4" t="e">
            <v>#REF!</v>
          </cell>
          <cell r="AE4">
            <v>2985.0509999999999</v>
          </cell>
          <cell r="AF4">
            <v>4337.3509999999997</v>
          </cell>
          <cell r="AG4">
            <v>5278.2879999999996</v>
          </cell>
          <cell r="AH4">
            <v>0.7682404756233645</v>
          </cell>
          <cell r="AI4">
            <v>0.21693817263117521</v>
          </cell>
          <cell r="AJ4">
            <v>0.21693817263117521</v>
          </cell>
          <cell r="AK4">
            <v>3692.5439999999999</v>
          </cell>
          <cell r="AL4">
            <v>5278.2879999999996</v>
          </cell>
          <cell r="AM4">
            <v>6372.7960000000003</v>
          </cell>
          <cell r="AN4">
            <v>0.72585512860510271</v>
          </cell>
          <cell r="AO4">
            <v>0.20736041686243745</v>
          </cell>
          <cell r="AP4">
            <v>0.20736041686243745</v>
          </cell>
          <cell r="AQ4">
            <v>4071.89</v>
          </cell>
          <cell r="AR4">
            <v>6372.7960000000003</v>
          </cell>
          <cell r="AS4">
            <v>7224.2</v>
          </cell>
          <cell r="AT4">
            <v>0.77416384037879227</v>
          </cell>
          <cell r="AU4">
            <v>0.13359975746909192</v>
          </cell>
          <cell r="AV4">
            <v>0.13359975746909192</v>
          </cell>
          <cell r="AX4">
            <v>4337.3509999999997</v>
          </cell>
          <cell r="AY4">
            <v>7224.2</v>
          </cell>
          <cell r="AZ4">
            <v>8385.14</v>
          </cell>
          <cell r="BA4">
            <v>0.93323989688637154</v>
          </cell>
          <cell r="BB4">
            <v>0.16070153096536632</v>
          </cell>
          <cell r="BD4">
            <v>5278.2879999999996</v>
          </cell>
          <cell r="BE4">
            <v>8385.14</v>
          </cell>
          <cell r="BF4">
            <v>9923.2199999999993</v>
          </cell>
          <cell r="BG4">
            <v>0.88000730539902339</v>
          </cell>
          <cell r="BH4">
            <v>0.18342925699511281</v>
          </cell>
          <cell r="BJ4">
            <v>6227.99</v>
          </cell>
          <cell r="BK4">
            <v>9923.2199999999993</v>
          </cell>
          <cell r="BL4">
            <v>11042.44</v>
          </cell>
          <cell r="BM4">
            <v>0.7730343176530472</v>
          </cell>
          <cell r="BN4">
            <v>0.11278798615771901</v>
          </cell>
          <cell r="BP4">
            <v>7133.2619999999997</v>
          </cell>
          <cell r="BQ4">
            <v>11042.44</v>
          </cell>
          <cell r="BR4">
            <v>10419.041000000001</v>
          </cell>
          <cell r="BS4">
            <v>0.46062783057737144</v>
          </cell>
          <cell r="BT4">
            <v>-5.6454823390482467E-2</v>
          </cell>
          <cell r="BV4">
            <v>8384.9590000000007</v>
          </cell>
          <cell r="BW4">
            <v>10419.041000000001</v>
          </cell>
          <cell r="BX4">
            <v>10928.979000000001</v>
          </cell>
          <cell r="BY4">
            <v>0.30340279541021009</v>
          </cell>
          <cell r="BZ4">
            <v>4.8942892152934236E-2</v>
          </cell>
          <cell r="CB4">
            <v>9923.2199999999993</v>
          </cell>
          <cell r="CC4">
            <v>10928.979000000001</v>
          </cell>
          <cell r="CD4">
            <v>11273.077999999998</v>
          </cell>
          <cell r="CE4">
            <v>0.13603024018413357</v>
          </cell>
          <cell r="CF4">
            <v>3.1485008800913317E-2</v>
          </cell>
          <cell r="CH4">
            <v>11042.44</v>
          </cell>
          <cell r="CI4">
            <v>11273.077999999998</v>
          </cell>
          <cell r="CJ4">
            <v>11044.519</v>
          </cell>
          <cell r="CK4">
            <v>1.8827360619577682E-4</v>
          </cell>
          <cell r="CL4">
            <v>-2.0274764354508812E-2</v>
          </cell>
          <cell r="CN4">
            <v>10419.041000000001</v>
          </cell>
          <cell r="CO4">
            <v>11044.519</v>
          </cell>
          <cell r="CP4">
            <v>10627.3</v>
          </cell>
          <cell r="CQ4">
            <v>1.9988307945040029E-2</v>
          </cell>
          <cell r="CR4">
            <v>-3.7776113201489436E-2</v>
          </cell>
          <cell r="CT4">
            <v>10928.979000000001</v>
          </cell>
          <cell r="CU4">
            <v>10627.3</v>
          </cell>
          <cell r="CV4">
            <v>11059.724</v>
          </cell>
          <cell r="CW4">
            <v>1.1963148616169761E-2</v>
          </cell>
          <cell r="CX4">
            <v>4.0689921240578686E-2</v>
          </cell>
          <cell r="CZ4">
            <v>11273.077999999998</v>
          </cell>
          <cell r="DA4">
            <v>11059.724</v>
          </cell>
          <cell r="DB4">
            <v>11847.005999999999</v>
          </cell>
          <cell r="DC4">
            <v>5.0911383740980254E-2</v>
          </cell>
          <cell r="DD4">
            <v>7.1184597373315839E-2</v>
          </cell>
          <cell r="DF4">
            <v>11044.512999999999</v>
          </cell>
          <cell r="DG4">
            <v>11847.005999999999</v>
          </cell>
          <cell r="DH4">
            <v>12477.548999999999</v>
          </cell>
          <cell r="DI4">
            <v>0.12975094510731267</v>
          </cell>
          <cell r="DJ4">
            <v>5.3223827184691208E-2</v>
          </cell>
          <cell r="DL4">
            <v>32621.098000000002</v>
          </cell>
          <cell r="DM4">
            <v>33534.03</v>
          </cell>
          <cell r="DN4">
            <v>2.7985937199293431E-2</v>
          </cell>
          <cell r="DP4">
            <v>10627.3</v>
          </cell>
          <cell r="DQ4">
            <v>12477.548999999999</v>
          </cell>
          <cell r="DR4">
            <v>13156.571</v>
          </cell>
          <cell r="DS4">
            <v>0.23799751583186701</v>
          </cell>
          <cell r="DT4">
            <v>5.4419501778754764E-2</v>
          </cell>
          <cell r="DV4">
            <v>10627.3</v>
          </cell>
          <cell r="DW4">
            <v>12477.548999999999</v>
          </cell>
          <cell r="DY4">
            <v>11059.724</v>
          </cell>
          <cell r="DZ4">
            <v>13156.570999999998</v>
          </cell>
          <cell r="EA4">
            <v>14492.656999999999</v>
          </cell>
          <cell r="EB4">
            <v>0.31039951810732336</v>
          </cell>
          <cell r="EC4">
            <v>0.10155275261312391</v>
          </cell>
          <cell r="EE4">
            <v>11847.005999999999</v>
          </cell>
          <cell r="EF4">
            <v>14492.656999999999</v>
          </cell>
          <cell r="EG4">
            <v>16538.028999999999</v>
          </cell>
          <cell r="EH4">
            <v>0.39596696414267019</v>
          </cell>
          <cell r="EI4">
            <v>0.14113160892443677</v>
          </cell>
          <cell r="EK4">
            <v>12477.548999999999</v>
          </cell>
          <cell r="EL4">
            <v>16538.028999999999</v>
          </cell>
          <cell r="EM4">
            <v>17227.095000000001</v>
          </cell>
          <cell r="EN4">
            <v>0.38064735309795239</v>
          </cell>
          <cell r="EO4">
            <v>4.1665545513313695E-2</v>
          </cell>
          <cell r="EQ4">
            <v>12786.692999999997</v>
          </cell>
          <cell r="ER4">
            <v>16661.095000000001</v>
          </cell>
          <cell r="ES4">
            <v>18696.088</v>
          </cell>
          <cell r="ET4">
            <v>0.46215194186643904</v>
          </cell>
          <cell r="EU4">
            <v>0.12214041153957766</v>
          </cell>
        </row>
        <row r="5">
          <cell r="A5" t="str">
            <v>---Interest/discount on advances/bills</v>
          </cell>
          <cell r="B5">
            <v>1016.082</v>
          </cell>
          <cell r="C5">
            <v>1083.4559999999999</v>
          </cell>
          <cell r="D5">
            <v>1163.25</v>
          </cell>
          <cell r="E5">
            <v>1356.356</v>
          </cell>
          <cell r="F5">
            <v>1302.1579999999999</v>
          </cell>
          <cell r="G5">
            <v>1467.8129999999999</v>
          </cell>
          <cell r="H5">
            <v>1611.146</v>
          </cell>
          <cell r="I5">
            <v>1792.4</v>
          </cell>
          <cell r="J5">
            <v>1890.4159999999999</v>
          </cell>
          <cell r="K5">
            <v>2177.1660000000002</v>
          </cell>
          <cell r="L5">
            <v>2302.7959999999998</v>
          </cell>
          <cell r="M5">
            <v>2726.5520000000001</v>
          </cell>
          <cell r="N5">
            <v>2978.7829999999999</v>
          </cell>
          <cell r="P5">
            <v>2177.1660000000002</v>
          </cell>
          <cell r="Q5">
            <v>2978.7829999999999</v>
          </cell>
          <cell r="R5">
            <v>3298</v>
          </cell>
          <cell r="S5">
            <v>0.51481329397942077</v>
          </cell>
          <cell r="T5">
            <v>0.10716356310614095</v>
          </cell>
          <cell r="W5">
            <v>3816.0029999999997</v>
          </cell>
          <cell r="X5">
            <v>4618.8739999999998</v>
          </cell>
          <cell r="Y5">
            <v>6173.5190000000002</v>
          </cell>
          <cell r="Z5">
            <v>9096.93</v>
          </cell>
          <cell r="AA5" t="e">
            <v>#REF!</v>
          </cell>
          <cell r="AE5">
            <v>2302.7959999999998</v>
          </cell>
          <cell r="AF5">
            <v>3298</v>
          </cell>
          <cell r="AG5">
            <v>3922.9659999999999</v>
          </cell>
          <cell r="AH5">
            <v>0.70356644704958682</v>
          </cell>
          <cell r="AI5">
            <v>0.18949848392965429</v>
          </cell>
          <cell r="AJ5">
            <v>0.18949848392965429</v>
          </cell>
          <cell r="AK5">
            <v>2726.55</v>
          </cell>
          <cell r="AL5">
            <v>3922.9659999999999</v>
          </cell>
          <cell r="AM5">
            <v>4645.08</v>
          </cell>
          <cell r="AN5">
            <v>0.70364746657864319</v>
          </cell>
          <cell r="AO5">
            <v>0.1840734790971934</v>
          </cell>
          <cell r="AP5">
            <v>0.1840734790971934</v>
          </cell>
          <cell r="AQ5">
            <v>2978.7829999999999</v>
          </cell>
          <cell r="AR5">
            <v>4645.08</v>
          </cell>
          <cell r="AS5">
            <v>5205.8999999999996</v>
          </cell>
          <cell r="AT5">
            <v>0.74766003431602757</v>
          </cell>
          <cell r="AU5">
            <v>0.12073419618176651</v>
          </cell>
          <cell r="AV5">
            <v>0.12073419618176651</v>
          </cell>
          <cell r="AX5">
            <v>3298</v>
          </cell>
          <cell r="AY5">
            <v>5205.8999999999996</v>
          </cell>
          <cell r="AZ5">
            <v>6002.13</v>
          </cell>
          <cell r="BA5">
            <v>0.81993026076409947</v>
          </cell>
          <cell r="BB5">
            <v>0.15294761712672167</v>
          </cell>
          <cell r="BD5">
            <v>3922.9659999999999</v>
          </cell>
          <cell r="BE5">
            <v>6002.13</v>
          </cell>
          <cell r="BF5">
            <v>6984.57</v>
          </cell>
          <cell r="BG5">
            <v>0.78043092904705258</v>
          </cell>
          <cell r="BH5">
            <v>0.16368189292801039</v>
          </cell>
          <cell r="BJ5">
            <v>4611.3900000000003</v>
          </cell>
          <cell r="BK5">
            <v>6984.57</v>
          </cell>
          <cell r="BL5">
            <v>7863.14</v>
          </cell>
          <cell r="BM5">
            <v>0.70515614597767695</v>
          </cell>
          <cell r="BN5">
            <v>0.12578727108469101</v>
          </cell>
          <cell r="BP5">
            <v>5211.5469999999996</v>
          </cell>
          <cell r="BQ5">
            <v>7863.14</v>
          </cell>
          <cell r="BR5">
            <v>8182.7860000000001</v>
          </cell>
          <cell r="BS5">
            <v>0.57012610650925732</v>
          </cell>
          <cell r="BT5">
            <v>4.0651190236979051E-2</v>
          </cell>
          <cell r="BV5">
            <v>6011.1009999999997</v>
          </cell>
          <cell r="BW5">
            <v>8182.7860000000001</v>
          </cell>
          <cell r="BX5">
            <v>8809.6820000000007</v>
          </cell>
          <cell r="BY5">
            <v>0.46556878681625902</v>
          </cell>
          <cell r="BZ5">
            <v>7.6611559925922723E-2</v>
          </cell>
          <cell r="CB5">
            <v>6984.57</v>
          </cell>
          <cell r="CC5">
            <v>8809.6820000000007</v>
          </cell>
          <cell r="CD5">
            <v>9129.7309999999998</v>
          </cell>
          <cell r="CE5">
            <v>0.30712857054908183</v>
          </cell>
          <cell r="CF5">
            <v>3.6329234131265986E-2</v>
          </cell>
          <cell r="CH5">
            <v>7863.14</v>
          </cell>
          <cell r="CI5">
            <v>9129.7309999999998</v>
          </cell>
          <cell r="CJ5">
            <v>8932.3909999999996</v>
          </cell>
          <cell r="CK5">
            <v>0.13598269902354509</v>
          </cell>
          <cell r="CL5">
            <v>-2.1615094683512637E-2</v>
          </cell>
          <cell r="CN5">
            <v>8182.7860000000001</v>
          </cell>
          <cell r="CO5">
            <v>8932.3909999999996</v>
          </cell>
          <cell r="CP5">
            <v>8303.6389999999992</v>
          </cell>
          <cell r="CQ5">
            <v>1.4769175192898665E-2</v>
          </cell>
          <cell r="CR5">
            <v>-7.0390111673347078E-2</v>
          </cell>
          <cell r="CT5">
            <v>8809.6820000000007</v>
          </cell>
          <cell r="CU5">
            <v>8303.6389999999992</v>
          </cell>
          <cell r="CV5">
            <v>8328.6880000000001</v>
          </cell>
          <cell r="CW5">
            <v>-5.4598338509835087E-2</v>
          </cell>
          <cell r="CX5">
            <v>3.0166292152151719E-3</v>
          </cell>
          <cell r="CZ5">
            <v>9129.7309999999998</v>
          </cell>
          <cell r="DA5">
            <v>8328.6880000000001</v>
          </cell>
          <cell r="DB5">
            <v>9044.0470000000005</v>
          </cell>
          <cell r="DC5">
            <v>-9.3851615124256327E-3</v>
          </cell>
          <cell r="DD5">
            <v>8.5890959056216243E-2</v>
          </cell>
          <cell r="DF5">
            <v>8932.3909999999996</v>
          </cell>
          <cell r="DG5">
            <v>9044.0470000000005</v>
          </cell>
          <cell r="DH5">
            <v>9587.3269999999993</v>
          </cell>
          <cell r="DI5">
            <v>7.3321465663560792E-2</v>
          </cell>
          <cell r="DJ5">
            <v>6.0070452973099098E-2</v>
          </cell>
          <cell r="DL5">
            <v>26122.199000000001</v>
          </cell>
          <cell r="DM5">
            <v>25676.374</v>
          </cell>
          <cell r="DN5">
            <v>-1.7066901603498219E-2</v>
          </cell>
          <cell r="DP5">
            <v>8303.6389999999992</v>
          </cell>
          <cell r="DQ5">
            <v>9587.3269999999993</v>
          </cell>
          <cell r="DR5">
            <v>9862.8289999999997</v>
          </cell>
          <cell r="DS5">
            <v>0.18777189133583483</v>
          </cell>
          <cell r="DT5">
            <v>2.8736059592000984E-2</v>
          </cell>
          <cell r="DV5">
            <v>8303.6389999999992</v>
          </cell>
          <cell r="DW5">
            <v>9587.3269999999993</v>
          </cell>
          <cell r="DY5">
            <v>8328.6880000000001</v>
          </cell>
          <cell r="DZ5">
            <v>9862.8289999999997</v>
          </cell>
          <cell r="EA5">
            <v>11013.705</v>
          </cell>
          <cell r="EB5">
            <v>0.32238174848187362</v>
          </cell>
          <cell r="EC5">
            <v>0.11668822403795098</v>
          </cell>
          <cell r="EE5">
            <v>9044.0470000000005</v>
          </cell>
          <cell r="EF5">
            <v>11013.705</v>
          </cell>
          <cell r="EG5">
            <v>12776.032999999999</v>
          </cell>
          <cell r="EH5">
            <v>0.41264557780383049</v>
          </cell>
          <cell r="EI5">
            <v>0.16001227561479081</v>
          </cell>
          <cell r="EK5">
            <v>9587.3269999999993</v>
          </cell>
          <cell r="EL5">
            <v>12776.032999999999</v>
          </cell>
          <cell r="EM5">
            <v>13455.915999999999</v>
          </cell>
          <cell r="EN5">
            <v>0.40351069698571873</v>
          </cell>
          <cell r="EO5">
            <v>5.3215501243617735E-2</v>
          </cell>
          <cell r="EQ5">
            <v>9492.9509999999991</v>
          </cell>
          <cell r="ER5">
            <v>12889.915999999999</v>
          </cell>
          <cell r="ES5">
            <v>14319.155000000001</v>
          </cell>
          <cell r="ET5">
            <v>0.50839870552370936</v>
          </cell>
          <cell r="EU5">
            <v>0.1108803967380394</v>
          </cell>
        </row>
        <row r="6">
          <cell r="A6" t="str">
            <v>---Income on investments</v>
          </cell>
          <cell r="B6">
            <v>240.68899999999999</v>
          </cell>
          <cell r="C6">
            <v>299.25799999999998</v>
          </cell>
          <cell r="D6">
            <v>307.31</v>
          </cell>
          <cell r="E6">
            <v>421.75900000000001</v>
          </cell>
          <cell r="F6">
            <v>278.22000000000003</v>
          </cell>
          <cell r="G6">
            <v>322.43799999999999</v>
          </cell>
          <cell r="H6">
            <v>376.48500000000001</v>
          </cell>
          <cell r="I6">
            <v>324.38</v>
          </cell>
          <cell r="J6">
            <v>491.005</v>
          </cell>
          <cell r="K6">
            <v>549.94899999999996</v>
          </cell>
          <cell r="L6">
            <v>571.82299999999998</v>
          </cell>
          <cell r="M6">
            <v>682.3</v>
          </cell>
          <cell r="N6">
            <v>771.78200000000004</v>
          </cell>
          <cell r="P6">
            <v>549.94899999999996</v>
          </cell>
          <cell r="Q6">
            <v>771.78200000000004</v>
          </cell>
          <cell r="R6">
            <v>867.596</v>
          </cell>
          <cell r="S6">
            <v>0.57759355867544104</v>
          </cell>
          <cell r="T6">
            <v>0.12414645586447981</v>
          </cell>
          <cell r="W6">
            <v>450.529</v>
          </cell>
          <cell r="X6">
            <v>1269.0160000000001</v>
          </cell>
          <cell r="Y6">
            <v>1301.528</v>
          </cell>
          <cell r="Z6">
            <v>2295.123</v>
          </cell>
          <cell r="AA6" t="e">
            <v>#REF!</v>
          </cell>
          <cell r="AE6">
            <v>571.82299999999998</v>
          </cell>
          <cell r="AF6">
            <v>867.596</v>
          </cell>
          <cell r="AG6">
            <v>1095.635</v>
          </cell>
          <cell r="AH6">
            <v>0.91603870428436784</v>
          </cell>
          <cell r="AI6">
            <v>0.2628400776398232</v>
          </cell>
          <cell r="AJ6">
            <v>0.2628400776398232</v>
          </cell>
          <cell r="AK6">
            <v>783.64</v>
          </cell>
          <cell r="AL6">
            <v>1095.635</v>
          </cell>
          <cell r="AM6">
            <v>1434.355</v>
          </cell>
          <cell r="AN6">
            <v>0.83037491705374933</v>
          </cell>
          <cell r="AO6">
            <v>0.30915405221629477</v>
          </cell>
          <cell r="AP6">
            <v>0.30915405221629477</v>
          </cell>
          <cell r="AQ6">
            <v>867.56</v>
          </cell>
          <cell r="AR6">
            <v>1434.355</v>
          </cell>
          <cell r="AS6">
            <v>1661.78</v>
          </cell>
          <cell r="AT6">
            <v>0.91546406012264292</v>
          </cell>
          <cell r="AU6">
            <v>0.15855558770318368</v>
          </cell>
          <cell r="AV6">
            <v>0.15855558770318368</v>
          </cell>
          <cell r="AX6">
            <v>867.596</v>
          </cell>
          <cell r="AY6">
            <v>1661.78</v>
          </cell>
          <cell r="AZ6">
            <v>1994.72</v>
          </cell>
          <cell r="BA6">
            <v>1.299134620261043</v>
          </cell>
          <cell r="BB6">
            <v>0.2003514303939149</v>
          </cell>
          <cell r="BD6">
            <v>1095.635</v>
          </cell>
          <cell r="BE6">
            <v>1994.72</v>
          </cell>
          <cell r="BF6">
            <v>2403.33</v>
          </cell>
          <cell r="BG6">
            <v>1.193549859214063</v>
          </cell>
          <cell r="BH6">
            <v>0.20484579289323812</v>
          </cell>
          <cell r="BJ6">
            <v>1325.16</v>
          </cell>
          <cell r="BK6">
            <v>2403.33</v>
          </cell>
          <cell r="BL6">
            <v>2619.19</v>
          </cell>
          <cell r="BM6">
            <v>0.97650849708714405</v>
          </cell>
          <cell r="BN6">
            <v>8.9817045516013216E-2</v>
          </cell>
          <cell r="BP6">
            <v>1570.8420000000001</v>
          </cell>
          <cell r="BQ6">
            <v>2619.19</v>
          </cell>
          <cell r="BR6">
            <v>1904.0740000000001</v>
          </cell>
          <cell r="BS6">
            <v>0.21213591182308589</v>
          </cell>
          <cell r="BT6">
            <v>-0.27302944803546136</v>
          </cell>
          <cell r="BV6">
            <v>1994.5419999999999</v>
          </cell>
          <cell r="BW6">
            <v>1904.0740000000001</v>
          </cell>
          <cell r="BX6">
            <v>1799.8679999999999</v>
          </cell>
          <cell r="BY6">
            <v>-9.7603359568261827E-2</v>
          </cell>
          <cell r="BZ6">
            <v>-5.4727914986497428E-2</v>
          </cell>
          <cell r="CB6">
            <v>2403.33</v>
          </cell>
          <cell r="CC6">
            <v>1799.8679999999999</v>
          </cell>
          <cell r="CD6">
            <v>1898.8</v>
          </cell>
          <cell r="CE6">
            <v>-0.20992955607428021</v>
          </cell>
          <cell r="CF6">
            <v>5.4966253080781513E-2</v>
          </cell>
          <cell r="CH6">
            <v>2619.19</v>
          </cell>
          <cell r="CI6">
            <v>1898.8</v>
          </cell>
          <cell r="CJ6">
            <v>1993.0139999999999</v>
          </cell>
          <cell r="CK6">
            <v>-0.23907238497398053</v>
          </cell>
          <cell r="CL6">
            <v>4.9617653254687033E-2</v>
          </cell>
          <cell r="CN6">
            <v>1904.0740000000001</v>
          </cell>
          <cell r="CO6">
            <v>1993.0139999999999</v>
          </cell>
          <cell r="CP6">
            <v>2216.848</v>
          </cell>
          <cell r="CQ6">
            <v>0.16426567454836305</v>
          </cell>
          <cell r="CR6">
            <v>0.11230929637222831</v>
          </cell>
          <cell r="CT6">
            <v>1799.8679999999999</v>
          </cell>
          <cell r="CU6">
            <v>2216.848</v>
          </cell>
          <cell r="CV6">
            <v>2578.9699999999998</v>
          </cell>
          <cell r="CW6">
            <v>0.43286618796489518</v>
          </cell>
          <cell r="CX6">
            <v>0.16334994550821702</v>
          </cell>
          <cell r="CZ6">
            <v>1898.8</v>
          </cell>
          <cell r="DA6">
            <v>2578.9699999999998</v>
          </cell>
          <cell r="DB6">
            <v>2652.5329999999999</v>
          </cell>
          <cell r="DC6">
            <v>0.39695228565409724</v>
          </cell>
          <cell r="DD6">
            <v>2.8524178257211208E-2</v>
          </cell>
          <cell r="DF6">
            <v>1993.0139999999999</v>
          </cell>
          <cell r="DG6">
            <v>2652.5329999999999</v>
          </cell>
          <cell r="DH6">
            <v>2737.123</v>
          </cell>
          <cell r="DI6">
            <v>0.37335864173558253</v>
          </cell>
          <cell r="DJ6">
            <v>3.1890272430163957E-2</v>
          </cell>
          <cell r="DL6">
            <v>5602.7420000000002</v>
          </cell>
          <cell r="DM6">
            <v>7448.3509999999997</v>
          </cell>
          <cell r="DN6">
            <v>0.32941174160794828</v>
          </cell>
          <cell r="DP6">
            <v>2216.848</v>
          </cell>
          <cell r="DQ6">
            <v>2737.123</v>
          </cell>
          <cell r="DR6">
            <v>3166.4349999999999</v>
          </cell>
          <cell r="DS6">
            <v>0.42835007181367413</v>
          </cell>
          <cell r="DT6">
            <v>0.15684790197590681</v>
          </cell>
          <cell r="DV6">
            <v>2216.848</v>
          </cell>
          <cell r="DW6">
            <v>2737.123</v>
          </cell>
          <cell r="DY6">
            <v>2578.9699999999998</v>
          </cell>
          <cell r="DZ6">
            <v>3166.4349999999999</v>
          </cell>
          <cell r="EA6">
            <v>3304.4789999999998</v>
          </cell>
          <cell r="EB6">
            <v>0.28131734762327598</v>
          </cell>
          <cell r="EC6">
            <v>4.359603149914637E-2</v>
          </cell>
          <cell r="EE6">
            <v>2652.5329999999999</v>
          </cell>
          <cell r="EF6">
            <v>3304.4789999999998</v>
          </cell>
          <cell r="EG6">
            <v>3507.4650000000001</v>
          </cell>
          <cell r="EH6">
            <v>0.32230777147730127</v>
          </cell>
          <cell r="EI6">
            <v>6.1427535172715597E-2</v>
          </cell>
          <cell r="EK6">
            <v>2737.123</v>
          </cell>
          <cell r="EL6">
            <v>3507.4650000000001</v>
          </cell>
          <cell r="EM6">
            <v>3573.4989999999998</v>
          </cell>
          <cell r="EN6">
            <v>0.30556756126779816</v>
          </cell>
          <cell r="EO6">
            <v>1.8826702476004709E-2</v>
          </cell>
          <cell r="EQ6">
            <v>3166.4349999999999</v>
          </cell>
          <cell r="ER6">
            <v>3573.4989999999998</v>
          </cell>
          <cell r="ES6">
            <v>4195.7910000000002</v>
          </cell>
          <cell r="ET6">
            <v>0.32508357190341819</v>
          </cell>
          <cell r="EU6">
            <v>0.17414080709131308</v>
          </cell>
        </row>
        <row r="7">
          <cell r="A7" t="str">
            <v>---Interest on balances with RBI &amp; other banks</v>
          </cell>
          <cell r="B7">
            <v>14.881</v>
          </cell>
          <cell r="C7">
            <v>18.391999999999999</v>
          </cell>
          <cell r="D7">
            <v>23.750999999999998</v>
          </cell>
          <cell r="E7">
            <v>47.134</v>
          </cell>
          <cell r="F7">
            <v>41.749000000000002</v>
          </cell>
          <cell r="G7">
            <v>40.009</v>
          </cell>
          <cell r="H7">
            <v>45.783000000000001</v>
          </cell>
          <cell r="I7">
            <v>28.91</v>
          </cell>
          <cell r="J7">
            <v>28.137</v>
          </cell>
          <cell r="K7">
            <v>38.648000000000003</v>
          </cell>
          <cell r="L7">
            <v>38.856000000000002</v>
          </cell>
          <cell r="M7">
            <v>94.76</v>
          </cell>
          <cell r="N7">
            <v>78.168000000000006</v>
          </cell>
          <cell r="P7">
            <v>38.648000000000003</v>
          </cell>
          <cell r="Q7">
            <v>78.168000000000006</v>
          </cell>
          <cell r="R7">
            <v>121.53400000000001</v>
          </cell>
          <cell r="S7">
            <v>2.1446387911405504</v>
          </cell>
          <cell r="T7">
            <v>0.55477944939105517</v>
          </cell>
          <cell r="W7">
            <v>63.71</v>
          </cell>
          <cell r="X7">
            <v>104.15799999999999</v>
          </cell>
          <cell r="Y7">
            <v>156.45500000000001</v>
          </cell>
          <cell r="Z7">
            <v>200.40600000000001</v>
          </cell>
          <cell r="AA7" t="e">
            <v>#REF!</v>
          </cell>
          <cell r="AE7">
            <v>38.854999999999997</v>
          </cell>
          <cell r="AF7">
            <v>121.53400000000001</v>
          </cell>
          <cell r="AG7">
            <v>136.10599999999999</v>
          </cell>
          <cell r="AH7">
            <v>2.5029211169733627</v>
          </cell>
          <cell r="AI7">
            <v>0.11990060394622071</v>
          </cell>
          <cell r="AJ7">
            <v>0.11990060394622071</v>
          </cell>
          <cell r="AK7">
            <v>94.76</v>
          </cell>
          <cell r="AL7">
            <v>136.10599999999999</v>
          </cell>
          <cell r="AM7">
            <v>153.6</v>
          </cell>
          <cell r="AN7">
            <v>0.62093710426340221</v>
          </cell>
          <cell r="AO7">
            <v>0.12853217345304402</v>
          </cell>
          <cell r="AP7">
            <v>0.12853217345304402</v>
          </cell>
          <cell r="AQ7">
            <v>78.168000000000006</v>
          </cell>
          <cell r="AR7">
            <v>153.6</v>
          </cell>
          <cell r="AS7">
            <v>213.98</v>
          </cell>
          <cell r="AT7">
            <v>1.7374373145020976</v>
          </cell>
          <cell r="AU7">
            <v>0.3930989583333333</v>
          </cell>
          <cell r="AV7">
            <v>0.3930989583333333</v>
          </cell>
          <cell r="AX7">
            <v>121.53400000000001</v>
          </cell>
          <cell r="AY7">
            <v>213.98</v>
          </cell>
          <cell r="AZ7">
            <v>232.57</v>
          </cell>
          <cell r="BA7">
            <v>0.91362087975381367</v>
          </cell>
          <cell r="BB7">
            <v>8.687727825030378E-2</v>
          </cell>
          <cell r="BD7">
            <v>136.10599999999999</v>
          </cell>
          <cell r="BE7">
            <v>232.57</v>
          </cell>
          <cell r="BF7">
            <v>216.23</v>
          </cell>
          <cell r="BG7">
            <v>0.58868822829265421</v>
          </cell>
          <cell r="BH7">
            <v>-7.0258416820742187E-2</v>
          </cell>
          <cell r="BJ7">
            <v>153.6</v>
          </cell>
          <cell r="BK7">
            <v>216.23</v>
          </cell>
          <cell r="BL7">
            <v>240.93</v>
          </cell>
          <cell r="BM7">
            <v>0.56855468750000004</v>
          </cell>
          <cell r="BN7">
            <v>0.11423021782361387</v>
          </cell>
          <cell r="BP7">
            <v>213.983</v>
          </cell>
          <cell r="BQ7">
            <v>240.93</v>
          </cell>
          <cell r="BR7">
            <v>194.40899999999999</v>
          </cell>
          <cell r="BS7">
            <v>-9.1474556389993689E-2</v>
          </cell>
          <cell r="BT7">
            <v>-0.19308927904370565</v>
          </cell>
          <cell r="BV7">
            <v>232.566</v>
          </cell>
          <cell r="BW7">
            <v>194.40899999999999</v>
          </cell>
          <cell r="BX7">
            <v>187.14599999999999</v>
          </cell>
          <cell r="BY7">
            <v>-0.19529939888031789</v>
          </cell>
          <cell r="BZ7">
            <v>-3.7359381510115308E-2</v>
          </cell>
          <cell r="CB7">
            <v>216.23</v>
          </cell>
          <cell r="CC7">
            <v>187.14599999999999</v>
          </cell>
          <cell r="CD7">
            <v>145.01499999999999</v>
          </cell>
          <cell r="CE7">
            <v>-0.32934837904083614</v>
          </cell>
          <cell r="CF7">
            <v>-0.22512370021266825</v>
          </cell>
          <cell r="CH7">
            <v>240.93</v>
          </cell>
          <cell r="CI7">
            <v>145.01499999999999</v>
          </cell>
          <cell r="CJ7">
            <v>35.597999999999999</v>
          </cell>
          <cell r="CK7">
            <v>-0.85224754077947951</v>
          </cell>
          <cell r="CL7">
            <v>-0.75452194600558564</v>
          </cell>
          <cell r="CN7">
            <v>194.40899999999999</v>
          </cell>
          <cell r="CO7">
            <v>35.597999999999999</v>
          </cell>
          <cell r="CP7">
            <v>22.132000000000001</v>
          </cell>
          <cell r="CQ7">
            <v>-0.88615753385902918</v>
          </cell>
          <cell r="CR7">
            <v>-0.37827967863363099</v>
          </cell>
          <cell r="CT7">
            <v>187.14599999999999</v>
          </cell>
          <cell r="CU7">
            <v>22.132000000000001</v>
          </cell>
          <cell r="CV7">
            <v>21.565999999999999</v>
          </cell>
          <cell r="CW7">
            <v>-0.88476376732604489</v>
          </cell>
          <cell r="CX7">
            <v>-2.5573829748780197E-2</v>
          </cell>
          <cell r="CZ7">
            <v>145.01499999999999</v>
          </cell>
          <cell r="DA7">
            <v>21.565999999999999</v>
          </cell>
          <cell r="DB7">
            <v>11.013999999999999</v>
          </cell>
          <cell r="DC7">
            <v>-0.92404923628590141</v>
          </cell>
          <cell r="DD7">
            <v>-0.48928869516832052</v>
          </cell>
          <cell r="DF7">
            <v>35.597999999999999</v>
          </cell>
          <cell r="DG7">
            <v>11.013999999999999</v>
          </cell>
          <cell r="DH7">
            <v>14.356</v>
          </cell>
          <cell r="DI7">
            <v>-0.5967189167930782</v>
          </cell>
          <cell r="DJ7">
            <v>0.30343199564191026</v>
          </cell>
          <cell r="DL7">
            <v>526.56999999999994</v>
          </cell>
          <cell r="DM7">
            <v>54.712000000000003</v>
          </cell>
          <cell r="DN7">
            <v>-0.89609738496306279</v>
          </cell>
          <cell r="DP7">
            <v>22.132000000000001</v>
          </cell>
          <cell r="DQ7">
            <v>14.356</v>
          </cell>
          <cell r="DR7">
            <v>18.943000000000001</v>
          </cell>
          <cell r="DS7">
            <v>-0.14409000542201333</v>
          </cell>
          <cell r="DT7">
            <v>0.31951797157982731</v>
          </cell>
          <cell r="DV7">
            <v>22.132000000000001</v>
          </cell>
          <cell r="DW7">
            <v>14.356</v>
          </cell>
          <cell r="DY7">
            <v>21.565999999999999</v>
          </cell>
          <cell r="DZ7">
            <v>18.943000000000001</v>
          </cell>
          <cell r="EA7">
            <v>40.98</v>
          </cell>
          <cell r="EB7">
            <v>0.90021329871093392</v>
          </cell>
          <cell r="EC7">
            <v>1.1633321015678613</v>
          </cell>
          <cell r="EE7">
            <v>11.013999999999999</v>
          </cell>
          <cell r="EF7">
            <v>40.98</v>
          </cell>
          <cell r="EG7">
            <v>97.619</v>
          </cell>
          <cell r="EH7">
            <v>7.8631741420010908</v>
          </cell>
          <cell r="EI7">
            <v>1.3821132259638849</v>
          </cell>
          <cell r="EK7">
            <v>14.356</v>
          </cell>
          <cell r="EL7">
            <v>97.619</v>
          </cell>
          <cell r="EM7">
            <v>73.364000000000004</v>
          </cell>
          <cell r="EN7">
            <v>4.110337141264977</v>
          </cell>
          <cell r="EO7">
            <v>-0.24846597486145106</v>
          </cell>
          <cell r="EQ7">
            <v>18.943000000000001</v>
          </cell>
          <cell r="ER7">
            <v>73.364000000000004</v>
          </cell>
          <cell r="ES7">
            <v>78.067999999999998</v>
          </cell>
          <cell r="ET7">
            <v>3.1212057224304486</v>
          </cell>
          <cell r="EU7">
            <v>6.411864129545819E-2</v>
          </cell>
        </row>
        <row r="8">
          <cell r="A8" t="str">
            <v>---Others</v>
          </cell>
          <cell r="B8">
            <v>52.874000000000002</v>
          </cell>
          <cell r="C8">
            <v>91.856999999999999</v>
          </cell>
          <cell r="D8">
            <v>108.042</v>
          </cell>
          <cell r="E8">
            <v>117.66500000000001</v>
          </cell>
          <cell r="F8">
            <v>21.439</v>
          </cell>
          <cell r="G8">
            <v>23.061</v>
          </cell>
          <cell r="H8">
            <v>32.384</v>
          </cell>
          <cell r="I8">
            <v>52.87</v>
          </cell>
          <cell r="J8">
            <v>30.091000000000001</v>
          </cell>
          <cell r="K8">
            <v>63.052999999999997</v>
          </cell>
          <cell r="L8">
            <v>71.575999999999993</v>
          </cell>
          <cell r="M8">
            <v>87.59</v>
          </cell>
          <cell r="N8">
            <v>147.37899999999999</v>
          </cell>
          <cell r="P8">
            <v>63.052999999999997</v>
          </cell>
          <cell r="Q8">
            <v>147.37899999999999</v>
          </cell>
          <cell r="R8">
            <v>50.220999999999648</v>
          </cell>
          <cell r="S8">
            <v>-0.20351133173679836</v>
          </cell>
          <cell r="T8">
            <v>-0.65923910462142055</v>
          </cell>
          <cell r="W8">
            <v>211.84699999999998</v>
          </cell>
          <cell r="X8">
            <v>370.43899999999996</v>
          </cell>
          <cell r="Y8">
            <v>129.75700000000001</v>
          </cell>
          <cell r="Z8">
            <v>252.309</v>
          </cell>
          <cell r="AA8" t="e">
            <v>#REF!</v>
          </cell>
          <cell r="AE8">
            <v>71.578999999999994</v>
          </cell>
          <cell r="AF8">
            <v>50.220999999999648</v>
          </cell>
          <cell r="AG8">
            <v>123.581</v>
          </cell>
          <cell r="AH8">
            <v>0.72649799522206249</v>
          </cell>
          <cell r="AI8">
            <v>1.4607435136695979</v>
          </cell>
          <cell r="AJ8">
            <v>1.4607435136695979</v>
          </cell>
          <cell r="AK8">
            <v>87.584999999999994</v>
          </cell>
          <cell r="AL8">
            <v>123.581</v>
          </cell>
          <cell r="AM8">
            <v>139.76</v>
          </cell>
          <cell r="AN8">
            <v>0.5957070274590397</v>
          </cell>
          <cell r="AO8">
            <v>0.13091818321586635</v>
          </cell>
          <cell r="AP8">
            <v>0.13091818321586635</v>
          </cell>
          <cell r="AQ8">
            <v>147.37899999999999</v>
          </cell>
          <cell r="AR8">
            <v>139.76</v>
          </cell>
          <cell r="AS8">
            <v>142.54</v>
          </cell>
          <cell r="AT8">
            <v>-3.2833714436927952E-2</v>
          </cell>
          <cell r="AU8">
            <v>1.9891242129364661E-2</v>
          </cell>
          <cell r="AV8">
            <v>1.9891242129364661E-2</v>
          </cell>
          <cell r="AX8">
            <v>50.220999999999648</v>
          </cell>
          <cell r="AY8">
            <v>142.54</v>
          </cell>
          <cell r="AZ8">
            <v>155.72</v>
          </cell>
          <cell r="BA8">
            <v>2.1006949284164214</v>
          </cell>
          <cell r="BB8">
            <v>9.2465272905851048E-2</v>
          </cell>
          <cell r="BD8">
            <v>123.581</v>
          </cell>
          <cell r="BE8">
            <v>155.72</v>
          </cell>
          <cell r="BF8">
            <v>319.08999999999997</v>
          </cell>
          <cell r="BG8">
            <v>1.5820312183911764</v>
          </cell>
          <cell r="BH8">
            <v>1.0491266375545849</v>
          </cell>
          <cell r="BJ8">
            <v>137.84</v>
          </cell>
          <cell r="BK8">
            <v>319.08999999999997</v>
          </cell>
          <cell r="BL8">
            <v>319.18</v>
          </cell>
          <cell r="BM8">
            <v>1.3155832849680791</v>
          </cell>
          <cell r="BN8">
            <v>2.820520856186004E-4</v>
          </cell>
          <cell r="BP8">
            <v>136.88999999999999</v>
          </cell>
          <cell r="BQ8">
            <v>319.18</v>
          </cell>
          <cell r="BR8">
            <v>137.77199999999999</v>
          </cell>
          <cell r="BS8">
            <v>6.4431295200526595E-3</v>
          </cell>
          <cell r="BT8">
            <v>-0.56835641330910458</v>
          </cell>
          <cell r="BV8">
            <v>146.75</v>
          </cell>
          <cell r="BW8">
            <v>137.77199999999999</v>
          </cell>
          <cell r="BX8">
            <v>132.28299999999999</v>
          </cell>
          <cell r="BY8">
            <v>-9.8582623509369749E-2</v>
          </cell>
          <cell r="BZ8">
            <v>-3.9841186888482483E-2</v>
          </cell>
          <cell r="CB8">
            <v>319.08999999999997</v>
          </cell>
          <cell r="CC8">
            <v>132.28299999999999</v>
          </cell>
          <cell r="CD8">
            <v>99.531999999999996</v>
          </cell>
          <cell r="CE8">
            <v>-0.68807546460246316</v>
          </cell>
          <cell r="CF8">
            <v>-0.24758283377304713</v>
          </cell>
          <cell r="CH8">
            <v>319.18</v>
          </cell>
          <cell r="CI8">
            <v>99.531999999999996</v>
          </cell>
          <cell r="CJ8">
            <v>83.51</v>
          </cell>
          <cell r="CK8">
            <v>-0.73836079954884393</v>
          </cell>
          <cell r="CL8">
            <v>-0.16097335530281709</v>
          </cell>
          <cell r="CN8">
            <v>137.77199999999999</v>
          </cell>
          <cell r="CO8">
            <v>83.51</v>
          </cell>
          <cell r="CP8">
            <v>84.694000000000003</v>
          </cell>
          <cell r="CQ8">
            <v>-0.38525970443921831</v>
          </cell>
          <cell r="CR8">
            <v>1.4177942761345985E-2</v>
          </cell>
          <cell r="CT8">
            <v>132.28299999999999</v>
          </cell>
          <cell r="CU8">
            <v>84.694000000000003</v>
          </cell>
          <cell r="CV8">
            <v>130.5</v>
          </cell>
          <cell r="CW8">
            <v>-1.3478678288215362E-2</v>
          </cell>
          <cell r="CX8">
            <v>0.54084114577183739</v>
          </cell>
          <cell r="CZ8">
            <v>99.531999999999996</v>
          </cell>
          <cell r="DA8">
            <v>130.5</v>
          </cell>
          <cell r="DB8">
            <v>139.41200000000001</v>
          </cell>
          <cell r="DC8">
            <v>0.40067515974761903</v>
          </cell>
          <cell r="DD8">
            <v>6.8291187739463632E-2</v>
          </cell>
          <cell r="DF8">
            <v>83.51</v>
          </cell>
          <cell r="DG8">
            <v>139.41200000000001</v>
          </cell>
          <cell r="DH8">
            <v>138.74299999999999</v>
          </cell>
          <cell r="DI8">
            <v>0.66139384504849708</v>
          </cell>
          <cell r="DJ8">
            <v>-4.7987260780995022E-3</v>
          </cell>
          <cell r="DL8">
            <v>369.58699999999999</v>
          </cell>
          <cell r="DM8">
            <v>354.60600000000005</v>
          </cell>
          <cell r="DN8">
            <v>-4.0534434382161533E-2</v>
          </cell>
          <cell r="DP8">
            <v>84.694000000000003</v>
          </cell>
          <cell r="DQ8">
            <v>138.74299999999999</v>
          </cell>
          <cell r="DR8">
            <v>108.364</v>
          </cell>
          <cell r="DS8">
            <v>0.27947670437102978</v>
          </cell>
          <cell r="DT8">
            <v>-0.21895879431755105</v>
          </cell>
          <cell r="DV8">
            <v>84.694000000000003</v>
          </cell>
          <cell r="DW8">
            <v>138.74299999999999</v>
          </cell>
          <cell r="DY8">
            <v>130.5</v>
          </cell>
          <cell r="DZ8">
            <v>108.364</v>
          </cell>
          <cell r="EA8">
            <v>133.49299999999999</v>
          </cell>
          <cell r="EB8">
            <v>2.2934865900383183E-2</v>
          </cell>
          <cell r="EC8">
            <v>0.23189435605920772</v>
          </cell>
          <cell r="EE8">
            <v>139.41200000000001</v>
          </cell>
          <cell r="EF8">
            <v>133.49299999999999</v>
          </cell>
          <cell r="EG8">
            <v>156.91200000000001</v>
          </cell>
          <cell r="EH8">
            <v>0.12552721430006031</v>
          </cell>
          <cell r="EI8">
            <v>0.17543241967743639</v>
          </cell>
          <cell r="EK8">
            <v>138.74299999999999</v>
          </cell>
          <cell r="EL8">
            <v>156.91200000000001</v>
          </cell>
          <cell r="EM8">
            <v>124.316</v>
          </cell>
          <cell r="EN8">
            <v>-0.10398362439906872</v>
          </cell>
          <cell r="EO8">
            <v>-0.20773427143876821</v>
          </cell>
          <cell r="EQ8">
            <v>108.364</v>
          </cell>
          <cell r="ER8">
            <v>124.316</v>
          </cell>
          <cell r="ES8">
            <v>103.074</v>
          </cell>
          <cell r="ET8">
            <v>-4.8816950278690374E-2</v>
          </cell>
          <cell r="EU8">
            <v>-0.17087100614562889</v>
          </cell>
        </row>
        <row r="9">
          <cell r="A9" t="str">
            <v>Interest expended</v>
          </cell>
          <cell r="B9">
            <v>593.01499999999999</v>
          </cell>
          <cell r="C9">
            <v>634.48500000000001</v>
          </cell>
          <cell r="D9">
            <v>665.37799999999993</v>
          </cell>
          <cell r="E9">
            <v>639.702</v>
          </cell>
          <cell r="F9">
            <v>708.57500000000005</v>
          </cell>
          <cell r="G9">
            <v>745.82500000000005</v>
          </cell>
          <cell r="H9">
            <v>932.64300000000003</v>
          </cell>
          <cell r="I9">
            <v>899.4</v>
          </cell>
          <cell r="J9">
            <v>1070.57</v>
          </cell>
          <cell r="K9">
            <v>1196.2180000000001</v>
          </cell>
          <cell r="L9">
            <v>1348.3989999999999</v>
          </cell>
          <cell r="M9">
            <v>1580.48</v>
          </cell>
          <cell r="N9">
            <v>1875.8989999999999</v>
          </cell>
          <cell r="P9">
            <v>1196.2180000000001</v>
          </cell>
          <cell r="Q9">
            <v>1875.8989999999999</v>
          </cell>
          <cell r="R9">
            <v>2137.2800000000002</v>
          </cell>
          <cell r="S9">
            <v>0.78669774238474943</v>
          </cell>
          <cell r="T9">
            <v>0.13933639284417776</v>
          </cell>
          <cell r="W9">
            <v>2038.1919999999998</v>
          </cell>
          <cell r="X9">
            <v>2532.58</v>
          </cell>
          <cell r="Y9">
            <v>3286.5349999999999</v>
          </cell>
          <cell r="Z9">
            <v>5195.674</v>
          </cell>
          <cell r="AA9" t="e">
            <v>#REF!</v>
          </cell>
          <cell r="AE9">
            <v>1348.3989999999999</v>
          </cell>
          <cell r="AF9">
            <v>2137.2800000000002</v>
          </cell>
          <cell r="AG9">
            <v>2668.1759999999999</v>
          </cell>
          <cell r="AH9">
            <v>0.97877334527836357</v>
          </cell>
          <cell r="AI9">
            <v>0.24839796376703083</v>
          </cell>
          <cell r="AJ9">
            <v>0.24839796376703083</v>
          </cell>
          <cell r="AK9">
            <v>1580.4860000000001</v>
          </cell>
          <cell r="AL9">
            <v>2668.1759999999999</v>
          </cell>
          <cell r="AM9">
            <v>3082.9169999999999</v>
          </cell>
          <cell r="AN9">
            <v>0.95061329236703118</v>
          </cell>
          <cell r="AO9">
            <v>0.15543989601885322</v>
          </cell>
          <cell r="AP9">
            <v>0.15543989601885322</v>
          </cell>
          <cell r="AQ9">
            <v>1875.27</v>
          </cell>
          <cell r="AR9">
            <v>3082.9169999999999</v>
          </cell>
          <cell r="AS9">
            <v>4015.74</v>
          </cell>
          <cell r="AT9">
            <v>1.1414196355724773</v>
          </cell>
          <cell r="AU9">
            <v>0.30257804540310351</v>
          </cell>
          <cell r="AV9">
            <v>0.30257804540310351</v>
          </cell>
          <cell r="AX9">
            <v>2137.2800000000002</v>
          </cell>
          <cell r="AY9">
            <v>4015.74</v>
          </cell>
          <cell r="AZ9">
            <v>4408.62</v>
          </cell>
          <cell r="BA9">
            <v>1.0627245845186404</v>
          </cell>
          <cell r="BB9">
            <v>9.7835019199450146E-2</v>
          </cell>
          <cell r="BD9">
            <v>2667.35</v>
          </cell>
          <cell r="BE9">
            <v>4408.62</v>
          </cell>
          <cell r="BF9">
            <v>5060.32</v>
          </cell>
          <cell r="BG9">
            <v>0.89713385944851631</v>
          </cell>
          <cell r="BH9">
            <v>0.14782403563927038</v>
          </cell>
          <cell r="BJ9">
            <v>3091.09</v>
          </cell>
          <cell r="BK9">
            <v>5060.32</v>
          </cell>
          <cell r="BL9">
            <v>4680.09</v>
          </cell>
          <cell r="BM9">
            <v>0.51405814777311565</v>
          </cell>
          <cell r="BN9">
            <v>-7.5139516868498402E-2</v>
          </cell>
          <cell r="BP9">
            <v>4015.74</v>
          </cell>
          <cell r="BQ9">
            <v>4680.09</v>
          </cell>
          <cell r="BR9">
            <v>4658.26</v>
          </cell>
          <cell r="BS9">
            <v>0.16000039843216962</v>
          </cell>
          <cell r="BT9">
            <v>-4.6644402137565599E-3</v>
          </cell>
          <cell r="BV9">
            <v>4408.6099999999997</v>
          </cell>
          <cell r="BW9">
            <v>4658.26</v>
          </cell>
          <cell r="BX9">
            <v>5107.424</v>
          </cell>
          <cell r="BY9">
            <v>0.15851118606544934</v>
          </cell>
          <cell r="BZ9">
            <v>9.6423127949062382E-2</v>
          </cell>
          <cell r="CB9">
            <v>5060.32</v>
          </cell>
          <cell r="CC9">
            <v>5107.424</v>
          </cell>
          <cell r="CD9">
            <v>5390</v>
          </cell>
          <cell r="CE9">
            <v>6.5150030037626205E-2</v>
          </cell>
          <cell r="CF9">
            <v>5.5326520766633136E-2</v>
          </cell>
          <cell r="CH9">
            <v>4680.09</v>
          </cell>
          <cell r="CI9">
            <v>5390</v>
          </cell>
          <cell r="CJ9">
            <v>4768.2420000000002</v>
          </cell>
          <cell r="CK9">
            <v>1.8835535214066335E-2</v>
          </cell>
          <cell r="CL9">
            <v>-0.11535398886827453</v>
          </cell>
          <cell r="CN9">
            <v>4658.26</v>
          </cell>
          <cell r="CO9">
            <v>4768.2420000000002</v>
          </cell>
          <cell r="CP9">
            <v>4376.7430000000004</v>
          </cell>
          <cell r="CQ9">
            <v>-6.0433938852704649E-2</v>
          </cell>
          <cell r="CR9">
            <v>-8.2105522328774327E-2</v>
          </cell>
          <cell r="CT9">
            <v>5107.424</v>
          </cell>
          <cell r="CU9">
            <v>4376.7430000000004</v>
          </cell>
          <cell r="CV9">
            <v>4264.1620000000003</v>
          </cell>
          <cell r="CW9">
            <v>-0.16510514889697814</v>
          </cell>
          <cell r="CX9">
            <v>-2.5722552135229337E-2</v>
          </cell>
          <cell r="CZ9">
            <v>5390</v>
          </cell>
          <cell r="DA9">
            <v>4264.1620000000003</v>
          </cell>
          <cell r="DB9">
            <v>4449.1570000000002</v>
          </cell>
          <cell r="DC9">
            <v>-0.17455343228200371</v>
          </cell>
          <cell r="DD9">
            <v>4.3383670695437804E-2</v>
          </cell>
          <cell r="DF9">
            <v>4768.2420000000002</v>
          </cell>
          <cell r="DG9">
            <v>4449.1570000000002</v>
          </cell>
          <cell r="DH9">
            <v>4638.5129999999999</v>
          </cell>
          <cell r="DI9">
            <v>-2.7206882536582766E-2</v>
          </cell>
          <cell r="DJ9">
            <v>4.2559972597056017E-2</v>
          </cell>
          <cell r="DL9">
            <v>15155.683999999999</v>
          </cell>
          <cell r="DM9">
            <v>13090.062</v>
          </cell>
          <cell r="DN9">
            <v>-0.13629355164702561</v>
          </cell>
          <cell r="DP9">
            <v>4376.7430000000004</v>
          </cell>
          <cell r="DQ9">
            <v>4638.5129999999999</v>
          </cell>
          <cell r="DR9">
            <v>5232.759</v>
          </cell>
          <cell r="DS9">
            <v>0.19558287978069533</v>
          </cell>
          <cell r="DT9">
            <v>0.12811131498391837</v>
          </cell>
          <cell r="DV9">
            <v>4376.7430000000004</v>
          </cell>
          <cell r="DW9">
            <v>4638.5129999999999</v>
          </cell>
          <cell r="DY9">
            <v>4264.1620000000003</v>
          </cell>
          <cell r="DZ9">
            <v>5232.759</v>
          </cell>
          <cell r="EA9">
            <v>6060.3919999999998</v>
          </cell>
          <cell r="EB9">
            <v>0.42123868652269758</v>
          </cell>
          <cell r="EC9">
            <v>0.15816379084150434</v>
          </cell>
          <cell r="EE9">
            <v>4449.1570000000002</v>
          </cell>
          <cell r="EF9">
            <v>6060.3919999999998</v>
          </cell>
          <cell r="EG9">
            <v>7308.72</v>
          </cell>
          <cell r="EH9">
            <v>0.64272018272225506</v>
          </cell>
          <cell r="EI9">
            <v>0.20598139526288084</v>
          </cell>
          <cell r="EK9">
            <v>4638.5129999999999</v>
          </cell>
          <cell r="EL9">
            <v>7308.72</v>
          </cell>
          <cell r="EM9">
            <v>7743.6210000000001</v>
          </cell>
          <cell r="EN9">
            <v>0.66941884177105893</v>
          </cell>
          <cell r="EO9">
            <v>5.9504400223294951E-2</v>
          </cell>
          <cell r="EQ9">
            <v>5254.3890000000001</v>
          </cell>
          <cell r="ER9">
            <v>7743.6210000000001</v>
          </cell>
          <cell r="ES9">
            <v>9492.36</v>
          </cell>
          <cell r="ET9">
            <v>0.80655828869921886</v>
          </cell>
          <cell r="EU9">
            <v>0.22582962156851427</v>
          </cell>
        </row>
        <row r="10">
          <cell r="A10" t="str">
            <v>Net Interest Income</v>
          </cell>
          <cell r="B10">
            <v>731.51100000000008</v>
          </cell>
          <cell r="C10">
            <v>858.47799999999995</v>
          </cell>
          <cell r="D10">
            <v>936.97499999999991</v>
          </cell>
          <cell r="E10">
            <v>1303.212</v>
          </cell>
          <cell r="F10">
            <v>934.99099999999999</v>
          </cell>
          <cell r="G10">
            <v>1107.4959999999996</v>
          </cell>
          <cell r="H10">
            <v>1133.1549999999997</v>
          </cell>
          <cell r="I10">
            <v>1299.1599999999999</v>
          </cell>
          <cell r="J10">
            <v>1369.079</v>
          </cell>
          <cell r="K10">
            <v>1632.5980000000002</v>
          </cell>
          <cell r="L10">
            <v>1636.652</v>
          </cell>
          <cell r="M10">
            <v>2010.7220000000002</v>
          </cell>
          <cell r="N10">
            <v>2100.2130000000002</v>
          </cell>
          <cell r="P10">
            <v>1632.5980000000002</v>
          </cell>
          <cell r="Q10">
            <v>2100.2130000000002</v>
          </cell>
          <cell r="R10">
            <v>2200.0709999999995</v>
          </cell>
          <cell r="S10">
            <v>0.34758893493683019</v>
          </cell>
          <cell r="T10">
            <v>4.7546605987106583E-2</v>
          </cell>
          <cell r="W10">
            <v>2503.896999999999</v>
          </cell>
          <cell r="X10">
            <v>3829.9070000000002</v>
          </cell>
          <cell r="Y10">
            <v>4474.7240000000002</v>
          </cell>
          <cell r="Z10">
            <v>6649.0940000000001</v>
          </cell>
          <cell r="AA10" t="e">
            <v>#REF!</v>
          </cell>
          <cell r="AE10">
            <v>1636.652</v>
          </cell>
          <cell r="AF10">
            <v>2200.0709999999995</v>
          </cell>
          <cell r="AG10">
            <v>2610.1119999999996</v>
          </cell>
          <cell r="AH10">
            <v>0.59478740746352887</v>
          </cell>
          <cell r="AI10">
            <v>0.18637625785713285</v>
          </cell>
          <cell r="AJ10">
            <v>0.18637625785713285</v>
          </cell>
          <cell r="AK10">
            <v>2112.058</v>
          </cell>
          <cell r="AL10">
            <v>2610.1119999999996</v>
          </cell>
          <cell r="AM10">
            <v>3289.8790000000004</v>
          </cell>
          <cell r="AN10">
            <v>0.55766508306116602</v>
          </cell>
          <cell r="AO10">
            <v>0.26043595064119884</v>
          </cell>
          <cell r="AP10">
            <v>0.26043595064119884</v>
          </cell>
          <cell r="AQ10">
            <v>6649.0940000000001</v>
          </cell>
          <cell r="AR10">
            <v>10473.541000000001</v>
          </cell>
          <cell r="AS10">
            <v>0.57518317533185748</v>
          </cell>
          <cell r="AT10">
            <v>0.46063497555335031</v>
          </cell>
          <cell r="AU10">
            <v>2373.1453999999999</v>
          </cell>
          <cell r="AV10">
            <v>0.44999999999999996</v>
          </cell>
          <cell r="AW10">
            <v>6649.0940000000001</v>
          </cell>
          <cell r="AX10">
            <v>10473.541000000001</v>
          </cell>
          <cell r="AY10">
            <v>4638.3289999999997</v>
          </cell>
          <cell r="AZ10">
            <v>6910.3959999999988</v>
          </cell>
          <cell r="BA10">
            <v>0.48984601997831523</v>
          </cell>
          <cell r="BB10">
            <v>0.23938587359667851</v>
          </cell>
          <cell r="BC10">
            <v>3563.1450000000023</v>
          </cell>
          <cell r="BD10">
            <v>0.77207241975768004</v>
          </cell>
          <cell r="BE10">
            <v>3976.5199999999995</v>
          </cell>
          <cell r="BF10">
            <v>4862.8999999999996</v>
          </cell>
          <cell r="BG10">
            <v>0.8625107145401385</v>
          </cell>
          <cell r="BH10">
            <v>0.22290344321165256</v>
          </cell>
          <cell r="BJ10">
            <v>3136.8999999999996</v>
          </cell>
          <cell r="BK10">
            <v>4862.8999999999996</v>
          </cell>
          <cell r="BL10">
            <v>6362.35</v>
          </cell>
          <cell r="BM10">
            <v>1.0282285058497247</v>
          </cell>
          <cell r="BN10">
            <v>0.30834481482243126</v>
          </cell>
          <cell r="BP10">
            <v>3117.5219999999999</v>
          </cell>
          <cell r="BQ10">
            <v>6362.35</v>
          </cell>
          <cell r="BR10">
            <v>5760.7810000000009</v>
          </cell>
          <cell r="BS10">
            <v>0.84787180331044998</v>
          </cell>
          <cell r="BT10">
            <v>-9.4551384315543663E-2</v>
          </cell>
          <cell r="BV10">
            <v>3976.3490000000011</v>
          </cell>
          <cell r="BW10">
            <v>5760.7810000000009</v>
          </cell>
          <cell r="BX10">
            <v>5821.5550000000012</v>
          </cell>
          <cell r="BY10">
            <v>0.46404528375150167</v>
          </cell>
          <cell r="BZ10">
            <v>1.0549611241948087E-2</v>
          </cell>
          <cell r="CB10">
            <v>4862.8999999999996</v>
          </cell>
          <cell r="CC10">
            <v>5821.5550000000012</v>
          </cell>
          <cell r="CD10">
            <v>5883.0779999999977</v>
          </cell>
          <cell r="CE10">
            <v>0.2097879865923622</v>
          </cell>
          <cell r="CF10">
            <v>1.0568138581529496E-2</v>
          </cell>
          <cell r="CH10">
            <v>6362.35</v>
          </cell>
          <cell r="CI10">
            <v>5883.0779999999977</v>
          </cell>
          <cell r="CJ10">
            <v>6276.277</v>
          </cell>
          <cell r="CK10">
            <v>-1.3528491830848699E-2</v>
          </cell>
          <cell r="CL10">
            <v>6.6835591844949693E-2</v>
          </cell>
          <cell r="CN10">
            <v>5760.7810000000009</v>
          </cell>
          <cell r="CO10">
            <v>6276.277</v>
          </cell>
          <cell r="CP10">
            <v>6250.5569999999989</v>
          </cell>
          <cell r="CQ10">
            <v>8.5019027801959135E-2</v>
          </cell>
          <cell r="CR10">
            <v>-4.0979708193250586E-3</v>
          </cell>
          <cell r="CT10">
            <v>5821.5550000000012</v>
          </cell>
          <cell r="CU10">
            <v>6250.5569999999989</v>
          </cell>
          <cell r="CV10">
            <v>6795.5619999999999</v>
          </cell>
          <cell r="CW10">
            <v>0.16731045227606689</v>
          </cell>
          <cell r="CX10">
            <v>8.7193029357223839E-2</v>
          </cell>
          <cell r="CZ10">
            <v>5883.0779999999977</v>
          </cell>
          <cell r="DA10">
            <v>6795.5619999999999</v>
          </cell>
          <cell r="DB10">
            <v>7397.8489999999993</v>
          </cell>
          <cell r="DC10">
            <v>0.25747933309740278</v>
          </cell>
          <cell r="DD10">
            <v>8.8629461404369447E-2</v>
          </cell>
          <cell r="DF10">
            <v>6276.2709999999988</v>
          </cell>
          <cell r="DG10">
            <v>7397.8489999999993</v>
          </cell>
          <cell r="DH10">
            <v>7839.0359999999991</v>
          </cell>
          <cell r="DI10">
            <v>0.24899578109358256</v>
          </cell>
          <cell r="DJ10">
            <v>5.9637199948255226E-2</v>
          </cell>
          <cell r="DL10">
            <v>17465.413999999997</v>
          </cell>
          <cell r="DM10">
            <v>20443.968000000001</v>
          </cell>
          <cell r="DN10">
            <v>0.17054013148500258</v>
          </cell>
          <cell r="DP10">
            <v>6250.5569999999989</v>
          </cell>
          <cell r="DQ10">
            <v>7839.0359999999991</v>
          </cell>
          <cell r="DR10">
            <v>7923.8119999999999</v>
          </cell>
          <cell r="DS10">
            <v>0.26769694284845347</v>
          </cell>
          <cell r="DT10">
            <v>1.0814595059902787E-2</v>
          </cell>
          <cell r="DV10">
            <v>6250.5569999999989</v>
          </cell>
          <cell r="DW10">
            <v>7839.0359999999991</v>
          </cell>
          <cell r="DY10">
            <v>6795.5619999999999</v>
          </cell>
          <cell r="DZ10">
            <v>7923.8119999999981</v>
          </cell>
          <cell r="EA10">
            <v>8432.2649999999994</v>
          </cell>
          <cell r="EB10">
            <v>0.24084880691251143</v>
          </cell>
          <cell r="EC10">
            <v>6.4167726341816556E-2</v>
          </cell>
          <cell r="EE10">
            <v>7397.8489999999993</v>
          </cell>
          <cell r="EF10">
            <v>8432.2649999999994</v>
          </cell>
          <cell r="EG10">
            <v>9229.3089999999975</v>
          </cell>
          <cell r="EH10">
            <v>0.24756655617058398</v>
          </cell>
          <cell r="EI10">
            <v>9.4523120419009343E-2</v>
          </cell>
          <cell r="EK10">
            <v>7839.0359999999991</v>
          </cell>
          <cell r="EL10">
            <v>9229.3089999999975</v>
          </cell>
          <cell r="EM10">
            <v>9483.474000000002</v>
          </cell>
          <cell r="EN10">
            <v>0.2097755387269562</v>
          </cell>
          <cell r="EO10">
            <v>2.7538898090854413E-2</v>
          </cell>
          <cell r="EQ10">
            <v>7532.3039999999974</v>
          </cell>
          <cell r="ER10">
            <v>8917.474000000002</v>
          </cell>
          <cell r="ES10">
            <v>9203.7279999999992</v>
          </cell>
          <cell r="ET10">
            <v>0.22190076236965517</v>
          </cell>
          <cell r="EU10">
            <v>3.2100345905129224E-2</v>
          </cell>
        </row>
        <row r="11">
          <cell r="A11" t="str">
            <v>Non Interest Income</v>
          </cell>
          <cell r="B11">
            <v>802.68599999999992</v>
          </cell>
          <cell r="C11">
            <v>1100.83</v>
          </cell>
          <cell r="D11">
            <v>1403.6179999999999</v>
          </cell>
          <cell r="E11">
            <v>2004.4679999999998</v>
          </cell>
          <cell r="F11">
            <v>1176.8159999999998</v>
          </cell>
          <cell r="G11">
            <v>1324.1309999999999</v>
          </cell>
          <cell r="H11">
            <v>1903.3489999999999</v>
          </cell>
          <cell r="I11">
            <v>4956.6460000000006</v>
          </cell>
          <cell r="J11">
            <v>2115.4759999999997</v>
          </cell>
          <cell r="K11">
            <v>3370.17</v>
          </cell>
          <cell r="L11">
            <v>3550.6419999999998</v>
          </cell>
          <cell r="M11">
            <v>8925.9699999999993</v>
          </cell>
          <cell r="N11">
            <v>4004.73</v>
          </cell>
          <cell r="P11">
            <v>3370.1759999999999</v>
          </cell>
          <cell r="Q11">
            <v>3789.73</v>
          </cell>
          <cell r="R11">
            <v>4697.6229999999996</v>
          </cell>
          <cell r="S11">
            <v>0.39388061632389526</v>
          </cell>
          <cell r="T11">
            <v>0.23956667097656026</v>
          </cell>
          <cell r="W11">
            <v>1922.355</v>
          </cell>
          <cell r="X11">
            <v>5314.8770000000004</v>
          </cell>
          <cell r="Y11">
            <v>9867.7330000000002</v>
          </cell>
          <cell r="Z11">
            <v>18502.72</v>
          </cell>
          <cell r="AA11" t="e">
            <v>#REF!</v>
          </cell>
          <cell r="AE11">
            <v>3550.6409999999996</v>
          </cell>
          <cell r="AF11">
            <v>4697.6229999999996</v>
          </cell>
          <cell r="AG11">
            <v>6627.6589999999997</v>
          </cell>
          <cell r="AH11">
            <v>0.86660915592424015</v>
          </cell>
          <cell r="AI11">
            <v>0.41085374454271872</v>
          </cell>
          <cell r="AJ11">
            <v>0.41085374454271872</v>
          </cell>
          <cell r="AK11">
            <v>8824.7199999999993</v>
          </cell>
          <cell r="AL11">
            <v>6627.6589999999997</v>
          </cell>
          <cell r="AM11">
            <v>7891.6</v>
          </cell>
          <cell r="AN11">
            <v>-0.10573933223943643</v>
          </cell>
          <cell r="AO11">
            <v>0.19070700529402629</v>
          </cell>
          <cell r="AP11">
            <v>0.19070700529402629</v>
          </cell>
          <cell r="AQ11">
            <v>18502.72</v>
          </cell>
          <cell r="AR11">
            <v>22733.376</v>
          </cell>
          <cell r="AS11">
            <v>0.22865049030629003</v>
          </cell>
          <cell r="AT11">
            <v>0.81367370971453323</v>
          </cell>
          <cell r="AU11">
            <v>4937.8863999999994</v>
          </cell>
          <cell r="AV11">
            <v>0.39070280549343051</v>
          </cell>
          <cell r="AW11">
            <v>18502.72</v>
          </cell>
          <cell r="AX11">
            <v>22733.376</v>
          </cell>
          <cell r="AY11">
            <v>9036.2880000000005</v>
          </cell>
          <cell r="AZ11">
            <v>15115.011999999999</v>
          </cell>
          <cell r="BA11">
            <v>0.67270144554932276</v>
          </cell>
          <cell r="BB11">
            <v>0.45272567697869426</v>
          </cell>
          <cell r="BC11">
            <v>7618.3640000000014</v>
          </cell>
          <cell r="BD11">
            <v>-0.14649455465344363</v>
          </cell>
          <cell r="BE11">
            <v>9732.7099999999991</v>
          </cell>
          <cell r="BF11">
            <v>14903.94</v>
          </cell>
          <cell r="BG11">
            <v>1.2487487663441952</v>
          </cell>
          <cell r="BH11">
            <v>0.5313247800458456</v>
          </cell>
          <cell r="BJ11">
            <v>8004.78</v>
          </cell>
          <cell r="BK11">
            <v>14903.94</v>
          </cell>
          <cell r="BL11">
            <v>7582.64</v>
          </cell>
          <cell r="BM11">
            <v>-5.273599024582809E-2</v>
          </cell>
          <cell r="BN11">
            <v>-0.49123251972297255</v>
          </cell>
          <cell r="BP11">
            <v>6790.5630000000001</v>
          </cell>
          <cell r="BQ11">
            <v>7582.64</v>
          </cell>
          <cell r="BR11">
            <v>4453.43</v>
          </cell>
          <cell r="BS11">
            <v>-0.34417367160867218</v>
          </cell>
          <cell r="BT11">
            <v>-0.41268080773978455</v>
          </cell>
          <cell r="BV11">
            <v>9732.8860000000004</v>
          </cell>
          <cell r="BW11">
            <v>4353.42</v>
          </cell>
          <cell r="BX11">
            <v>7566.18</v>
          </cell>
          <cell r="BY11">
            <v>-0.22261701205582807</v>
          </cell>
          <cell r="BZ11">
            <v>0.73798530810259533</v>
          </cell>
          <cell r="CB11">
            <v>14903.94</v>
          </cell>
          <cell r="CC11">
            <v>7566.18</v>
          </cell>
          <cell r="CD11">
            <v>5574.36</v>
          </cell>
          <cell r="CE11">
            <v>-0.62598078092101828</v>
          </cell>
          <cell r="CF11">
            <v>-0.26325305504230678</v>
          </cell>
          <cell r="CH11">
            <v>7582.64</v>
          </cell>
          <cell r="CI11">
            <v>5574.36</v>
          </cell>
          <cell r="CJ11">
            <v>11332.166999999999</v>
          </cell>
          <cell r="CK11">
            <v>0.49448833124083413</v>
          </cell>
          <cell r="CL11">
            <v>1.0329090693819558</v>
          </cell>
          <cell r="CN11">
            <v>4453.4309999999996</v>
          </cell>
          <cell r="CO11">
            <v>11332.166999999999</v>
          </cell>
          <cell r="CP11">
            <v>12825.236000000001</v>
          </cell>
          <cell r="CQ11">
            <v>1.8798551049741206</v>
          </cell>
          <cell r="CR11">
            <v>0.13175494148647848</v>
          </cell>
          <cell r="CT11">
            <v>7566.18</v>
          </cell>
          <cell r="CU11">
            <v>12825.236000000001</v>
          </cell>
          <cell r="CV11">
            <v>12059.358</v>
          </cell>
          <cell r="CW11">
            <v>0.59385026525935136</v>
          </cell>
          <cell r="CX11">
            <v>-5.9716483969573741E-2</v>
          </cell>
          <cell r="CZ11">
            <v>5574.36</v>
          </cell>
          <cell r="DA11">
            <v>12059.358</v>
          </cell>
          <cell r="DB11">
            <v>12224.3</v>
          </cell>
          <cell r="DC11">
            <v>1.1929512984450232</v>
          </cell>
          <cell r="DD11">
            <v>1.3677510859201547E-2</v>
          </cell>
          <cell r="DF11">
            <v>11332.166999999999</v>
          </cell>
          <cell r="DG11">
            <v>12224.3</v>
          </cell>
          <cell r="DH11">
            <v>16975.576000000001</v>
          </cell>
          <cell r="DI11">
            <v>0.4979991029076789</v>
          </cell>
          <cell r="DJ11">
            <v>0.38867468893924406</v>
          </cell>
          <cell r="DL11">
            <v>17593.971000000001</v>
          </cell>
          <cell r="DM11">
            <v>37108.894</v>
          </cell>
          <cell r="DN11">
            <v>1.1091824011759481</v>
          </cell>
          <cell r="DP11">
            <v>12754.584000000001</v>
          </cell>
          <cell r="DQ11">
            <v>16975.576000000001</v>
          </cell>
          <cell r="DR11">
            <v>10108.565000000001</v>
          </cell>
          <cell r="DS11">
            <v>-0.20745631531377273</v>
          </cell>
          <cell r="DT11">
            <v>-0.40452300410896225</v>
          </cell>
          <cell r="DV11">
            <v>12825.236000000001</v>
          </cell>
          <cell r="DW11">
            <v>16975.576000000001</v>
          </cell>
          <cell r="DY11">
            <v>12059.358</v>
          </cell>
          <cell r="DZ11">
            <v>10108.565000000001</v>
          </cell>
          <cell r="EA11">
            <v>14916.977999999999</v>
          </cell>
          <cell r="EB11">
            <v>0.23696286319719495</v>
          </cell>
          <cell r="EC11">
            <v>0.47567711143965519</v>
          </cell>
          <cell r="EE11">
            <v>12057.866</v>
          </cell>
          <cell r="EF11">
            <v>14916.977999999999</v>
          </cell>
          <cell r="EG11">
            <v>10146.709000000001</v>
          </cell>
          <cell r="EH11">
            <v>-0.15849877581986727</v>
          </cell>
          <cell r="EI11">
            <v>-0.31978789537666397</v>
          </cell>
          <cell r="EK11">
            <v>16975.576000000001</v>
          </cell>
          <cell r="EL11">
            <v>10146.709000000001</v>
          </cell>
          <cell r="EM11">
            <v>13050.781000000001</v>
          </cell>
          <cell r="EN11">
            <v>-0.23120246405777334</v>
          </cell>
          <cell r="EO11">
            <v>0.28620826713370806</v>
          </cell>
          <cell r="EQ11">
            <v>10500.073</v>
          </cell>
          <cell r="ER11">
            <v>13616.781000000001</v>
          </cell>
          <cell r="ES11">
            <v>8400.3819999999996</v>
          </cell>
          <cell r="ET11">
            <v>-0.1999691811666453</v>
          </cell>
          <cell r="EU11">
            <v>-0.38308606123576494</v>
          </cell>
        </row>
        <row r="12">
          <cell r="A12" t="str">
            <v>Commission, Fees, Exchange and brokerage</v>
          </cell>
          <cell r="B12">
            <v>317.286</v>
          </cell>
          <cell r="C12">
            <v>563.62799999999993</v>
          </cell>
          <cell r="D12">
            <v>862.505</v>
          </cell>
          <cell r="E12">
            <v>960.32099999999991</v>
          </cell>
          <cell r="F12">
            <v>729.21199999999999</v>
          </cell>
          <cell r="G12">
            <v>750.42</v>
          </cell>
          <cell r="H12">
            <v>995.50699999999995</v>
          </cell>
          <cell r="I12">
            <v>1515.1590000000001</v>
          </cell>
          <cell r="J12">
            <v>1407.769</v>
          </cell>
          <cell r="K12">
            <v>1913.662</v>
          </cell>
          <cell r="L12">
            <v>1930.7639999999999</v>
          </cell>
          <cell r="M12">
            <v>3268.6</v>
          </cell>
          <cell r="N12">
            <v>2477.5619999999999</v>
          </cell>
          <cell r="P12">
            <v>1913.662</v>
          </cell>
          <cell r="Q12">
            <v>2477.5619999999999</v>
          </cell>
          <cell r="R12">
            <v>1926.3230000000001</v>
          </cell>
          <cell r="S12">
            <v>6.6161108910560706E-3</v>
          </cell>
          <cell r="T12">
            <v>-0.22249251481900345</v>
          </cell>
          <cell r="W12">
            <v>1274.5</v>
          </cell>
          <cell r="X12">
            <v>2704.069</v>
          </cell>
          <cell r="Y12">
            <v>3990.2979999999998</v>
          </cell>
          <cell r="Z12">
            <v>9210.3490000000002</v>
          </cell>
          <cell r="AA12" t="e">
            <v>#REF!</v>
          </cell>
          <cell r="AE12">
            <v>2079.9119999999998</v>
          </cell>
          <cell r="AF12">
            <v>1926.3230000000001</v>
          </cell>
          <cell r="AG12">
            <v>3153.7089999999998</v>
          </cell>
          <cell r="AH12">
            <v>0.51627039990153434</v>
          </cell>
          <cell r="AI12">
            <v>0.63716521061109677</v>
          </cell>
          <cell r="AJ12">
            <v>0.63716521061109677</v>
          </cell>
          <cell r="AK12">
            <v>3268.5990000000002</v>
          </cell>
          <cell r="AL12">
            <v>3153.7089999999998</v>
          </cell>
          <cell r="AM12">
            <v>2971.6759999999999</v>
          </cell>
          <cell r="AN12">
            <v>-9.0841060650144079E-2</v>
          </cell>
          <cell r="AO12">
            <v>-5.7720290616540715E-2</v>
          </cell>
          <cell r="AP12">
            <v>-5.7720290616540715E-2</v>
          </cell>
          <cell r="AQ12">
            <v>9210.3490000000002</v>
          </cell>
          <cell r="AR12">
            <v>10562.403</v>
          </cell>
          <cell r="AS12">
            <v>0.14679726034268636</v>
          </cell>
          <cell r="AT12">
            <v>0.14608231802069938</v>
          </cell>
          <cell r="AU12">
            <v>-4.4481969097573293E-2</v>
          </cell>
          <cell r="AV12">
            <v>-1</v>
          </cell>
          <cell r="AW12">
            <v>9210.3490000000002</v>
          </cell>
          <cell r="AX12">
            <v>10562.403</v>
          </cell>
          <cell r="AY12">
            <v>5252.1949999999997</v>
          </cell>
          <cell r="AZ12">
            <v>7557.5940000000001</v>
          </cell>
          <cell r="BA12">
            <v>0.43894010028188224</v>
          </cell>
          <cell r="BB12">
            <v>0.61193031142916543</v>
          </cell>
          <cell r="BC12">
            <v>3004.8090000000002</v>
          </cell>
          <cell r="BD12">
            <v>-8.0704583001896757E-2</v>
          </cell>
          <cell r="BE12">
            <v>4577.0600000000004</v>
          </cell>
          <cell r="BF12">
            <v>5274.72</v>
          </cell>
          <cell r="BG12">
            <v>0.67254493042953567</v>
          </cell>
          <cell r="BH12">
            <v>0.15242535601455942</v>
          </cell>
          <cell r="BJ12">
            <v>2970.11</v>
          </cell>
          <cell r="BK12">
            <v>5274.72</v>
          </cell>
          <cell r="BL12">
            <v>4071.61</v>
          </cell>
          <cell r="BM12">
            <v>0.37086168525744845</v>
          </cell>
          <cell r="BN12">
            <v>-0.22808983225649893</v>
          </cell>
          <cell r="BP12">
            <v>2839.49</v>
          </cell>
          <cell r="BQ12">
            <v>4071.61</v>
          </cell>
          <cell r="BR12">
            <v>2891.3820000000001</v>
          </cell>
          <cell r="BS12">
            <v>1.8275112784338132E-2</v>
          </cell>
          <cell r="BT12">
            <v>-0.28986764449443836</v>
          </cell>
          <cell r="BV12">
            <v>4577.0600000000004</v>
          </cell>
          <cell r="BW12">
            <v>2891.3820000000001</v>
          </cell>
          <cell r="BX12">
            <v>2963.5079999999998</v>
          </cell>
          <cell r="BY12">
            <v>-0.35253022682682777</v>
          </cell>
          <cell r="BZ12">
            <v>2.4945164630616024E-2</v>
          </cell>
          <cell r="CB12">
            <v>5274.72</v>
          </cell>
          <cell r="CC12">
            <v>2963.5079999999998</v>
          </cell>
          <cell r="CD12">
            <v>2361.7919999999999</v>
          </cell>
          <cell r="CE12">
            <v>-0.55224315224315235</v>
          </cell>
          <cell r="CF12">
            <v>-0.20304180046080522</v>
          </cell>
          <cell r="CH12">
            <v>4071.61</v>
          </cell>
          <cell r="CI12">
            <v>2361.7919999999999</v>
          </cell>
          <cell r="CJ12">
            <v>2123.9929999999999</v>
          </cell>
          <cell r="CK12">
            <v>-0.47834075464005643</v>
          </cell>
          <cell r="CL12">
            <v>-0.10068583516245289</v>
          </cell>
          <cell r="CN12">
            <v>2891.3820000000001</v>
          </cell>
          <cell r="CO12">
            <v>2123.9929999999999</v>
          </cell>
          <cell r="CP12">
            <v>2998.5329999999999</v>
          </cell>
          <cell r="CQ12">
            <v>3.7058749068784369E-2</v>
          </cell>
          <cell r="CR12">
            <v>0.41174335320314137</v>
          </cell>
          <cell r="CT12">
            <v>2963.5079999999998</v>
          </cell>
          <cell r="CU12">
            <v>2998.5329999999999</v>
          </cell>
          <cell r="CV12">
            <v>3463.1469999999999</v>
          </cell>
          <cell r="CW12">
            <v>0.16859714905443157</v>
          </cell>
          <cell r="CX12">
            <v>0.1549471024664395</v>
          </cell>
          <cell r="CZ12">
            <v>2361.7919999999999</v>
          </cell>
          <cell r="DA12">
            <v>3463.1469999999999</v>
          </cell>
          <cell r="DB12">
            <v>3175.6970000000001</v>
          </cell>
          <cell r="DC12">
            <v>0.34461332750724893</v>
          </cell>
          <cell r="DD12">
            <v>-8.300254075267377E-2</v>
          </cell>
          <cell r="DF12">
            <v>2123.9929999999999</v>
          </cell>
          <cell r="DG12">
            <v>3175.6970000000001</v>
          </cell>
          <cell r="DH12">
            <v>3199.2739999999999</v>
          </cell>
          <cell r="DI12">
            <v>0.50625449330576888</v>
          </cell>
          <cell r="DJ12">
            <v>7.4241969558177523E-3</v>
          </cell>
          <cell r="DL12">
            <v>8216.6819999999989</v>
          </cell>
          <cell r="DM12">
            <v>9637.3770000000004</v>
          </cell>
          <cell r="DN12">
            <v>0.17290373413501969</v>
          </cell>
          <cell r="DP12">
            <v>2998.5329999999999</v>
          </cell>
          <cell r="DQ12">
            <v>3199.2739999999999</v>
          </cell>
          <cell r="DR12">
            <v>3155.8470000000002</v>
          </cell>
          <cell r="DS12">
            <v>5.2463654727161746E-2</v>
          </cell>
          <cell r="DT12">
            <v>-1.357401710513062E-2</v>
          </cell>
          <cell r="DV12">
            <v>2998.5329999999999</v>
          </cell>
          <cell r="DW12">
            <v>3199.2739999999999</v>
          </cell>
          <cell r="DY12">
            <v>3463.1469999999999</v>
          </cell>
          <cell r="DZ12">
            <v>3155.8470000000002</v>
          </cell>
          <cell r="EA12">
            <v>3212.6080000000002</v>
          </cell>
          <cell r="EB12">
            <v>-7.2344315733637532E-2</v>
          </cell>
          <cell r="EC12">
            <v>1.7985979675187114E-2</v>
          </cell>
          <cell r="EE12">
            <v>3175.6970000000001</v>
          </cell>
          <cell r="EF12">
            <v>3212.6080000000002</v>
          </cell>
          <cell r="EG12">
            <v>3017.4169999999999</v>
          </cell>
          <cell r="EH12">
            <v>-4.9841027024933537E-2</v>
          </cell>
          <cell r="EI12">
            <v>-6.0757801761061492E-2</v>
          </cell>
          <cell r="EK12">
            <v>3199.2739999999999</v>
          </cell>
          <cell r="EL12">
            <v>3017.4169999999999</v>
          </cell>
          <cell r="EM12">
            <v>3339.6469999999999</v>
          </cell>
          <cell r="EN12">
            <v>4.3876516984791003E-2</v>
          </cell>
          <cell r="EO12">
            <v>0.10679001278245592</v>
          </cell>
          <cell r="EQ12">
            <v>3631.9250000000002</v>
          </cell>
          <cell r="ER12">
            <v>3830</v>
          </cell>
          <cell r="ES12">
            <v>3241.846</v>
          </cell>
          <cell r="ET12">
            <v>-0.10740282357152209</v>
          </cell>
          <cell r="EU12">
            <v>-0.15356501305483028</v>
          </cell>
        </row>
        <row r="13">
          <cell r="A13" t="str">
            <v>Premium on Life Insurance</v>
          </cell>
          <cell r="B13">
            <v>131.22999999999999</v>
          </cell>
          <cell r="C13">
            <v>202.155</v>
          </cell>
          <cell r="D13">
            <v>332.70800000000003</v>
          </cell>
          <cell r="E13">
            <v>815.46500000000003</v>
          </cell>
          <cell r="F13">
            <v>263.964</v>
          </cell>
          <cell r="G13">
            <v>465.86</v>
          </cell>
          <cell r="H13">
            <v>686.73800000000006</v>
          </cell>
          <cell r="I13">
            <v>3192.2840000000001</v>
          </cell>
          <cell r="J13">
            <v>569.64099999999996</v>
          </cell>
          <cell r="K13">
            <v>756.25599999999997</v>
          </cell>
          <cell r="L13">
            <v>1177.6590000000001</v>
          </cell>
          <cell r="M13">
            <v>3617.7</v>
          </cell>
          <cell r="N13">
            <v>1213.877</v>
          </cell>
          <cell r="P13">
            <v>756.25599999999997</v>
          </cell>
          <cell r="Q13">
            <v>1213.877</v>
          </cell>
          <cell r="R13">
            <v>1616.499</v>
          </cell>
          <cell r="S13">
            <v>1.1375023801464055</v>
          </cell>
          <cell r="T13">
            <v>0.33168269931797045</v>
          </cell>
          <cell r="W13">
            <v>398.86</v>
          </cell>
          <cell r="X13">
            <v>1481.558</v>
          </cell>
          <cell r="Y13">
            <v>4608.866</v>
          </cell>
          <cell r="Z13">
            <v>6121.2209999999995</v>
          </cell>
          <cell r="AA13" t="e">
            <v>#REF!</v>
          </cell>
          <cell r="AE13">
            <v>1177.6590000000001</v>
          </cell>
          <cell r="AF13">
            <v>1616.499</v>
          </cell>
          <cell r="AG13">
            <v>2092.9110000000001</v>
          </cell>
          <cell r="AH13">
            <v>0.77717913249930581</v>
          </cell>
          <cell r="AI13">
            <v>0.2947184006918655</v>
          </cell>
          <cell r="AJ13">
            <v>0.2947184006918655</v>
          </cell>
          <cell r="AK13">
            <v>3617.665</v>
          </cell>
          <cell r="AL13">
            <v>2092.9110000000001</v>
          </cell>
          <cell r="AM13">
            <v>4581.326</v>
          </cell>
          <cell r="AN13">
            <v>0.26637651634410586</v>
          </cell>
          <cell r="AO13">
            <v>1.1889731574825686</v>
          </cell>
          <cell r="AP13">
            <v>1.1889731574825686</v>
          </cell>
          <cell r="AQ13">
            <v>6121.2209999999995</v>
          </cell>
          <cell r="AR13">
            <v>9504.6129999999994</v>
          </cell>
          <cell r="AS13">
            <v>0.55273155470125968</v>
          </cell>
          <cell r="AT13">
            <v>0.63733228325439906</v>
          </cell>
          <cell r="AU13">
            <v>-0.56616927064347744</v>
          </cell>
          <cell r="AV13">
            <v>-1</v>
          </cell>
          <cell r="AW13">
            <v>6121.2209999999995</v>
          </cell>
          <cell r="AX13">
            <v>9504.6129999999994</v>
          </cell>
          <cell r="AY13">
            <v>2503.556</v>
          </cell>
          <cell r="AZ13">
            <v>4923.2870000000003</v>
          </cell>
          <cell r="BA13">
            <v>0.96651762532973096</v>
          </cell>
          <cell r="BB13">
            <v>0.28387135726936075</v>
          </cell>
          <cell r="BC13">
            <v>4581.3259999999991</v>
          </cell>
          <cell r="BD13">
            <v>0.26636426458799778</v>
          </cell>
          <cell r="BE13">
            <v>2551.7199999999998</v>
          </cell>
          <cell r="BF13">
            <v>4103.08</v>
          </cell>
          <cell r="BG13">
            <v>0.96046559074896143</v>
          </cell>
          <cell r="BH13">
            <v>0.60796639129685093</v>
          </cell>
          <cell r="BJ13">
            <v>4581.32</v>
          </cell>
          <cell r="BK13">
            <v>4103.08</v>
          </cell>
          <cell r="BL13">
            <v>7977.57</v>
          </cell>
          <cell r="BM13">
            <v>0.74132564413749757</v>
          </cell>
          <cell r="BN13">
            <v>0.94428819325969759</v>
          </cell>
          <cell r="BP13">
            <v>1987.52</v>
          </cell>
          <cell r="BQ13">
            <v>7977.57</v>
          </cell>
          <cell r="BR13">
            <v>3926.3429999999998</v>
          </cell>
          <cell r="BS13">
            <v>0.97549861133472859</v>
          </cell>
          <cell r="BT13">
            <v>-0.50782719549938138</v>
          </cell>
          <cell r="BV13">
            <v>2551.7199999999998</v>
          </cell>
          <cell r="BW13">
            <v>3924.3459999999995</v>
          </cell>
          <cell r="BX13">
            <v>5143.33</v>
          </cell>
          <cell r="BY13">
            <v>1.0156325929177186</v>
          </cell>
          <cell r="BZ13">
            <v>0.31062092893949722</v>
          </cell>
          <cell r="CB13">
            <v>4103.08</v>
          </cell>
          <cell r="CC13">
            <v>5143.33</v>
          </cell>
          <cell r="CD13">
            <v>5026.116</v>
          </cell>
          <cell r="CE13">
            <v>0.22496173606169023</v>
          </cell>
          <cell r="CF13">
            <v>-2.2789515741747035E-2</v>
          </cell>
          <cell r="CH13">
            <v>7977.57</v>
          </cell>
          <cell r="CI13">
            <v>5026.116</v>
          </cell>
          <cell r="CJ13">
            <v>8977.1710000000003</v>
          </cell>
          <cell r="CK13">
            <v>0.12530143890934209</v>
          </cell>
          <cell r="CL13">
            <v>0.78610501627897178</v>
          </cell>
          <cell r="CN13">
            <v>3924.3459999999995</v>
          </cell>
          <cell r="CO13">
            <v>8977.1710000000003</v>
          </cell>
          <cell r="CP13">
            <v>4268.2849999999999</v>
          </cell>
          <cell r="CQ13">
            <v>8.7642374041432713E-2</v>
          </cell>
          <cell r="CR13">
            <v>-0.52454008061114132</v>
          </cell>
          <cell r="CT13">
            <v>5143.33</v>
          </cell>
          <cell r="CU13">
            <v>4268.2849999999999</v>
          </cell>
          <cell r="CV13">
            <v>5792.5990000000002</v>
          </cell>
          <cell r="CW13">
            <v>0.12623514337987252</v>
          </cell>
          <cell r="CX13">
            <v>0.35712563711186118</v>
          </cell>
          <cell r="CZ13">
            <v>5026.116</v>
          </cell>
          <cell r="DA13">
            <v>5792.5990000000002</v>
          </cell>
          <cell r="DB13">
            <v>7058.6660000000002</v>
          </cell>
          <cell r="DC13">
            <v>0.4043977496739033</v>
          </cell>
          <cell r="DD13">
            <v>0.21856631194391318</v>
          </cell>
          <cell r="DF13">
            <v>8977.1710000000003</v>
          </cell>
          <cell r="DG13">
            <v>7058.6660000000002</v>
          </cell>
          <cell r="DH13">
            <v>11373.823</v>
          </cell>
          <cell r="DI13">
            <v>0.26697185561019166</v>
          </cell>
          <cell r="DJ13">
            <v>0.61132755112651593</v>
          </cell>
          <cell r="DL13">
            <v>14093.791999999999</v>
          </cell>
          <cell r="DM13">
            <v>17119.55</v>
          </cell>
          <cell r="DN13">
            <v>0.21468728926892067</v>
          </cell>
          <cell r="DP13">
            <v>4268.2849999999999</v>
          </cell>
          <cell r="DQ13">
            <v>11373.823</v>
          </cell>
          <cell r="DR13">
            <v>5462.2640000000001</v>
          </cell>
          <cell r="DS13">
            <v>0.27973272637605051</v>
          </cell>
          <cell r="DT13">
            <v>-0.51975127448352243</v>
          </cell>
          <cell r="DV13">
            <v>4268.2849999999999</v>
          </cell>
          <cell r="DW13">
            <v>11373.823</v>
          </cell>
          <cell r="DY13">
            <v>5792.5990000000002</v>
          </cell>
          <cell r="DZ13">
            <v>5462.2640000000001</v>
          </cell>
          <cell r="EA13">
            <v>7263.0820000000003</v>
          </cell>
          <cell r="EB13">
            <v>0.25385548007034497</v>
          </cell>
          <cell r="EC13">
            <v>0.32968344261646831</v>
          </cell>
          <cell r="EE13">
            <v>7058.6660000000002</v>
          </cell>
          <cell r="EF13">
            <v>7263.0820000000003</v>
          </cell>
          <cell r="EG13">
            <v>6044</v>
          </cell>
          <cell r="EH13">
            <v>-0.14374755796633532</v>
          </cell>
          <cell r="EI13">
            <v>-0.16784637706141836</v>
          </cell>
          <cell r="EK13">
            <v>11373.823</v>
          </cell>
          <cell r="EL13">
            <v>6044</v>
          </cell>
          <cell r="EM13">
            <v>10629.932000000001</v>
          </cell>
          <cell r="EN13">
            <v>-6.5403778483276831E-2</v>
          </cell>
          <cell r="EO13">
            <v>0.75875777630708141</v>
          </cell>
          <cell r="EQ13">
            <v>5462.2640000000001</v>
          </cell>
          <cell r="ER13">
            <v>10629.932000000001</v>
          </cell>
          <cell r="ES13">
            <v>5002.7529999999997</v>
          </cell>
          <cell r="ET13">
            <v>-8.4124641357503083E-2</v>
          </cell>
          <cell r="EU13">
            <v>-0.52937111921318036</v>
          </cell>
        </row>
        <row r="14">
          <cell r="A14" t="str">
            <v>Capital Gain</v>
          </cell>
          <cell r="B14">
            <v>324.197</v>
          </cell>
          <cell r="C14">
            <v>278.20499999999998</v>
          </cell>
          <cell r="D14">
            <v>203.72</v>
          </cell>
          <cell r="E14">
            <v>156.87</v>
          </cell>
          <cell r="F14">
            <v>132.47200000000001</v>
          </cell>
          <cell r="G14">
            <v>66.33</v>
          </cell>
          <cell r="H14">
            <v>88.028999999999996</v>
          </cell>
          <cell r="I14">
            <v>158.072</v>
          </cell>
          <cell r="J14">
            <v>-30.178999999999998</v>
          </cell>
          <cell r="K14">
            <v>204.7</v>
          </cell>
          <cell r="L14">
            <v>269.07</v>
          </cell>
          <cell r="M14">
            <v>616.1</v>
          </cell>
          <cell r="P14">
            <v>355.94299999999998</v>
          </cell>
          <cell r="Q14">
            <v>-215</v>
          </cell>
          <cell r="R14">
            <v>885.22400000000005</v>
          </cell>
          <cell r="S14">
            <v>1.4869824662937607</v>
          </cell>
          <cell r="T14">
            <v>-5.117320930232558</v>
          </cell>
          <cell r="AE14">
            <v>230.93700000000001</v>
          </cell>
          <cell r="AF14">
            <v>885.22400000000005</v>
          </cell>
          <cell r="AG14">
            <v>899.42399999999998</v>
          </cell>
          <cell r="AH14">
            <v>2.8946725730393998</v>
          </cell>
          <cell r="AI14">
            <v>1.6041137610367517E-2</v>
          </cell>
          <cell r="AJ14">
            <v>1.6041137610367517E-2</v>
          </cell>
          <cell r="AK14">
            <v>514.85599999999999</v>
          </cell>
          <cell r="AL14">
            <v>899.42399999999998</v>
          </cell>
          <cell r="AM14">
            <v>-34.090000000000003</v>
          </cell>
          <cell r="AN14">
            <v>-1.0662126885964232</v>
          </cell>
          <cell r="AO14">
            <v>-1.037902035080229</v>
          </cell>
          <cell r="AP14">
            <v>-1.037902035080229</v>
          </cell>
          <cell r="AQ14">
            <v>2476.971</v>
          </cell>
          <cell r="AR14">
            <v>1183.547</v>
          </cell>
          <cell r="AS14">
            <v>-0.52217971062236901</v>
          </cell>
          <cell r="AT14">
            <v>-8.0284651162790688</v>
          </cell>
          <cell r="AU14">
            <v>1000</v>
          </cell>
          <cell r="AV14">
            <v>3.3301852886284999</v>
          </cell>
          <cell r="AW14">
            <v>2476.971</v>
          </cell>
          <cell r="AX14">
            <v>1183.547</v>
          </cell>
          <cell r="AY14">
            <v>443.59100000000001</v>
          </cell>
          <cell r="AZ14">
            <v>1569.6480000000001</v>
          </cell>
          <cell r="BA14">
            <v>2.538502810020943</v>
          </cell>
          <cell r="BB14">
            <v>0.71784504208798783</v>
          </cell>
          <cell r="BC14">
            <v>-386.10100000000011</v>
          </cell>
          <cell r="BD14">
            <v>-1.6266856029865284</v>
          </cell>
          <cell r="BE14">
            <v>2595.87</v>
          </cell>
          <cell r="BF14">
            <v>4645.5300000000007</v>
          </cell>
          <cell r="BG14">
            <v>3.4590567075470888</v>
          </cell>
          <cell r="BH14">
            <v>0.78958499462607934</v>
          </cell>
          <cell r="BJ14">
            <v>-7.9999999999984084E-2</v>
          </cell>
          <cell r="BK14">
            <v>4645.5300000000007</v>
          </cell>
          <cell r="BL14">
            <v>-4692.63</v>
          </cell>
          <cell r="BM14" t="str">
            <v>Na</v>
          </cell>
          <cell r="BN14">
            <v>-2.0101387785677844</v>
          </cell>
          <cell r="BP14">
            <v>1433.51</v>
          </cell>
          <cell r="BQ14">
            <v>-4692.63</v>
          </cell>
          <cell r="BR14">
            <v>-3286.7270000000003</v>
          </cell>
          <cell r="BS14">
            <v>-3.2927827500331355</v>
          </cell>
          <cell r="BT14">
            <v>-0.29959809318015695</v>
          </cell>
          <cell r="BV14">
            <v>2595.87</v>
          </cell>
          <cell r="BW14">
            <v>-3286.7270000000003</v>
          </cell>
          <cell r="BX14">
            <v>-585.65800000000002</v>
          </cell>
          <cell r="BY14">
            <v>-1.2256114520372745</v>
          </cell>
          <cell r="BZ14">
            <v>-0.82181118176228207</v>
          </cell>
          <cell r="CB14">
            <v>4645.5300000000007</v>
          </cell>
          <cell r="CC14">
            <v>-585.65800000000002</v>
          </cell>
          <cell r="CD14">
            <v>-1657.9680000000001</v>
          </cell>
          <cell r="CE14">
            <v>-1.356895338099205</v>
          </cell>
          <cell r="CF14">
            <v>1.8309491204764554</v>
          </cell>
          <cell r="CH14">
            <v>-4692.63</v>
          </cell>
          <cell r="CI14">
            <v>-1657.9680000000001</v>
          </cell>
          <cell r="CJ14">
            <v>-382.93599999999998</v>
          </cell>
          <cell r="CK14">
            <v>-0.91839629376277265</v>
          </cell>
          <cell r="CL14">
            <v>-0.76903293670324158</v>
          </cell>
          <cell r="CN14">
            <v>-3286.7270000000003</v>
          </cell>
          <cell r="CO14">
            <v>-382.93599999999998</v>
          </cell>
          <cell r="CP14">
            <v>5197.7290000000003</v>
          </cell>
          <cell r="CQ14">
            <v>-2.5814300974799549</v>
          </cell>
          <cell r="CR14">
            <v>-14.573362128397436</v>
          </cell>
          <cell r="CT14">
            <v>-442.99400000000003</v>
          </cell>
          <cell r="CU14">
            <v>5197.7290000000003</v>
          </cell>
          <cell r="CV14">
            <v>2566.6969999999997</v>
          </cell>
          <cell r="CW14">
            <v>-6.7939768935922373</v>
          </cell>
          <cell r="CX14">
            <v>-0.50618876051444783</v>
          </cell>
          <cell r="CZ14">
            <v>-1938.41</v>
          </cell>
          <cell r="DA14">
            <v>2566.6969999999997</v>
          </cell>
          <cell r="DB14">
            <v>1583.9940000000001</v>
          </cell>
          <cell r="DC14">
            <v>-1.8171614880236895</v>
          </cell>
          <cell r="DD14">
            <v>-0.38286677391215229</v>
          </cell>
          <cell r="DF14">
            <v>-369.72899999999998</v>
          </cell>
          <cell r="DG14">
            <v>1583.9940000000001</v>
          </cell>
          <cell r="DH14">
            <v>898.25599999999997</v>
          </cell>
          <cell r="DI14">
            <v>-3.4294983623140194</v>
          </cell>
          <cell r="DJ14">
            <v>-0.43291704387769148</v>
          </cell>
          <cell r="DL14">
            <v>-5668.1310000000003</v>
          </cell>
          <cell r="DM14">
            <v>9348.42</v>
          </cell>
          <cell r="DN14">
            <v>-2.6492949792444813</v>
          </cell>
          <cell r="DP14">
            <v>5197.7290000000003</v>
          </cell>
          <cell r="DQ14">
            <v>898.25599999999997</v>
          </cell>
          <cell r="DR14">
            <v>1069.5809999999999</v>
          </cell>
          <cell r="DS14">
            <v>-0.79422147634091744</v>
          </cell>
          <cell r="DT14">
            <v>0.19073070483247534</v>
          </cell>
          <cell r="DV14">
            <v>5197.7290000000003</v>
          </cell>
          <cell r="DW14">
            <v>898.25599999999997</v>
          </cell>
          <cell r="DY14">
            <v>2566.6969999999997</v>
          </cell>
          <cell r="DZ14">
            <v>1069.5809999999999</v>
          </cell>
          <cell r="EA14">
            <v>4287.4139999999998</v>
          </cell>
          <cell r="EB14">
            <v>0.67040129785479174</v>
          </cell>
          <cell r="EC14">
            <v>3.0084986550808219</v>
          </cell>
          <cell r="EE14">
            <v>1417.4670000000001</v>
          </cell>
          <cell r="EF14">
            <v>4287.4139999999998</v>
          </cell>
          <cell r="EG14">
            <v>816.91099999999994</v>
          </cell>
          <cell r="EH14">
            <v>-0.42368252664788675</v>
          </cell>
          <cell r="EI14">
            <v>-0.80946300030741147</v>
          </cell>
          <cell r="EK14">
            <v>898.25599999999997</v>
          </cell>
          <cell r="EL14">
            <v>816.91099999999994</v>
          </cell>
          <cell r="EM14">
            <v>-1589.6870000000001</v>
          </cell>
          <cell r="EN14">
            <v>-2.7697482677544043</v>
          </cell>
          <cell r="EO14">
            <v>-2.9459733067616916</v>
          </cell>
          <cell r="EQ14">
            <v>1069.5809999999999</v>
          </cell>
          <cell r="ER14">
            <v>-1589.6870000000001</v>
          </cell>
          <cell r="ES14">
            <v>-705.88</v>
          </cell>
          <cell r="ET14">
            <v>-1.6599593672662474</v>
          </cell>
          <cell r="EU14">
            <v>-0.55596290338915777</v>
          </cell>
        </row>
        <row r="15">
          <cell r="A15" t="str">
            <v>---Life Insurance</v>
          </cell>
          <cell r="P15">
            <v>190.56200000000001</v>
          </cell>
          <cell r="Q15">
            <v>-386.92400000000004</v>
          </cell>
          <cell r="R15">
            <v>661.86300000000006</v>
          </cell>
          <cell r="S15">
            <v>2.4732160661621938</v>
          </cell>
          <cell r="T15">
            <v>-2.7105762371938678</v>
          </cell>
          <cell r="AE15">
            <v>143.31399999999999</v>
          </cell>
          <cell r="AF15">
            <v>661.86300000000006</v>
          </cell>
          <cell r="AG15">
            <v>581.56899999999996</v>
          </cell>
          <cell r="AH15">
            <v>3.0580054984160654</v>
          </cell>
          <cell r="AI15">
            <v>-0.12131513621399004</v>
          </cell>
          <cell r="AJ15">
            <v>-0.12131513621399004</v>
          </cell>
          <cell r="AK15">
            <v>0</v>
          </cell>
          <cell r="AL15">
            <v>581.56899999999996</v>
          </cell>
          <cell r="AM15">
            <v>-180</v>
          </cell>
          <cell r="AN15" t="e">
            <v>#DIV/0!</v>
          </cell>
          <cell r="AO15">
            <v>-1</v>
          </cell>
          <cell r="AP15">
            <v>-1.3095075562830893</v>
          </cell>
          <cell r="AQ15">
            <v>-386.92400000000004</v>
          </cell>
          <cell r="AR15">
            <v>-180</v>
          </cell>
          <cell r="AS15">
            <v>1050</v>
          </cell>
          <cell r="AT15">
            <v>-3.7137112197744258</v>
          </cell>
          <cell r="AU15">
            <v>-6.833333333333333</v>
          </cell>
          <cell r="AV15">
            <v>-6.833333333333333</v>
          </cell>
          <cell r="AX15">
            <v>661.86300000000006</v>
          </cell>
          <cell r="AY15">
            <v>0</v>
          </cell>
          <cell r="AZ15">
            <v>856.50800000000004</v>
          </cell>
          <cell r="BA15">
            <v>1.5853688754319246</v>
          </cell>
          <cell r="BB15">
            <v>0.6296761904761905</v>
          </cell>
          <cell r="BC15">
            <v>-856.50800000000004</v>
          </cell>
          <cell r="BD15" t="e">
            <v>#DIV/0!</v>
          </cell>
          <cell r="BE15">
            <v>1711.16</v>
          </cell>
          <cell r="BF15">
            <v>3085.07</v>
          </cell>
          <cell r="BG15">
            <v>4.3047359814570587</v>
          </cell>
          <cell r="BH15">
            <v>0.80291147525655115</v>
          </cell>
          <cell r="BJ15">
            <v>-303.20999999999998</v>
          </cell>
          <cell r="BK15">
            <v>3085.07</v>
          </cell>
          <cell r="BL15">
            <v>-4307.21</v>
          </cell>
          <cell r="BM15">
            <v>13.20536921605488</v>
          </cell>
          <cell r="BN15">
            <v>-2.3961466028323506</v>
          </cell>
          <cell r="BP15">
            <v>1045.855</v>
          </cell>
          <cell r="BQ15">
            <v>-4307.21</v>
          </cell>
          <cell r="BR15">
            <v>-2554.7040000000002</v>
          </cell>
          <cell r="BS15">
            <v>-3.4426942549397386</v>
          </cell>
          <cell r="BT15">
            <v>-0.40687730572690906</v>
          </cell>
          <cell r="BV15">
            <v>1711.16</v>
          </cell>
          <cell r="BW15">
            <v>-2554.7040000000002</v>
          </cell>
          <cell r="BX15">
            <v>-585.65800000000002</v>
          </cell>
          <cell r="BY15">
            <v>-1.3422578835409897</v>
          </cell>
          <cell r="BZ15">
            <v>-0.77075308920328933</v>
          </cell>
          <cell r="CB15">
            <v>3085.07</v>
          </cell>
          <cell r="CC15">
            <v>-585.65800000000002</v>
          </cell>
          <cell r="CD15">
            <v>-1657.9680000000001</v>
          </cell>
          <cell r="CE15">
            <v>-1.5374166550515871</v>
          </cell>
          <cell r="CF15">
            <v>1.8309491204764554</v>
          </cell>
          <cell r="CH15">
            <v>-4307.21</v>
          </cell>
          <cell r="CI15">
            <v>-1657.9680000000001</v>
          </cell>
          <cell r="CJ15">
            <v>-382.93599999999998</v>
          </cell>
          <cell r="CK15">
            <v>-0.91109418858147151</v>
          </cell>
          <cell r="CL15">
            <v>-0.76903293670324158</v>
          </cell>
          <cell r="CN15">
            <v>-2554.7040000000002</v>
          </cell>
          <cell r="CO15">
            <v>-382.93599999999998</v>
          </cell>
          <cell r="CP15">
            <v>4162.3360000000002</v>
          </cell>
          <cell r="CT15">
            <v>-585.65800000000002</v>
          </cell>
          <cell r="CU15">
            <v>4162.3360000000002</v>
          </cell>
          <cell r="CV15">
            <v>2463.7069999999999</v>
          </cell>
          <cell r="CW15">
            <v>-5.2067332811982414</v>
          </cell>
          <cell r="CX15">
            <v>-0.40809511774157592</v>
          </cell>
          <cell r="CZ15">
            <v>-1657.9680000000001</v>
          </cell>
          <cell r="DA15">
            <v>2463.7069999999999</v>
          </cell>
          <cell r="DB15">
            <v>1060.5070000000001</v>
          </cell>
          <cell r="DC15">
            <v>-1.6396426227767966</v>
          </cell>
          <cell r="DD15">
            <v>-0.56954824579383834</v>
          </cell>
          <cell r="DF15">
            <v>-382.93599999999998</v>
          </cell>
          <cell r="DG15">
            <v>1060.5070000000001</v>
          </cell>
          <cell r="DH15">
            <v>351.92700000000002</v>
          </cell>
          <cell r="DI15">
            <v>-1.9190230221238016</v>
          </cell>
          <cell r="DJ15">
            <v>-0.6681521196936937</v>
          </cell>
          <cell r="DL15">
            <v>-4798.33</v>
          </cell>
          <cell r="DM15">
            <v>7686.55</v>
          </cell>
          <cell r="DN15">
            <v>-2.6019219186675366</v>
          </cell>
          <cell r="DP15">
            <v>4162.3360000000002</v>
          </cell>
          <cell r="DQ15">
            <v>351.92700000000002</v>
          </cell>
          <cell r="DR15">
            <v>977.88099999999997</v>
          </cell>
          <cell r="DS15">
            <v>-0.76506437731120225</v>
          </cell>
          <cell r="DT15">
            <v>1.7786472762817285</v>
          </cell>
          <cell r="DV15">
            <v>4162.3360000000002</v>
          </cell>
          <cell r="DW15">
            <v>351.92700000000002</v>
          </cell>
          <cell r="DY15">
            <v>2463.7069999999999</v>
          </cell>
          <cell r="DZ15">
            <v>977.88099999999997</v>
          </cell>
          <cell r="EA15">
            <v>3779.3910000000001</v>
          </cell>
          <cell r="EB15">
            <v>0.53402616463727237</v>
          </cell>
          <cell r="EC15">
            <v>2.8648782418310614</v>
          </cell>
          <cell r="EE15">
            <v>1060.5070000000001</v>
          </cell>
          <cell r="EF15">
            <v>3779.3910000000001</v>
          </cell>
          <cell r="EG15">
            <v>149.327</v>
          </cell>
          <cell r="EH15">
            <v>-0.85919282003796305</v>
          </cell>
          <cell r="EI15">
            <v>-0.96048913700646477</v>
          </cell>
          <cell r="EK15">
            <v>351.92700000000002</v>
          </cell>
          <cell r="EL15">
            <v>149.327</v>
          </cell>
          <cell r="EM15">
            <v>-2055.5880000000002</v>
          </cell>
          <cell r="EN15">
            <v>-6.840949969738042</v>
          </cell>
          <cell r="EO15">
            <v>-14.765682026693097</v>
          </cell>
          <cell r="EQ15">
            <v>977.88099999999997</v>
          </cell>
          <cell r="ER15">
            <v>-2055.5880000000002</v>
          </cell>
          <cell r="ES15">
            <v>-953.43700000000001</v>
          </cell>
          <cell r="ET15">
            <v>-1.9750030934234331</v>
          </cell>
          <cell r="EU15">
            <v>-0.53617310472721191</v>
          </cell>
        </row>
        <row r="16">
          <cell r="A16" t="str">
            <v>---Others</v>
          </cell>
          <cell r="P16">
            <v>165.381</v>
          </cell>
          <cell r="Q16">
            <v>171.92400000000004</v>
          </cell>
          <cell r="R16">
            <v>223.36099999999999</v>
          </cell>
          <cell r="S16">
            <v>0.35058440812427061</v>
          </cell>
          <cell r="T16">
            <v>0.29918452339405754</v>
          </cell>
          <cell r="AE16">
            <v>87.623000000000005</v>
          </cell>
          <cell r="AF16">
            <v>223.36099999999999</v>
          </cell>
          <cell r="AG16">
            <v>317.85500000000002</v>
          </cell>
          <cell r="AH16">
            <v>2.6275293016673706</v>
          </cell>
          <cell r="AI16">
            <v>0.42305505437386137</v>
          </cell>
          <cell r="AJ16">
            <v>0.42305505437386137</v>
          </cell>
          <cell r="AK16">
            <v>0</v>
          </cell>
          <cell r="AL16">
            <v>317.85500000000002</v>
          </cell>
          <cell r="AM16">
            <v>145.91</v>
          </cell>
          <cell r="AN16" t="e">
            <v>#DIV/0!</v>
          </cell>
          <cell r="AO16">
            <v>-1</v>
          </cell>
          <cell r="AP16">
            <v>-0.5409542086800585</v>
          </cell>
          <cell r="AQ16">
            <v>171.92400000000004</v>
          </cell>
          <cell r="AR16">
            <v>145.91</v>
          </cell>
          <cell r="AS16">
            <v>461.11999999999989</v>
          </cell>
          <cell r="AT16">
            <v>1.6821153532956412</v>
          </cell>
          <cell r="AU16">
            <v>2.1603042971694872</v>
          </cell>
          <cell r="AV16">
            <v>2.1603042971694872</v>
          </cell>
          <cell r="AX16">
            <v>223.36099999999999</v>
          </cell>
          <cell r="AY16">
            <v>0</v>
          </cell>
          <cell r="AZ16">
            <v>713.1400000000001</v>
          </cell>
          <cell r="BA16">
            <v>2.9608973813691741</v>
          </cell>
          <cell r="BB16">
            <v>0.91861120749479586</v>
          </cell>
          <cell r="BC16">
            <v>-713.1400000000001</v>
          </cell>
          <cell r="BD16" t="e">
            <v>#DIV/0!</v>
          </cell>
          <cell r="BE16">
            <v>884.71</v>
          </cell>
          <cell r="BF16">
            <v>1560.46</v>
          </cell>
          <cell r="BG16">
            <v>2.3904617055947854</v>
          </cell>
          <cell r="BH16">
            <v>0.76380960992867708</v>
          </cell>
          <cell r="BJ16">
            <v>303.13</v>
          </cell>
          <cell r="BK16">
            <v>1560.46</v>
          </cell>
          <cell r="BL16">
            <v>-385.42</v>
          </cell>
          <cell r="BM16">
            <v>-2.2714676871309338</v>
          </cell>
          <cell r="BN16">
            <v>-1.246991271804468</v>
          </cell>
          <cell r="BP16">
            <v>387.65499999999997</v>
          </cell>
          <cell r="BQ16">
            <v>-385.42</v>
          </cell>
          <cell r="BR16">
            <v>-732.02300000000002</v>
          </cell>
          <cell r="BS16">
            <v>-2.8883362783918693</v>
          </cell>
          <cell r="BT16">
            <v>0.89928649265736071</v>
          </cell>
          <cell r="BV16">
            <v>884.71</v>
          </cell>
          <cell r="BW16">
            <v>-732.02300000000002</v>
          </cell>
          <cell r="BY16">
            <v>-1</v>
          </cell>
          <cell r="BZ16">
            <v>-1</v>
          </cell>
          <cell r="CB16">
            <v>1560.46</v>
          </cell>
          <cell r="CC16">
            <v>0</v>
          </cell>
          <cell r="CD16">
            <v>0</v>
          </cell>
          <cell r="CE16">
            <v>-1</v>
          </cell>
          <cell r="CF16" t="e">
            <v>#DIV/0!</v>
          </cell>
          <cell r="CH16">
            <v>-385.42</v>
          </cell>
          <cell r="CI16">
            <v>0</v>
          </cell>
          <cell r="CJ16">
            <v>0</v>
          </cell>
          <cell r="CK16">
            <v>-1</v>
          </cell>
          <cell r="CL16" t="e">
            <v>#DIV/0!</v>
          </cell>
          <cell r="CN16">
            <v>-732.02300000000002</v>
          </cell>
          <cell r="CO16">
            <v>0</v>
          </cell>
          <cell r="CP16">
            <v>1035.393</v>
          </cell>
          <cell r="CT16">
            <v>142.66399999999999</v>
          </cell>
          <cell r="CU16">
            <v>1035.393</v>
          </cell>
          <cell r="CV16">
            <v>102.99</v>
          </cell>
          <cell r="CW16">
            <v>-0.27809398306510402</v>
          </cell>
          <cell r="CX16">
            <v>-0.90053052319264282</v>
          </cell>
          <cell r="CZ16">
            <v>-280.44200000000001</v>
          </cell>
          <cell r="DA16">
            <v>102.99</v>
          </cell>
          <cell r="DB16">
            <v>523.48699999999997</v>
          </cell>
          <cell r="DC16">
            <v>-2.8666497885480773</v>
          </cell>
          <cell r="DD16">
            <v>4.0828915428682393</v>
          </cell>
          <cell r="DF16">
            <v>13.207000000000001</v>
          </cell>
          <cell r="DG16">
            <v>523.48699999999997</v>
          </cell>
          <cell r="DH16">
            <v>546.32899999999995</v>
          </cell>
          <cell r="DI16">
            <v>40.366623760127197</v>
          </cell>
          <cell r="DJ16">
            <v>4.3634321387159503E-2</v>
          </cell>
          <cell r="DL16">
            <v>-869.80100000000004</v>
          </cell>
          <cell r="DM16">
            <v>1661.87</v>
          </cell>
          <cell r="DN16">
            <v>-2.9106324320160586</v>
          </cell>
          <cell r="DP16">
            <v>1035.393</v>
          </cell>
          <cell r="DQ16">
            <v>546.32899999999995</v>
          </cell>
          <cell r="DR16">
            <v>91.7</v>
          </cell>
          <cell r="DS16">
            <v>-0.91143459536620397</v>
          </cell>
          <cell r="DT16">
            <v>-0.83215242097710351</v>
          </cell>
          <cell r="DV16">
            <v>1035.393</v>
          </cell>
          <cell r="DW16">
            <v>546.32899999999995</v>
          </cell>
          <cell r="DY16">
            <v>102.99</v>
          </cell>
          <cell r="DZ16">
            <v>91.7</v>
          </cell>
          <cell r="EA16">
            <v>508.02300000000002</v>
          </cell>
          <cell r="EB16">
            <v>3.9327410428196918</v>
          </cell>
          <cell r="EC16">
            <v>4.5400545256270446</v>
          </cell>
          <cell r="EE16">
            <v>356.96</v>
          </cell>
          <cell r="EF16">
            <v>508.02300000000002</v>
          </cell>
          <cell r="EG16">
            <v>667.58399999999995</v>
          </cell>
          <cell r="EH16">
            <v>0.87019273868220526</v>
          </cell>
          <cell r="EI16">
            <v>0.3140822364341771</v>
          </cell>
          <cell r="EK16">
            <v>546.32899999999995</v>
          </cell>
          <cell r="EL16">
            <v>667.58399999999995</v>
          </cell>
          <cell r="EM16">
            <v>465.90100000000001</v>
          </cell>
          <cell r="EN16">
            <v>-0.14721532263526182</v>
          </cell>
          <cell r="EO16">
            <v>-0.30210879829354798</v>
          </cell>
          <cell r="EQ16">
            <v>91.7</v>
          </cell>
          <cell r="ER16">
            <v>465.90100000000001</v>
          </cell>
          <cell r="ES16">
            <v>247.55699999999999</v>
          </cell>
          <cell r="ET16">
            <v>1.6996401308615048</v>
          </cell>
          <cell r="EU16">
            <v>-0.46864891897634908</v>
          </cell>
        </row>
        <row r="17">
          <cell r="A17" t="str">
            <v>Others</v>
          </cell>
          <cell r="B17">
            <v>29.973000000000003</v>
          </cell>
          <cell r="C17">
            <v>56.841999999999999</v>
          </cell>
          <cell r="D17">
            <v>4.6849999999999996</v>
          </cell>
          <cell r="E17">
            <v>71.811999999999998</v>
          </cell>
          <cell r="F17">
            <v>51.167999999999999</v>
          </cell>
          <cell r="G17">
            <v>41.521000000000001</v>
          </cell>
          <cell r="H17">
            <v>133.07499999999999</v>
          </cell>
          <cell r="I17">
            <v>91.131</v>
          </cell>
          <cell r="J17">
            <v>168.245</v>
          </cell>
          <cell r="K17">
            <v>495.55200000000002</v>
          </cell>
          <cell r="L17">
            <v>173.149</v>
          </cell>
          <cell r="M17">
            <v>1423.57</v>
          </cell>
          <cell r="N17">
            <v>313.291</v>
          </cell>
          <cell r="P17">
            <v>344.315</v>
          </cell>
          <cell r="Q17">
            <v>313.29100000000005</v>
          </cell>
          <cell r="R17">
            <v>269.577</v>
          </cell>
          <cell r="S17">
            <v>-0.2170628639472576</v>
          </cell>
          <cell r="T17">
            <v>-0.13953161756960797</v>
          </cell>
          <cell r="W17">
            <v>248.995</v>
          </cell>
          <cell r="X17">
            <v>166.25899999999999</v>
          </cell>
          <cell r="Y17">
            <v>1268.5689999999995</v>
          </cell>
          <cell r="Z17">
            <v>3171.1500000000015</v>
          </cell>
          <cell r="AA17" t="e">
            <v>#REF!</v>
          </cell>
          <cell r="AE17">
            <v>62.133000000000003</v>
          </cell>
          <cell r="AF17">
            <v>269.577</v>
          </cell>
          <cell r="AG17">
            <v>481.61500000000001</v>
          </cell>
          <cell r="AH17">
            <v>6.7513559622100976</v>
          </cell>
          <cell r="AI17">
            <v>0.78655820043994851</v>
          </cell>
          <cell r="AJ17">
            <v>0.78655820043994851</v>
          </cell>
          <cell r="AK17">
            <v>1423.5999999999992</v>
          </cell>
          <cell r="AL17">
            <v>481.61499999999978</v>
          </cell>
          <cell r="AM17">
            <v>372.6880000000009</v>
          </cell>
          <cell r="AN17">
            <v>-0.73820736161843137</v>
          </cell>
          <cell r="AO17">
            <v>-0.22617028124123817</v>
          </cell>
          <cell r="AP17">
            <v>-0.22617028124123817</v>
          </cell>
          <cell r="AQ17">
            <v>694.17900000000145</v>
          </cell>
          <cell r="AR17">
            <v>1482.8130000000006</v>
          </cell>
          <cell r="AS17">
            <v>1.1360672103304732</v>
          </cell>
          <cell r="AT17">
            <v>0.6619389364216075</v>
          </cell>
          <cell r="AU17">
            <v>-3.0046580517753774E-2</v>
          </cell>
          <cell r="AV17">
            <v>-3.0046580517753774E-2</v>
          </cell>
          <cell r="AW17">
            <v>694.17900000000145</v>
          </cell>
          <cell r="AX17">
            <v>1482.8130000000006</v>
          </cell>
          <cell r="AY17">
            <v>836.94600000000003</v>
          </cell>
          <cell r="AZ17">
            <v>1064.4830000000002</v>
          </cell>
          <cell r="BA17">
            <v>0.27186580735196797</v>
          </cell>
          <cell r="BB17">
            <v>-0.97770339428476849</v>
          </cell>
          <cell r="BC17">
            <v>418.33000000000038</v>
          </cell>
          <cell r="BD17">
            <v>-0.70614019682909834</v>
          </cell>
          <cell r="BE17">
            <v>8.0599999999990359</v>
          </cell>
          <cell r="BF17">
            <v>880.61000000000058</v>
          </cell>
          <cell r="BG17">
            <v>1.5959849065503247</v>
          </cell>
          <cell r="BH17">
            <v>108.25682382135309</v>
          </cell>
          <cell r="BJ17">
            <v>453.43000000000035</v>
          </cell>
          <cell r="BK17">
            <v>880.61000000000058</v>
          </cell>
          <cell r="BL17">
            <v>226.09000000000106</v>
          </cell>
          <cell r="BM17">
            <v>-0.5013783825507776</v>
          </cell>
          <cell r="BN17">
            <v>-0.74325751467732493</v>
          </cell>
          <cell r="BP17">
            <v>530.04600000000005</v>
          </cell>
          <cell r="BQ17">
            <v>226.09000000000106</v>
          </cell>
          <cell r="BR17">
            <v>924.43299999999999</v>
          </cell>
          <cell r="BS17">
            <v>0.7440618361425233</v>
          </cell>
          <cell r="BT17">
            <v>3.0887832279180669</v>
          </cell>
          <cell r="BV17">
            <v>8.0599999999990359</v>
          </cell>
          <cell r="BW17">
            <v>824.41900000000078</v>
          </cell>
          <cell r="BX17">
            <v>45</v>
          </cell>
          <cell r="BY17">
            <v>4.5831265508691539</v>
          </cell>
          <cell r="BZ17">
            <v>-0.94541610516011887</v>
          </cell>
          <cell r="CB17">
            <v>880.61000000000058</v>
          </cell>
          <cell r="CC17">
            <v>45</v>
          </cell>
          <cell r="CD17">
            <v>-155.58000000000001</v>
          </cell>
          <cell r="CE17">
            <v>-1.1766729880423796</v>
          </cell>
          <cell r="CF17">
            <v>-4.4573333333333336</v>
          </cell>
          <cell r="CH17">
            <v>226.09000000000106</v>
          </cell>
          <cell r="CI17">
            <v>-155.58000000000015</v>
          </cell>
          <cell r="CJ17">
            <v>613.93899999999871</v>
          </cell>
          <cell r="CK17">
            <v>1.7154628687690558</v>
          </cell>
          <cell r="CL17">
            <v>-4.9461306080472944</v>
          </cell>
          <cell r="CN17">
            <v>924.43000000000029</v>
          </cell>
          <cell r="CO17">
            <v>613.93899999999871</v>
          </cell>
          <cell r="CP17">
            <v>360.68900000000122</v>
          </cell>
          <cell r="CQ17">
            <v>-0.60982551410057972</v>
          </cell>
          <cell r="CR17">
            <v>-0.41250026468427325</v>
          </cell>
          <cell r="CT17">
            <v>-97.663999999999419</v>
          </cell>
          <cell r="CU17">
            <v>360.68900000000122</v>
          </cell>
          <cell r="CV17">
            <v>236.91499999999951</v>
          </cell>
          <cell r="CW17">
            <v>-3.4258170871559726</v>
          </cell>
          <cell r="CX17">
            <v>-0.34315989675316216</v>
          </cell>
          <cell r="CZ17">
            <v>124.86199999999985</v>
          </cell>
          <cell r="DA17">
            <v>236.91499999999951</v>
          </cell>
          <cell r="DB17">
            <v>405.94299999999885</v>
          </cell>
          <cell r="DC17">
            <v>2.251133251109219</v>
          </cell>
          <cell r="DD17">
            <v>0.71345419243188357</v>
          </cell>
          <cell r="DF17">
            <v>600.73199999999883</v>
          </cell>
          <cell r="DG17">
            <v>405.94299999999885</v>
          </cell>
          <cell r="DH17">
            <v>1504.2230000000013</v>
          </cell>
          <cell r="DI17">
            <v>1.5039834734956758</v>
          </cell>
          <cell r="DJ17">
            <v>2.705502989335955</v>
          </cell>
          <cell r="DL17">
            <v>951.62800000000072</v>
          </cell>
          <cell r="DM17">
            <v>1003.5469999999996</v>
          </cell>
          <cell r="DN17">
            <v>5.4558083620909414E-2</v>
          </cell>
          <cell r="DP17">
            <v>290.03700000000117</v>
          </cell>
          <cell r="DQ17">
            <v>1504.2230000000013</v>
          </cell>
          <cell r="DR17">
            <v>420.87300000000073</v>
          </cell>
          <cell r="DS17">
            <v>0.45110106641566095</v>
          </cell>
          <cell r="DT17">
            <v>-0.72020571417934676</v>
          </cell>
          <cell r="DV17">
            <v>360.68900000000122</v>
          </cell>
          <cell r="DW17">
            <v>1504.2230000000013</v>
          </cell>
          <cell r="DY17">
            <v>236.91499999999951</v>
          </cell>
          <cell r="DZ17">
            <v>420.87300000000073</v>
          </cell>
          <cell r="EA17">
            <v>153.87399999999889</v>
          </cell>
          <cell r="EB17">
            <v>-0.35050967646624653</v>
          </cell>
          <cell r="EC17">
            <v>-0.63439327303010973</v>
          </cell>
          <cell r="EE17">
            <v>406.0359999999996</v>
          </cell>
          <cell r="EF17">
            <v>153.87399999999889</v>
          </cell>
          <cell r="EG17">
            <v>268.38100000000134</v>
          </cell>
          <cell r="EH17">
            <v>-0.33902166310376025</v>
          </cell>
          <cell r="EI17">
            <v>0.74416080689397357</v>
          </cell>
          <cell r="EK17">
            <v>1504.2230000000013</v>
          </cell>
          <cell r="EL17">
            <v>268.38100000000134</v>
          </cell>
          <cell r="EM17">
            <v>670.88900000000126</v>
          </cell>
          <cell r="EN17">
            <v>-0.55399631570584895</v>
          </cell>
          <cell r="EO17">
            <v>1.499763396067523</v>
          </cell>
          <cell r="EQ17">
            <v>336.30300000000011</v>
          </cell>
          <cell r="ER17">
            <v>746.53600000000029</v>
          </cell>
          <cell r="ES17">
            <v>861.66300000000035</v>
          </cell>
          <cell r="ET17">
            <v>1.5621626925718775</v>
          </cell>
          <cell r="EU17">
            <v>0.15421493404202891</v>
          </cell>
        </row>
        <row r="18">
          <cell r="A18" t="str">
            <v>Less: Non-Recurring profit on sale of investments</v>
          </cell>
          <cell r="AK18">
            <v>1265.941</v>
          </cell>
          <cell r="AL18">
            <v>0</v>
          </cell>
          <cell r="AM18">
            <v>0</v>
          </cell>
          <cell r="AN18" t="str">
            <v>NA</v>
          </cell>
          <cell r="AO18" t="str">
            <v>NA</v>
          </cell>
          <cell r="AP18" t="str">
            <v>NA</v>
          </cell>
          <cell r="AQ18">
            <v>0</v>
          </cell>
          <cell r="AR18">
            <v>0</v>
          </cell>
          <cell r="AS18">
            <v>0</v>
          </cell>
          <cell r="AT18" t="e">
            <v>#DIV/0!</v>
          </cell>
          <cell r="AU18" t="e">
            <v>#DIV/0!</v>
          </cell>
          <cell r="AV18" t="e">
            <v>#DIV/0!</v>
          </cell>
          <cell r="AX18">
            <v>0</v>
          </cell>
          <cell r="BA18" t="e">
            <v>#DIV/0!</v>
          </cell>
          <cell r="BB18" t="e">
            <v>#DIV/0!</v>
          </cell>
          <cell r="BD18">
            <v>0</v>
          </cell>
          <cell r="BG18" t="e">
            <v>#DIV/0!</v>
          </cell>
          <cell r="BH18" t="e">
            <v>#DIV/0!</v>
          </cell>
          <cell r="BJ18">
            <v>0</v>
          </cell>
          <cell r="BM18" t="e">
            <v>#DIV/0!</v>
          </cell>
          <cell r="BN18" t="e">
            <v>#DIV/0!</v>
          </cell>
          <cell r="BP18">
            <v>0</v>
          </cell>
          <cell r="BQ18">
            <v>0</v>
          </cell>
          <cell r="BS18" t="e">
            <v>#DIV/0!</v>
          </cell>
          <cell r="BT18" t="e">
            <v>#DIV/0!</v>
          </cell>
          <cell r="BV18">
            <v>0</v>
          </cell>
          <cell r="BY18" t="e">
            <v>#DIV/0!</v>
          </cell>
          <cell r="BZ18" t="e">
            <v>#DIV/0!</v>
          </cell>
          <cell r="CB18">
            <v>0</v>
          </cell>
          <cell r="CE18" t="e">
            <v>#DIV/0!</v>
          </cell>
          <cell r="CF18" t="e">
            <v>#DIV/0!</v>
          </cell>
          <cell r="CH18">
            <v>0</v>
          </cell>
          <cell r="CK18" t="e">
            <v>#DIV/0!</v>
          </cell>
          <cell r="CL18" t="e">
            <v>#DIV/0!</v>
          </cell>
          <cell r="CN18">
            <v>0</v>
          </cell>
          <cell r="CQ18" t="e">
            <v>#DIV/0!</v>
          </cell>
          <cell r="CR18" t="e">
            <v>#DIV/0!</v>
          </cell>
          <cell r="CT18">
            <v>0</v>
          </cell>
          <cell r="CW18" t="e">
            <v>#DIV/0!</v>
          </cell>
          <cell r="CX18" t="e">
            <v>#DIV/0!</v>
          </cell>
          <cell r="CZ18">
            <v>0</v>
          </cell>
          <cell r="DC18" t="e">
            <v>#DIV/0!</v>
          </cell>
          <cell r="DD18" t="e">
            <v>#DIV/0!</v>
          </cell>
          <cell r="DF18">
            <v>0</v>
          </cell>
          <cell r="DI18" t="e">
            <v>#DIV/0!</v>
          </cell>
          <cell r="DJ18" t="e">
            <v>#DIV/0!</v>
          </cell>
          <cell r="DL18">
            <v>0</v>
          </cell>
          <cell r="DM18">
            <v>0</v>
          </cell>
          <cell r="DN18" t="e">
            <v>#DIV/0!</v>
          </cell>
          <cell r="DS18" t="e">
            <v>#DIV/0!</v>
          </cell>
          <cell r="DT18" t="e">
            <v>#DIV/0!</v>
          </cell>
          <cell r="EB18" t="e">
            <v>#DIV/0!</v>
          </cell>
          <cell r="EC18" t="e">
            <v>#DIV/0!</v>
          </cell>
          <cell r="EH18" t="e">
            <v>#DIV/0!</v>
          </cell>
          <cell r="EI18" t="e">
            <v>#DIV/0!</v>
          </cell>
          <cell r="EK18">
            <v>0</v>
          </cell>
          <cell r="EL18">
            <v>0</v>
          </cell>
          <cell r="EN18" t="e">
            <v>#DIV/0!</v>
          </cell>
          <cell r="EO18" t="e">
            <v>#DIV/0!</v>
          </cell>
          <cell r="EQ18">
            <v>0</v>
          </cell>
          <cell r="ER18">
            <v>0</v>
          </cell>
          <cell r="ET18" t="e">
            <v>#DIV/0!</v>
          </cell>
          <cell r="EU18" t="e">
            <v>#DIV/0!</v>
          </cell>
        </row>
        <row r="19">
          <cell r="A19" t="str">
            <v>Non Interest Income (ex non-recurring items)</v>
          </cell>
          <cell r="AK19">
            <v>7558.7789999999995</v>
          </cell>
          <cell r="AL19">
            <v>6627.6589999999997</v>
          </cell>
          <cell r="AM19">
            <v>7891.6</v>
          </cell>
          <cell r="AN19">
            <v>4.403105316348066E-2</v>
          </cell>
          <cell r="AO19">
            <v>0.19070700529402629</v>
          </cell>
          <cell r="AP19">
            <v>0.19070700529402629</v>
          </cell>
          <cell r="AQ19">
            <v>0</v>
          </cell>
          <cell r="AR19">
            <v>7891.6</v>
          </cell>
          <cell r="AS19">
            <v>7891.6</v>
          </cell>
          <cell r="AT19" t="e">
            <v>#DIV/0!</v>
          </cell>
          <cell r="AU19">
            <v>-1</v>
          </cell>
          <cell r="AV19">
            <v>-1</v>
          </cell>
          <cell r="AX19">
            <v>0</v>
          </cell>
          <cell r="BA19" t="e">
            <v>#DIV/0!</v>
          </cell>
          <cell r="BB19" t="e">
            <v>#DIV/0!</v>
          </cell>
          <cell r="BD19">
            <v>6627.6589999999997</v>
          </cell>
          <cell r="BG19">
            <v>-1</v>
          </cell>
          <cell r="BH19" t="e">
            <v>#DIV/0!</v>
          </cell>
          <cell r="BJ19">
            <v>7891.6</v>
          </cell>
          <cell r="BM19">
            <v>-1</v>
          </cell>
          <cell r="BN19" t="e">
            <v>#DIV/0!</v>
          </cell>
          <cell r="BP19">
            <v>0</v>
          </cell>
          <cell r="BQ19">
            <v>0</v>
          </cell>
          <cell r="BS19" t="e">
            <v>#DIV/0!</v>
          </cell>
          <cell r="BT19" t="e">
            <v>#DIV/0!</v>
          </cell>
          <cell r="BV19">
            <v>0</v>
          </cell>
          <cell r="BY19" t="e">
            <v>#DIV/0!</v>
          </cell>
          <cell r="BZ19" t="e">
            <v>#DIV/0!</v>
          </cell>
          <cell r="CB19">
            <v>0</v>
          </cell>
          <cell r="CE19" t="e">
            <v>#DIV/0!</v>
          </cell>
          <cell r="CF19" t="e">
            <v>#DIV/0!</v>
          </cell>
          <cell r="CH19">
            <v>0</v>
          </cell>
          <cell r="CK19" t="e">
            <v>#DIV/0!</v>
          </cell>
          <cell r="CL19" t="e">
            <v>#DIV/0!</v>
          </cell>
          <cell r="CN19">
            <v>0</v>
          </cell>
          <cell r="CQ19" t="e">
            <v>#DIV/0!</v>
          </cell>
          <cell r="CR19" t="e">
            <v>#DIV/0!</v>
          </cell>
          <cell r="CT19">
            <v>0</v>
          </cell>
          <cell r="CW19" t="e">
            <v>#DIV/0!</v>
          </cell>
          <cell r="CX19" t="e">
            <v>#DIV/0!</v>
          </cell>
          <cell r="CZ19">
            <v>0</v>
          </cell>
          <cell r="DC19" t="e">
            <v>#DIV/0!</v>
          </cell>
          <cell r="DD19" t="e">
            <v>#DIV/0!</v>
          </cell>
          <cell r="DF19">
            <v>0</v>
          </cell>
          <cell r="DI19" t="e">
            <v>#DIV/0!</v>
          </cell>
          <cell r="DJ19" t="e">
            <v>#DIV/0!</v>
          </cell>
          <cell r="DL19">
            <v>0</v>
          </cell>
          <cell r="DM19">
            <v>0</v>
          </cell>
          <cell r="DN19" t="e">
            <v>#DIV/0!</v>
          </cell>
          <cell r="DS19" t="e">
            <v>#DIV/0!</v>
          </cell>
          <cell r="DT19" t="e">
            <v>#DIV/0!</v>
          </cell>
          <cell r="EB19" t="e">
            <v>#DIV/0!</v>
          </cell>
          <cell r="EC19" t="e">
            <v>#DIV/0!</v>
          </cell>
          <cell r="EH19" t="e">
            <v>#DIV/0!</v>
          </cell>
          <cell r="EI19" t="e">
            <v>#DIV/0!</v>
          </cell>
          <cell r="EK19">
            <v>0</v>
          </cell>
          <cell r="EL19">
            <v>0</v>
          </cell>
          <cell r="EN19" t="e">
            <v>#DIV/0!</v>
          </cell>
          <cell r="EO19" t="e">
            <v>#DIV/0!</v>
          </cell>
          <cell r="EQ19">
            <v>0</v>
          </cell>
          <cell r="ER19">
            <v>0</v>
          </cell>
          <cell r="ET19" t="e">
            <v>#DIV/0!</v>
          </cell>
          <cell r="EU19" t="e">
            <v>#DIV/0!</v>
          </cell>
        </row>
        <row r="20">
          <cell r="A20" t="str">
            <v xml:space="preserve">Total income </v>
          </cell>
          <cell r="B20">
            <v>1534.1970000000001</v>
          </cell>
          <cell r="C20">
            <v>1959.308</v>
          </cell>
          <cell r="D20">
            <v>2340.5929999999998</v>
          </cell>
          <cell r="E20">
            <v>3307.68</v>
          </cell>
          <cell r="F20">
            <v>2111.8069999999998</v>
          </cell>
          <cell r="G20">
            <v>2431.6269999999995</v>
          </cell>
          <cell r="H20">
            <v>3036.5039999999999</v>
          </cell>
          <cell r="I20">
            <v>6255.8060000000005</v>
          </cell>
          <cell r="J20">
            <v>3484.5549999999994</v>
          </cell>
          <cell r="K20">
            <v>5002.768</v>
          </cell>
          <cell r="L20">
            <v>5187.2939999999999</v>
          </cell>
          <cell r="M20">
            <v>10936.691999999999</v>
          </cell>
          <cell r="N20">
            <v>6104.9430000000002</v>
          </cell>
          <cell r="P20">
            <v>5002.7740000000003</v>
          </cell>
          <cell r="Q20">
            <v>5889.9430000000002</v>
          </cell>
          <cell r="R20">
            <v>6897.6939999999995</v>
          </cell>
          <cell r="S20">
            <v>0.37877385626454418</v>
          </cell>
          <cell r="T20">
            <v>0.17109690195643656</v>
          </cell>
          <cell r="W20">
            <v>4426.2519999999986</v>
          </cell>
          <cell r="X20">
            <v>9144.7839999999997</v>
          </cell>
          <cell r="Y20">
            <v>14342.457</v>
          </cell>
          <cell r="Z20">
            <v>25151.814000000002</v>
          </cell>
          <cell r="AA20" t="e">
            <v>#REF!</v>
          </cell>
          <cell r="AE20">
            <v>5187.2929999999997</v>
          </cell>
          <cell r="AF20">
            <v>6897.6939999999995</v>
          </cell>
          <cell r="AG20">
            <v>9237.7709999999988</v>
          </cell>
          <cell r="AH20">
            <v>0.78084619473008354</v>
          </cell>
          <cell r="AI20">
            <v>0.33925497419862349</v>
          </cell>
          <cell r="AJ20">
            <v>0.33925497419862349</v>
          </cell>
          <cell r="AK20">
            <v>9670.8369999999995</v>
          </cell>
          <cell r="AL20">
            <v>9237.7709999999988</v>
          </cell>
          <cell r="AM20">
            <v>11181.479000000001</v>
          </cell>
          <cell r="AN20">
            <v>0.15620592095596297</v>
          </cell>
          <cell r="AO20">
            <v>0.21040876635716588</v>
          </cell>
          <cell r="AP20">
            <v>0.21040876635716588</v>
          </cell>
          <cell r="AQ20">
            <v>25151.814000000002</v>
          </cell>
          <cell r="AR20">
            <v>33206.917000000001</v>
          </cell>
          <cell r="AS20">
            <v>0.32025932602714047</v>
          </cell>
          <cell r="AT20">
            <v>0.68202398070135839</v>
          </cell>
          <cell r="AU20">
            <v>7311.0317999999988</v>
          </cell>
          <cell r="AV20">
            <v>0.4094117683346592</v>
          </cell>
          <cell r="AW20">
            <v>25151.814000000002</v>
          </cell>
          <cell r="AX20">
            <v>33206.917000000001</v>
          </cell>
          <cell r="AY20">
            <v>13674.617</v>
          </cell>
          <cell r="AZ20">
            <v>22025.407999999996</v>
          </cell>
          <cell r="BA20">
            <v>0.61067823691149781</v>
          </cell>
          <cell r="BB20">
            <v>0.38364143204334233</v>
          </cell>
          <cell r="BC20">
            <v>11181.509000000005</v>
          </cell>
          <cell r="BD20">
            <v>2.2384922241570626E-2</v>
          </cell>
          <cell r="BE20">
            <v>13709.23</v>
          </cell>
          <cell r="BF20">
            <v>19766.84</v>
          </cell>
          <cell r="BG20">
            <v>1.1395932737405907</v>
          </cell>
          <cell r="BH20">
            <v>0.44186362034921012</v>
          </cell>
          <cell r="BJ20">
            <v>11141.68</v>
          </cell>
          <cell r="BK20">
            <v>19766.84</v>
          </cell>
          <cell r="BL20">
            <v>13944.990000000002</v>
          </cell>
          <cell r="BM20">
            <v>0.25160568244645343</v>
          </cell>
          <cell r="BN20">
            <v>-0.29452608510009681</v>
          </cell>
          <cell r="BP20">
            <v>9908.0849999999991</v>
          </cell>
          <cell r="BQ20">
            <v>13944.990000000002</v>
          </cell>
          <cell r="BR20">
            <v>10214.211000000001</v>
          </cell>
          <cell r="BS20">
            <v>3.0896585969942825E-2</v>
          </cell>
          <cell r="BT20">
            <v>-0.26753543745818387</v>
          </cell>
          <cell r="BV20">
            <v>13709.235000000001</v>
          </cell>
          <cell r="BW20">
            <v>10114.201000000001</v>
          </cell>
          <cell r="BX20">
            <v>13387.735000000001</v>
          </cell>
          <cell r="BY20">
            <v>-2.3451345023992931E-2</v>
          </cell>
          <cell r="BZ20">
            <v>0.32365720238306506</v>
          </cell>
          <cell r="CB20">
            <v>19766.84</v>
          </cell>
          <cell r="CC20">
            <v>13387.735000000001</v>
          </cell>
          <cell r="CD20">
            <v>11457.437999999998</v>
          </cell>
          <cell r="CE20">
            <v>-0.42037078258335692</v>
          </cell>
          <cell r="CF20">
            <v>-0.14418398631284546</v>
          </cell>
          <cell r="CH20">
            <v>13944.990000000002</v>
          </cell>
          <cell r="CI20">
            <v>11457.437999999998</v>
          </cell>
          <cell r="CJ20">
            <v>17608.444</v>
          </cell>
          <cell r="CK20">
            <v>0.26270753869310748</v>
          </cell>
          <cell r="CL20">
            <v>0.53685701812220166</v>
          </cell>
          <cell r="CN20">
            <v>10214.212</v>
          </cell>
          <cell r="CO20">
            <v>17608.444</v>
          </cell>
          <cell r="CP20">
            <v>19075.792999999998</v>
          </cell>
          <cell r="CQ20">
            <v>0.86757363172019519</v>
          </cell>
          <cell r="CR20">
            <v>8.3332121793384895E-2</v>
          </cell>
          <cell r="CT20">
            <v>13387.735000000001</v>
          </cell>
          <cell r="CU20">
            <v>19075.792999999998</v>
          </cell>
          <cell r="CV20">
            <v>18854.919999999998</v>
          </cell>
          <cell r="CW20">
            <v>0.40837266348639245</v>
          </cell>
          <cell r="CX20">
            <v>-1.1578706059559352E-2</v>
          </cell>
          <cell r="CZ20">
            <v>11457.437999999998</v>
          </cell>
          <cell r="DA20">
            <v>18854.919999999998</v>
          </cell>
          <cell r="DB20">
            <v>19622.148999999998</v>
          </cell>
          <cell r="DC20">
            <v>0.71261227859142684</v>
          </cell>
          <cell r="DD20">
            <v>4.0691182990964636E-2</v>
          </cell>
          <cell r="DF20">
            <v>17608.437999999998</v>
          </cell>
          <cell r="DG20">
            <v>19622.148999999998</v>
          </cell>
          <cell r="DH20">
            <v>24814.612000000001</v>
          </cell>
          <cell r="DI20">
            <v>0.40924549923167541</v>
          </cell>
          <cell r="DJ20">
            <v>0.26462254465604174</v>
          </cell>
          <cell r="DL20">
            <v>35059.384999999995</v>
          </cell>
          <cell r="DM20">
            <v>57552.861999999994</v>
          </cell>
          <cell r="DN20">
            <v>0.64158218976174286</v>
          </cell>
          <cell r="DP20">
            <v>19005.141</v>
          </cell>
          <cell r="DQ20">
            <v>24814.612000000001</v>
          </cell>
          <cell r="DR20">
            <v>18032.377</v>
          </cell>
          <cell r="DS20">
            <v>-5.1184255881079666E-2</v>
          </cell>
          <cell r="DT20">
            <v>-0.27331618161106042</v>
          </cell>
          <cell r="DV20">
            <v>19075.792999999998</v>
          </cell>
          <cell r="DW20">
            <v>24814.612000000001</v>
          </cell>
          <cell r="DY20">
            <v>18854.919999999998</v>
          </cell>
          <cell r="DZ20">
            <v>18032.377</v>
          </cell>
          <cell r="EA20">
            <v>23349.242999999999</v>
          </cell>
          <cell r="EB20">
            <v>0.23836340859574068</v>
          </cell>
          <cell r="EC20">
            <v>0.29485108923798564</v>
          </cell>
          <cell r="EE20">
            <v>19455.715</v>
          </cell>
          <cell r="EF20">
            <v>23349.242999999999</v>
          </cell>
          <cell r="EG20">
            <v>19376.017999999996</v>
          </cell>
          <cell r="EH20">
            <v>-4.0963285081018208E-3</v>
          </cell>
          <cell r="EI20">
            <v>-0.17016504560768853</v>
          </cell>
          <cell r="EK20">
            <v>24814.612000000001</v>
          </cell>
          <cell r="EL20">
            <v>19376.017999999996</v>
          </cell>
          <cell r="EM20">
            <v>22534.255000000005</v>
          </cell>
          <cell r="EN20">
            <v>-9.1895734658272943E-2</v>
          </cell>
          <cell r="EO20">
            <v>0.16299721645593057</v>
          </cell>
          <cell r="EQ20">
            <v>18032.376999999997</v>
          </cell>
          <cell r="ER20">
            <v>22534.255000000005</v>
          </cell>
          <cell r="ES20">
            <v>17604.11</v>
          </cell>
          <cell r="ET20">
            <v>-2.3749891653218835E-2</v>
          </cell>
          <cell r="EU20">
            <v>-0.21878446835717458</v>
          </cell>
        </row>
        <row r="21">
          <cell r="A21" t="str">
            <v>Operating expenses</v>
          </cell>
          <cell r="B21">
            <v>942.452</v>
          </cell>
          <cell r="C21">
            <v>1164.0529999999999</v>
          </cell>
          <cell r="D21">
            <v>1482.6000000000001</v>
          </cell>
          <cell r="E21">
            <v>2135.9369999999999</v>
          </cell>
          <cell r="F21">
            <v>1498.9749999999999</v>
          </cell>
          <cell r="G21">
            <v>1792.171</v>
          </cell>
          <cell r="H21">
            <v>2229.9610000000002</v>
          </cell>
          <cell r="I21">
            <v>5040.6000000000004</v>
          </cell>
          <cell r="J21">
            <v>2547.1490000000003</v>
          </cell>
          <cell r="K21">
            <v>3253.5529999999999</v>
          </cell>
          <cell r="L21">
            <v>3681.95</v>
          </cell>
          <cell r="M21">
            <v>7188.04</v>
          </cell>
          <cell r="N21">
            <v>3910.0730000000003</v>
          </cell>
          <cell r="P21">
            <v>3253.5420000000004</v>
          </cell>
          <cell r="Q21">
            <v>3910.0730000000003</v>
          </cell>
          <cell r="R21">
            <v>5357.009</v>
          </cell>
          <cell r="S21">
            <v>0.64651601239510637</v>
          </cell>
          <cell r="T21">
            <v>0.37005344912997784</v>
          </cell>
          <cell r="W21">
            <v>3416.1219999999998</v>
          </cell>
          <cell r="X21">
            <v>5728.0929999999998</v>
          </cell>
          <cell r="Y21">
            <v>11064.985000000001</v>
          </cell>
          <cell r="Z21">
            <v>17211.136999999999</v>
          </cell>
          <cell r="AA21" t="e">
            <v>#REF!</v>
          </cell>
          <cell r="AE21">
            <v>3681.951</v>
          </cell>
          <cell r="AF21">
            <v>5357.009</v>
          </cell>
          <cell r="AG21">
            <v>6323.3640000000005</v>
          </cell>
          <cell r="AH21">
            <v>0.7173949354567728</v>
          </cell>
          <cell r="AI21">
            <v>0.18039077403080728</v>
          </cell>
          <cell r="AJ21">
            <v>0.18039077403080728</v>
          </cell>
          <cell r="AK21">
            <v>7188.04</v>
          </cell>
          <cell r="AL21">
            <v>6323.3640000000005</v>
          </cell>
          <cell r="AM21">
            <v>8283.0419999999995</v>
          </cell>
          <cell r="AN21">
            <v>0.1523366592283848</v>
          </cell>
          <cell r="AO21">
            <v>0.30991067412851758</v>
          </cell>
          <cell r="AP21">
            <v>0.30991067412851758</v>
          </cell>
          <cell r="AQ21">
            <v>17211.136999999999</v>
          </cell>
          <cell r="AR21">
            <v>23873.498</v>
          </cell>
          <cell r="AS21">
            <v>0.38709592515590341</v>
          </cell>
          <cell r="AT21">
            <v>0.92675224384381338</v>
          </cell>
          <cell r="AU21">
            <v>5707.0225</v>
          </cell>
          <cell r="AV21">
            <v>0.54999957902753183</v>
          </cell>
          <cell r="AW21">
            <v>17211.136999999999</v>
          </cell>
          <cell r="AX21">
            <v>23873.498</v>
          </cell>
          <cell r="AY21">
            <v>9482.652</v>
          </cell>
          <cell r="AZ21">
            <v>15590.446</v>
          </cell>
          <cell r="BA21">
            <v>0.64410188204734276</v>
          </cell>
          <cell r="BB21">
            <v>0.2925035998911738</v>
          </cell>
          <cell r="BC21">
            <v>8283.0519999999997</v>
          </cell>
          <cell r="BD21">
            <v>0.15233805042821125</v>
          </cell>
          <cell r="BE21">
            <v>9738.9500000000007</v>
          </cell>
          <cell r="BF21">
            <v>13249.329999999998</v>
          </cell>
          <cell r="BG21">
            <v>1.0950326398872638</v>
          </cell>
          <cell r="BH21">
            <v>0.36044748150467942</v>
          </cell>
          <cell r="BJ21">
            <v>8264.74</v>
          </cell>
          <cell r="BK21">
            <v>13249.329999999998</v>
          </cell>
          <cell r="BL21">
            <v>9096.52</v>
          </cell>
          <cell r="BM21">
            <v>0.10064200446717031</v>
          </cell>
          <cell r="BN21">
            <v>-0.31343547183140563</v>
          </cell>
          <cell r="BP21">
            <v>7534.9500000000007</v>
          </cell>
          <cell r="BQ21">
            <v>9096.52</v>
          </cell>
          <cell r="BR21">
            <v>7475.55</v>
          </cell>
          <cell r="BS21">
            <v>-7.8832639898075429E-3</v>
          </cell>
          <cell r="BT21">
            <v>-0.17819671698627604</v>
          </cell>
          <cell r="BV21">
            <v>9738.9500000000007</v>
          </cell>
          <cell r="BW21">
            <v>7475.55</v>
          </cell>
          <cell r="BX21">
            <v>10223.65</v>
          </cell>
          <cell r="BY21">
            <v>4.9769225635206915E-2</v>
          </cell>
          <cell r="BZ21">
            <v>0.36761174763060911</v>
          </cell>
          <cell r="CB21">
            <v>13249.329999999998</v>
          </cell>
          <cell r="CC21">
            <v>10223.65</v>
          </cell>
          <cell r="CD21">
            <v>8450.2839999999997</v>
          </cell>
          <cell r="CE21">
            <v>-0.36221046649151312</v>
          </cell>
          <cell r="CF21">
            <v>-0.17345722907180905</v>
          </cell>
          <cell r="CH21">
            <v>9096.52</v>
          </cell>
          <cell r="CI21">
            <v>8450.2839999999997</v>
          </cell>
          <cell r="CJ21">
            <v>12958.386</v>
          </cell>
          <cell r="CK21">
            <v>0.42454323191726062</v>
          </cell>
          <cell r="CL21">
            <v>0.53348526511061656</v>
          </cell>
          <cell r="CN21">
            <v>7475.55</v>
          </cell>
          <cell r="CO21">
            <v>12958.386</v>
          </cell>
          <cell r="CP21">
            <v>13372.103999999999</v>
          </cell>
          <cell r="CQ21">
            <v>0.78877861829564377</v>
          </cell>
          <cell r="CR21">
            <v>3.192666123697796E-2</v>
          </cell>
          <cell r="CT21">
            <v>10223.65</v>
          </cell>
          <cell r="CU21">
            <v>13372.103999999999</v>
          </cell>
          <cell r="CV21">
            <v>13827.743</v>
          </cell>
          <cell r="CW21">
            <v>0.35252507666048838</v>
          </cell>
          <cell r="CX21">
            <v>3.4073845073296027E-2</v>
          </cell>
          <cell r="CZ21">
            <v>8450.2839999999997</v>
          </cell>
          <cell r="DA21">
            <v>13827.743</v>
          </cell>
          <cell r="DB21">
            <v>13389.772999999999</v>
          </cell>
          <cell r="DC21">
            <v>0.58453526532362687</v>
          </cell>
          <cell r="DD21">
            <v>-3.1673281749595827E-2</v>
          </cell>
          <cell r="DF21">
            <v>12958.386</v>
          </cell>
          <cell r="DG21">
            <v>13389.772999999999</v>
          </cell>
          <cell r="DH21">
            <v>17404.866000000002</v>
          </cell>
          <cell r="DI21">
            <v>0.3431353256493519</v>
          </cell>
          <cell r="DJ21">
            <v>0.29986266384052995</v>
          </cell>
          <cell r="DL21">
            <v>26149.484</v>
          </cell>
          <cell r="DM21">
            <v>40589.619999999995</v>
          </cell>
          <cell r="DN21">
            <v>0.55221495001583953</v>
          </cell>
          <cell r="DP21">
            <v>13372.103999999999</v>
          </cell>
          <cell r="DQ21">
            <v>17404.866000000002</v>
          </cell>
          <cell r="DR21">
            <v>12772.111999999999</v>
          </cell>
          <cell r="DS21">
            <v>-4.4868930124982609E-2</v>
          </cell>
          <cell r="DT21">
            <v>-0.26617579244792822</v>
          </cell>
          <cell r="DV21">
            <v>13372.103999999999</v>
          </cell>
          <cell r="DW21">
            <v>17404.866000000002</v>
          </cell>
          <cell r="DY21">
            <v>13827.743</v>
          </cell>
          <cell r="DZ21">
            <v>12772.111999999999</v>
          </cell>
          <cell r="EA21">
            <v>17664.383000000002</v>
          </cell>
          <cell r="EB21">
            <v>0.27745959698556732</v>
          </cell>
          <cell r="EC21">
            <v>0.38304322730649432</v>
          </cell>
          <cell r="EE21">
            <v>13389.772999999999</v>
          </cell>
          <cell r="EF21">
            <v>17664.383000000002</v>
          </cell>
          <cell r="EG21">
            <v>13416.759</v>
          </cell>
          <cell r="EH21">
            <v>2.0154187826784131E-3</v>
          </cell>
          <cell r="EI21">
            <v>-0.24046263036755944</v>
          </cell>
          <cell r="EK21">
            <v>17404.866000000002</v>
          </cell>
          <cell r="EL21">
            <v>13416.759</v>
          </cell>
          <cell r="EM21">
            <v>15488.651</v>
          </cell>
          <cell r="EN21">
            <v>-0.11009650979214669</v>
          </cell>
          <cell r="EO21">
            <v>0.154425670163711</v>
          </cell>
          <cell r="EQ21">
            <v>12772.111999999999</v>
          </cell>
          <cell r="ER21">
            <v>15488.651</v>
          </cell>
          <cell r="ES21">
            <v>11337.561000000002</v>
          </cell>
          <cell r="ET21">
            <v>-0.11231901192222538</v>
          </cell>
          <cell r="EU21">
            <v>-0.26800849215338374</v>
          </cell>
        </row>
        <row r="22">
          <cell r="A22" t="str">
            <v>Employee expenses</v>
          </cell>
          <cell r="B22">
            <v>297.95300000000003</v>
          </cell>
          <cell r="C22">
            <v>354.101</v>
          </cell>
          <cell r="D22">
            <v>446.709</v>
          </cell>
          <cell r="E22">
            <v>490.24</v>
          </cell>
          <cell r="F22">
            <v>490.68299999999999</v>
          </cell>
          <cell r="G22">
            <v>525.029</v>
          </cell>
          <cell r="H22">
            <v>547.43700000000001</v>
          </cell>
          <cell r="I22">
            <v>946.3</v>
          </cell>
          <cell r="J22">
            <v>828.06700000000001</v>
          </cell>
          <cell r="K22">
            <v>1023.721</v>
          </cell>
          <cell r="L22">
            <v>1018.88</v>
          </cell>
          <cell r="M22">
            <v>1433.44</v>
          </cell>
          <cell r="N22">
            <v>1545.1110000000001</v>
          </cell>
          <cell r="P22">
            <v>1027.242</v>
          </cell>
          <cell r="Q22">
            <v>1545.1110000000001</v>
          </cell>
          <cell r="R22">
            <v>1447.3019999999999</v>
          </cell>
          <cell r="S22">
            <v>0.40892019602002261</v>
          </cell>
          <cell r="T22">
            <v>-6.3302248187994348E-2</v>
          </cell>
          <cell r="W22">
            <v>1035.2829999999999</v>
          </cell>
          <cell r="X22">
            <v>1587.8879999999999</v>
          </cell>
          <cell r="Y22">
            <v>2516.7449999999999</v>
          </cell>
          <cell r="Z22">
            <v>4384.5129999999999</v>
          </cell>
          <cell r="AA22" t="e">
            <v>#REF!</v>
          </cell>
          <cell r="AE22">
            <v>957.83</v>
          </cell>
          <cell r="AF22">
            <v>1447.3019999999999</v>
          </cell>
          <cell r="AG22">
            <v>1931.5640000000001</v>
          </cell>
          <cell r="AH22">
            <v>1.0166041990749926</v>
          </cell>
          <cell r="AI22">
            <v>0.33459637311355905</v>
          </cell>
          <cell r="AJ22">
            <v>0.33459637311355905</v>
          </cell>
          <cell r="AK22">
            <v>1433.44</v>
          </cell>
          <cell r="AL22">
            <v>1931.5640000000001</v>
          </cell>
          <cell r="AM22">
            <v>1956.87</v>
          </cell>
          <cell r="AN22">
            <v>0.36515654648956342</v>
          </cell>
          <cell r="AO22">
            <v>1.310130029344081E-2</v>
          </cell>
          <cell r="AP22">
            <v>1.310130029344081E-2</v>
          </cell>
          <cell r="AQ22">
            <v>4384.5129999999999</v>
          </cell>
          <cell r="AR22">
            <v>6880.8490000000002</v>
          </cell>
          <cell r="AS22">
            <v>0.56935308436763687</v>
          </cell>
          <cell r="AT22">
            <v>0.57070092550643969</v>
          </cell>
          <cell r="AU22">
            <v>1579.2640000000001</v>
          </cell>
          <cell r="AV22">
            <v>0.6487936272616226</v>
          </cell>
          <cell r="AW22">
            <v>4384.5129999999999</v>
          </cell>
          <cell r="AX22">
            <v>6880.8490000000002</v>
          </cell>
          <cell r="AY22">
            <v>2870.6680000000001</v>
          </cell>
          <cell r="AZ22">
            <v>4923.9769999999999</v>
          </cell>
          <cell r="BA22">
            <v>0.7152721944857432</v>
          </cell>
          <cell r="BB22">
            <v>0.17354721474809343</v>
          </cell>
          <cell r="BC22">
            <v>1956.8720000000003</v>
          </cell>
          <cell r="BD22">
            <v>0.36515794173456873</v>
          </cell>
          <cell r="BE22">
            <v>2848.07</v>
          </cell>
          <cell r="BF22">
            <v>3465.87</v>
          </cell>
          <cell r="BG22">
            <v>0.79433350383419854</v>
          </cell>
          <cell r="BH22">
            <v>0.21691882573110899</v>
          </cell>
          <cell r="BJ22">
            <v>1956.87</v>
          </cell>
          <cell r="BK22">
            <v>3465.87</v>
          </cell>
          <cell r="BL22">
            <v>3238.09</v>
          </cell>
          <cell r="BM22">
            <v>0.65472923597377464</v>
          </cell>
          <cell r="BN22">
            <v>-6.5720872392790231E-2</v>
          </cell>
          <cell r="BP22">
            <v>2426.89</v>
          </cell>
          <cell r="BQ22">
            <v>3238.09</v>
          </cell>
          <cell r="BR22">
            <v>3186.8020000000001</v>
          </cell>
          <cell r="BS22">
            <v>0.31312173192851778</v>
          </cell>
          <cell r="BT22">
            <v>-1.5838966798328635E-2</v>
          </cell>
          <cell r="BV22">
            <v>2848.07</v>
          </cell>
          <cell r="BW22">
            <v>3186.8020000000001</v>
          </cell>
          <cell r="BX22">
            <v>3170.8980000000001</v>
          </cell>
          <cell r="BY22">
            <v>0.11334974210605786</v>
          </cell>
          <cell r="BZ22">
            <v>-4.9905830359087133E-3</v>
          </cell>
          <cell r="CB22">
            <v>3465.87</v>
          </cell>
          <cell r="CC22">
            <v>3170.8980000000001</v>
          </cell>
          <cell r="CD22">
            <v>2959.703</v>
          </cell>
          <cell r="CE22">
            <v>-0.14604327340610002</v>
          </cell>
          <cell r="CF22">
            <v>-6.6604160714094252E-2</v>
          </cell>
          <cell r="CH22">
            <v>3238.09</v>
          </cell>
          <cell r="CI22">
            <v>2959.703</v>
          </cell>
          <cell r="CJ22">
            <v>2607.7020000000002</v>
          </cell>
          <cell r="CK22">
            <v>-0.1946789619806738</v>
          </cell>
          <cell r="CL22">
            <v>-0.11893119005521835</v>
          </cell>
          <cell r="CN22">
            <v>3186.8020000000001</v>
          </cell>
          <cell r="CO22">
            <v>2607.7020000000002</v>
          </cell>
          <cell r="CP22">
            <v>2826.6260000000002</v>
          </cell>
          <cell r="CQ22">
            <v>-0.11302114157076593</v>
          </cell>
          <cell r="CR22">
            <v>8.3952844305062557E-2</v>
          </cell>
          <cell r="CT22">
            <v>3170.8980000000001</v>
          </cell>
          <cell r="CU22">
            <v>2826.6260000000002</v>
          </cell>
          <cell r="CV22">
            <v>3060.991</v>
          </cell>
          <cell r="CW22">
            <v>-3.466115907859546E-2</v>
          </cell>
          <cell r="CX22">
            <v>8.2913339083416027E-2</v>
          </cell>
          <cell r="CZ22">
            <v>2959.703</v>
          </cell>
          <cell r="DA22">
            <v>3060.991</v>
          </cell>
          <cell r="DB22">
            <v>3122.6869999999999</v>
          </cell>
          <cell r="DC22">
            <v>5.5067687534864129E-2</v>
          </cell>
          <cell r="DD22">
            <v>2.0155563998718096E-2</v>
          </cell>
          <cell r="DF22">
            <v>2607.7020000000002</v>
          </cell>
          <cell r="DG22">
            <v>3122.6869999999999</v>
          </cell>
          <cell r="DH22">
            <v>3599.2429999999999</v>
          </cell>
          <cell r="DI22">
            <v>0.38023554838704721</v>
          </cell>
          <cell r="DJ22">
            <v>0.15261087646632543</v>
          </cell>
          <cell r="DL22">
            <v>9317.4030000000002</v>
          </cell>
          <cell r="DM22">
            <v>9010.3040000000001</v>
          </cell>
          <cell r="DN22">
            <v>-3.2959720643187862E-2</v>
          </cell>
          <cell r="DP22">
            <v>2826.6260000000002</v>
          </cell>
          <cell r="DQ22">
            <v>3599.2429999999999</v>
          </cell>
          <cell r="DR22">
            <v>3518.848</v>
          </cell>
          <cell r="DS22">
            <v>0.24489338172082187</v>
          </cell>
          <cell r="DT22">
            <v>-2.2336641343749242E-2</v>
          </cell>
          <cell r="DV22">
            <v>2826.6260000000002</v>
          </cell>
          <cell r="DW22">
            <v>3599.2429999999999</v>
          </cell>
          <cell r="DY22">
            <v>3060.991</v>
          </cell>
          <cell r="DZ22">
            <v>3518.848</v>
          </cell>
          <cell r="EA22">
            <v>3732.2370000000001</v>
          </cell>
          <cell r="EB22">
            <v>0.21929041934458482</v>
          </cell>
          <cell r="EC22">
            <v>6.0641721381543112E-2</v>
          </cell>
          <cell r="EE22">
            <v>3122.6869999999999</v>
          </cell>
          <cell r="EF22">
            <v>3732.2370000000001</v>
          </cell>
          <cell r="EG22">
            <v>3967.1790000000001</v>
          </cell>
          <cell r="EH22">
            <v>0.27043760709927067</v>
          </cell>
          <cell r="EI22">
            <v>6.2949378616631302E-2</v>
          </cell>
          <cell r="EK22">
            <v>3599.2429999999999</v>
          </cell>
          <cell r="EL22">
            <v>3967.1790000000001</v>
          </cell>
          <cell r="EM22">
            <v>4005.1849999999999</v>
          </cell>
          <cell r="EN22">
            <v>0.11278538292635432</v>
          </cell>
          <cell r="EO22">
            <v>9.5801071743926158E-3</v>
          </cell>
          <cell r="EQ22">
            <v>3518.848</v>
          </cell>
          <cell r="ER22">
            <v>4005.1849999999999</v>
          </cell>
          <cell r="ES22">
            <v>3848.1480000000001</v>
          </cell>
          <cell r="ET22">
            <v>9.3581763122476458E-2</v>
          </cell>
          <cell r="EU22">
            <v>-3.9208426077696701E-2</v>
          </cell>
        </row>
        <row r="23">
          <cell r="A23" t="str">
            <v xml:space="preserve">Other operating expenses </v>
          </cell>
          <cell r="B23">
            <v>644.49900000000002</v>
          </cell>
          <cell r="C23">
            <v>809.952</v>
          </cell>
          <cell r="D23">
            <v>1035.8910000000001</v>
          </cell>
          <cell r="E23">
            <v>1645.6969999999999</v>
          </cell>
          <cell r="F23">
            <v>1008.292</v>
          </cell>
          <cell r="G23">
            <v>1267.1420000000001</v>
          </cell>
          <cell r="H23">
            <v>1682.5240000000001</v>
          </cell>
          <cell r="I23">
            <v>4094.3</v>
          </cell>
          <cell r="J23">
            <v>1719.0820000000001</v>
          </cell>
          <cell r="K23">
            <v>2229.8319999999999</v>
          </cell>
          <cell r="L23">
            <v>2663.07</v>
          </cell>
          <cell r="M23">
            <v>5754.6</v>
          </cell>
          <cell r="N23">
            <v>2364.962</v>
          </cell>
          <cell r="P23">
            <v>2226.3000000000002</v>
          </cell>
          <cell r="Q23">
            <v>2364.962</v>
          </cell>
          <cell r="R23">
            <v>3909.7069999999999</v>
          </cell>
          <cell r="S23">
            <v>0.75614562278219455</v>
          </cell>
          <cell r="T23">
            <v>0.65317962825618325</v>
          </cell>
          <cell r="W23">
            <v>2380.8389999999999</v>
          </cell>
          <cell r="X23">
            <v>4140.2049999999999</v>
          </cell>
          <cell r="Y23">
            <v>8548.2400000000016</v>
          </cell>
          <cell r="Z23">
            <v>12826.624</v>
          </cell>
          <cell r="AA23" t="e">
            <v>#REF!</v>
          </cell>
          <cell r="AE23">
            <v>2724.1210000000001</v>
          </cell>
          <cell r="AF23">
            <v>3909.7069999999999</v>
          </cell>
          <cell r="AG23">
            <v>4391.8</v>
          </cell>
          <cell r="AH23">
            <v>0.61218976690095639</v>
          </cell>
          <cell r="AI23">
            <v>0.12330668257237698</v>
          </cell>
          <cell r="AJ23">
            <v>0.12330668257237698</v>
          </cell>
          <cell r="AK23">
            <v>5754.6</v>
          </cell>
          <cell r="AL23">
            <v>4391.8</v>
          </cell>
          <cell r="AM23">
            <v>6326.1719999999996</v>
          </cell>
          <cell r="AN23">
            <v>9.9324366593681379E-2</v>
          </cell>
          <cell r="AO23">
            <v>0.44045084020219494</v>
          </cell>
          <cell r="AP23">
            <v>0.44045084020219494</v>
          </cell>
          <cell r="AQ23">
            <v>12826.624</v>
          </cell>
          <cell r="AR23">
            <v>16992.648999999998</v>
          </cell>
          <cell r="AS23">
            <v>0.32479512925614706</v>
          </cell>
          <cell r="AT23">
            <v>1.1593175486876426</v>
          </cell>
          <cell r="AU23">
            <v>4127.7584999999999</v>
          </cell>
          <cell r="AV23">
            <v>0.5152625378975455</v>
          </cell>
          <cell r="AW23">
            <v>12826.624</v>
          </cell>
          <cell r="AX23">
            <v>16992.648999999998</v>
          </cell>
          <cell r="AY23">
            <v>6611.9840000000004</v>
          </cell>
          <cell r="AZ23">
            <v>10666.469000000001</v>
          </cell>
          <cell r="BA23">
            <v>0.61320248203867411</v>
          </cell>
          <cell r="BB23">
            <v>0.3490209590333706</v>
          </cell>
          <cell r="BC23">
            <v>6326.1799999999967</v>
          </cell>
          <cell r="BD23">
            <v>9.9325756785874963E-2</v>
          </cell>
          <cell r="BE23">
            <v>6890.88</v>
          </cell>
          <cell r="BF23">
            <v>9783.4599999999991</v>
          </cell>
          <cell r="BG23">
            <v>1.2272594818558482</v>
          </cell>
          <cell r="BH23">
            <v>0.41976931828735942</v>
          </cell>
          <cell r="BJ23">
            <v>6307.87</v>
          </cell>
          <cell r="BK23">
            <v>9783.4599999999991</v>
          </cell>
          <cell r="BL23">
            <v>5858.43</v>
          </cell>
          <cell r="BM23">
            <v>-7.1250675743158909E-2</v>
          </cell>
          <cell r="BN23">
            <v>-0.40119037641079935</v>
          </cell>
          <cell r="BP23">
            <v>5108.0600000000004</v>
          </cell>
          <cell r="BQ23">
            <v>5858.43</v>
          </cell>
          <cell r="BR23">
            <v>4288.7470000000003</v>
          </cell>
          <cell r="BS23">
            <v>-0.16039611907456064</v>
          </cell>
          <cell r="BT23">
            <v>-0.26793577801561164</v>
          </cell>
          <cell r="BV23">
            <v>6890.88</v>
          </cell>
          <cell r="BW23">
            <v>4288.7470000000003</v>
          </cell>
          <cell r="BX23">
            <v>7052.7469999999994</v>
          </cell>
          <cell r="BY23">
            <v>2.3490033203306337E-2</v>
          </cell>
          <cell r="BZ23">
            <v>0.64447727972762192</v>
          </cell>
          <cell r="CB23">
            <v>9783.4599999999991</v>
          </cell>
          <cell r="CC23">
            <v>7052.7469999999994</v>
          </cell>
          <cell r="CD23">
            <v>5490.5479999999998</v>
          </cell>
          <cell r="CE23">
            <v>-0.43879281971817741</v>
          </cell>
          <cell r="CF23">
            <v>-0.22150220332588133</v>
          </cell>
          <cell r="CH23">
            <v>5858.43</v>
          </cell>
          <cell r="CI23">
            <v>5490.5479999999998</v>
          </cell>
          <cell r="CJ23">
            <v>10350.683999999999</v>
          </cell>
          <cell r="CK23">
            <v>0.7668016857758817</v>
          </cell>
          <cell r="CL23">
            <v>0.8851823169563402</v>
          </cell>
          <cell r="CN23">
            <v>4288.7470000000003</v>
          </cell>
          <cell r="CO23">
            <v>10350.683999999999</v>
          </cell>
          <cell r="CP23">
            <v>10545.477999999999</v>
          </cell>
          <cell r="CQ23">
            <v>1.4588715538594368</v>
          </cell>
          <cell r="CR23">
            <v>1.8819432609477715E-2</v>
          </cell>
          <cell r="CT23">
            <v>7052.7469999999994</v>
          </cell>
          <cell r="CU23">
            <v>10545.477999999999</v>
          </cell>
          <cell r="CV23">
            <v>10766.752</v>
          </cell>
          <cell r="CW23">
            <v>0.52660403102507458</v>
          </cell>
          <cell r="CX23">
            <v>2.0982832641631033E-2</v>
          </cell>
          <cell r="CZ23">
            <v>5490.5479999999998</v>
          </cell>
          <cell r="DA23">
            <v>10766.752</v>
          </cell>
          <cell r="DB23">
            <v>10267.085999999999</v>
          </cell>
          <cell r="DC23">
            <v>0.86995651435885812</v>
          </cell>
          <cell r="DD23">
            <v>-4.6408238993523865E-2</v>
          </cell>
          <cell r="DF23">
            <v>10350.683999999999</v>
          </cell>
          <cell r="DG23">
            <v>10267.085999999999</v>
          </cell>
          <cell r="DH23">
            <v>13805.623000000001</v>
          </cell>
          <cell r="DI23">
            <v>0.33378847233670772</v>
          </cell>
          <cell r="DJ23">
            <v>0.34464861792333301</v>
          </cell>
          <cell r="DL23">
            <v>16832.041999999998</v>
          </cell>
          <cell r="DM23">
            <v>31579.315999999999</v>
          </cell>
          <cell r="DN23">
            <v>0.87614289460541994</v>
          </cell>
          <cell r="DP23">
            <v>10545.477999999999</v>
          </cell>
          <cell r="DQ23">
            <v>13805.623000000001</v>
          </cell>
          <cell r="DR23">
            <v>9253.2639999999992</v>
          </cell>
          <cell r="DS23">
            <v>-0.12253726194298642</v>
          </cell>
          <cell r="DT23">
            <v>-0.32974672711256869</v>
          </cell>
          <cell r="DV23">
            <v>10545.477999999999</v>
          </cell>
          <cell r="DW23">
            <v>13805.623000000001</v>
          </cell>
          <cell r="DY23">
            <v>10766.752</v>
          </cell>
          <cell r="DZ23">
            <v>9253.2639999999992</v>
          </cell>
          <cell r="EA23">
            <v>13932.146000000001</v>
          </cell>
          <cell r="EB23">
            <v>0.29399711259254424</v>
          </cell>
          <cell r="EC23">
            <v>0.50564665614209225</v>
          </cell>
          <cell r="EE23">
            <v>10267.085999999999</v>
          </cell>
          <cell r="EF23">
            <v>13932.146000000001</v>
          </cell>
          <cell r="EG23">
            <v>9449.58</v>
          </cell>
          <cell r="EH23">
            <v>-7.9623955618955522E-2</v>
          </cell>
          <cell r="EI23">
            <v>-0.32174268056048227</v>
          </cell>
          <cell r="EK23">
            <v>13805.623000000001</v>
          </cell>
          <cell r="EL23">
            <v>9449.58</v>
          </cell>
          <cell r="EM23">
            <v>11483.466</v>
          </cell>
          <cell r="EN23">
            <v>-0.16820370945954422</v>
          </cell>
          <cell r="EO23">
            <v>0.21523559777259949</v>
          </cell>
          <cell r="EQ23">
            <v>9253.2639999999992</v>
          </cell>
          <cell r="ER23">
            <v>11483.466</v>
          </cell>
          <cell r="ES23">
            <v>7489.4130000000005</v>
          </cell>
          <cell r="ET23">
            <v>-0.19061933172986301</v>
          </cell>
          <cell r="EU23">
            <v>-0.34780901515274221</v>
          </cell>
        </row>
        <row r="24">
          <cell r="A24" t="str">
            <v>---Transfer to Policy holder reserves</v>
          </cell>
          <cell r="P24">
            <v>800.87900000000002</v>
          </cell>
          <cell r="Q24">
            <v>619.99099999999999</v>
          </cell>
          <cell r="R24">
            <v>1934.77</v>
          </cell>
          <cell r="S24">
            <v>1.4158081308162656</v>
          </cell>
          <cell r="T24">
            <v>2.1206420738365557</v>
          </cell>
          <cell r="AE24">
            <v>1059.6010000000001</v>
          </cell>
          <cell r="AF24">
            <v>1934.77</v>
          </cell>
          <cell r="AG24">
            <v>2183.2840000000001</v>
          </cell>
          <cell r="AH24">
            <v>1.0604774816180806</v>
          </cell>
          <cell r="AI24">
            <v>0.12844627526786145</v>
          </cell>
          <cell r="AJ24">
            <v>0.12844627526786145</v>
          </cell>
          <cell r="AK24">
            <v>3364.7689999999998</v>
          </cell>
          <cell r="AL24">
            <v>2183.2840000000001</v>
          </cell>
          <cell r="AM24">
            <v>3363.9009999999998</v>
          </cell>
          <cell r="AN24">
            <v>-2.5796718883230874E-4</v>
          </cell>
          <cell r="AO24">
            <v>0.54075282922423273</v>
          </cell>
          <cell r="AP24">
            <v>0.54075282922423273</v>
          </cell>
          <cell r="AQ24">
            <v>5483.1610000000001</v>
          </cell>
          <cell r="AR24">
            <v>8101.9459999999999</v>
          </cell>
          <cell r="AS24">
            <v>0.47760498004709317</v>
          </cell>
          <cell r="AT24">
            <v>3.274303981831995</v>
          </cell>
          <cell r="AU24">
            <v>-0.21221522274288085</v>
          </cell>
          <cell r="AV24">
            <v>-1</v>
          </cell>
          <cell r="AW24">
            <v>5483.1610000000001</v>
          </cell>
          <cell r="AX24">
            <v>8101.9459999999999</v>
          </cell>
          <cell r="AY24">
            <v>0</v>
          </cell>
          <cell r="AZ24">
            <v>4738.0450000000001</v>
          </cell>
          <cell r="BA24" t="e">
            <v>#DIV/0!</v>
          </cell>
          <cell r="BB24">
            <v>0.39148236057704988</v>
          </cell>
          <cell r="BC24">
            <v>3363.9009999999998</v>
          </cell>
          <cell r="BD24" t="e">
            <v>#DIV/0!</v>
          </cell>
          <cell r="BE24">
            <v>3687.47</v>
          </cell>
          <cell r="BF24">
            <v>6172.9</v>
          </cell>
          <cell r="BG24">
            <v>1.8273463278254223</v>
          </cell>
          <cell r="BH24">
            <v>0.67402039881002418</v>
          </cell>
          <cell r="BJ24">
            <v>3363.9</v>
          </cell>
          <cell r="BK24">
            <v>6172.9</v>
          </cell>
          <cell r="BL24">
            <v>1733.41</v>
          </cell>
          <cell r="BM24">
            <v>-0.48470228009156036</v>
          </cell>
          <cell r="BN24">
            <v>-0.71919033193474702</v>
          </cell>
          <cell r="BP24">
            <v>2650.03</v>
          </cell>
          <cell r="BQ24">
            <v>1733.41</v>
          </cell>
          <cell r="BR24">
            <v>445.75400000000002</v>
          </cell>
          <cell r="BS24">
            <v>-0.8317928476281401</v>
          </cell>
          <cell r="BT24">
            <v>-0.74284560490593687</v>
          </cell>
          <cell r="BV24">
            <v>3687.47</v>
          </cell>
          <cell r="BW24">
            <v>445.75400000000002</v>
          </cell>
          <cell r="BX24">
            <v>2438.5329999999999</v>
          </cell>
          <cell r="BY24">
            <v>-0.33869753516638779</v>
          </cell>
          <cell r="BZ24">
            <v>4.4705801854834721</v>
          </cell>
          <cell r="CB24">
            <v>6172.9</v>
          </cell>
          <cell r="CC24">
            <v>2438.5329999999999</v>
          </cell>
          <cell r="CD24">
            <v>1801.01</v>
          </cell>
          <cell r="CE24">
            <v>-0.70823923925545529</v>
          </cell>
          <cell r="CF24">
            <v>-0.26143710173288615</v>
          </cell>
          <cell r="CH24">
            <v>1733.41</v>
          </cell>
          <cell r="CI24">
            <v>1801.01</v>
          </cell>
          <cell r="CJ24">
            <v>6709.36</v>
          </cell>
          <cell r="CK24">
            <v>2.8706134151758667</v>
          </cell>
          <cell r="CL24">
            <v>2.7253318971021816</v>
          </cell>
          <cell r="CN24">
            <v>445.75400000000002</v>
          </cell>
          <cell r="CO24">
            <v>6709.36</v>
          </cell>
          <cell r="CP24">
            <v>7607.0889999999999</v>
          </cell>
          <cell r="CQ24">
            <v>16.065666264352085</v>
          </cell>
          <cell r="CR24">
            <v>0.13380247892496455</v>
          </cell>
          <cell r="CT24">
            <v>2438.5329999999999</v>
          </cell>
          <cell r="CU24">
            <v>7607.0889999999999</v>
          </cell>
          <cell r="CV24">
            <v>7219.82</v>
          </cell>
          <cell r="CW24">
            <v>1.9607226968017248</v>
          </cell>
          <cell r="CX24">
            <v>-5.0908961364853234E-2</v>
          </cell>
          <cell r="CZ24">
            <v>1801.01</v>
          </cell>
          <cell r="DA24">
            <v>7219.82</v>
          </cell>
          <cell r="DB24">
            <v>6631.9960000000001</v>
          </cell>
          <cell r="DC24">
            <v>2.6823760001332588</v>
          </cell>
          <cell r="DD24">
            <v>-8.1418096296029474E-2</v>
          </cell>
          <cell r="DF24">
            <v>6709.36</v>
          </cell>
          <cell r="DG24">
            <v>6631.9960000000001</v>
          </cell>
          <cell r="DH24">
            <v>9730.4599999999991</v>
          </cell>
          <cell r="DI24">
            <v>0.45028139792767119</v>
          </cell>
          <cell r="DJ24">
            <v>0.46719931676677717</v>
          </cell>
          <cell r="DL24">
            <v>4685.2969999999996</v>
          </cell>
          <cell r="DM24">
            <v>21458.904999999999</v>
          </cell>
          <cell r="DN24">
            <v>3.5800522357494096</v>
          </cell>
          <cell r="DP24">
            <v>7607.0889999999999</v>
          </cell>
          <cell r="DQ24">
            <v>9730.4599999999991</v>
          </cell>
          <cell r="DR24">
            <v>5611.5559999999996</v>
          </cell>
          <cell r="DS24">
            <v>-0.26232544406934111</v>
          </cell>
          <cell r="DT24">
            <v>-0.42330002898115815</v>
          </cell>
          <cell r="DV24">
            <v>7607.0889999999999</v>
          </cell>
          <cell r="DW24">
            <v>9730.4599999999991</v>
          </cell>
          <cell r="DY24">
            <v>7219.82</v>
          </cell>
          <cell r="DZ24">
            <v>5611.5559999999996</v>
          </cell>
          <cell r="EA24">
            <v>9927.8880000000008</v>
          </cell>
          <cell r="EB24">
            <v>0.37508802158502585</v>
          </cell>
          <cell r="EC24">
            <v>0.76918630055549686</v>
          </cell>
          <cell r="EE24">
            <v>6631.9960000000001</v>
          </cell>
          <cell r="EF24">
            <v>9927.8880000000008</v>
          </cell>
          <cell r="EG24">
            <v>5369.8959999999997</v>
          </cell>
          <cell r="EH24">
            <v>-0.19030469861562049</v>
          </cell>
          <cell r="EI24">
            <v>-0.45910993355283625</v>
          </cell>
          <cell r="EK24">
            <v>9730.4599999999991</v>
          </cell>
          <cell r="EL24">
            <v>5369.8959999999997</v>
          </cell>
          <cell r="EM24">
            <v>7176.8029999999999</v>
          </cell>
          <cell r="EN24">
            <v>-0.26243949412463541</v>
          </cell>
          <cell r="EO24">
            <v>0.3364882671843179</v>
          </cell>
          <cell r="EQ24">
            <v>5611.5559999999996</v>
          </cell>
          <cell r="ER24">
            <v>7176.8029999999999</v>
          </cell>
          <cell r="ES24">
            <v>3725.395</v>
          </cell>
          <cell r="ET24">
            <v>-0.33612085489301002</v>
          </cell>
          <cell r="EU24">
            <v>-0.4809116259705053</v>
          </cell>
        </row>
        <row r="25">
          <cell r="A25" t="str">
            <v>---Others</v>
          </cell>
          <cell r="P25">
            <v>1425.4210000000003</v>
          </cell>
          <cell r="Q25">
            <v>1744.971</v>
          </cell>
          <cell r="R25">
            <v>1974.9369999999999</v>
          </cell>
          <cell r="S25">
            <v>0.38551136822033594</v>
          </cell>
          <cell r="T25">
            <v>0.13178786352323324</v>
          </cell>
          <cell r="AE25">
            <v>1664.52</v>
          </cell>
          <cell r="AF25">
            <v>1974.9369999999999</v>
          </cell>
          <cell r="AG25">
            <v>2208.5160000000001</v>
          </cell>
          <cell r="AH25">
            <v>0.32681854228245988</v>
          </cell>
          <cell r="AI25">
            <v>0.11827162081625908</v>
          </cell>
          <cell r="AJ25">
            <v>0.11827162081625908</v>
          </cell>
          <cell r="AK25">
            <v>2389.8310000000006</v>
          </cell>
          <cell r="AL25">
            <v>2208.5160000000001</v>
          </cell>
          <cell r="AM25">
            <v>2962.2709999999997</v>
          </cell>
          <cell r="AN25">
            <v>0.23953158194031254</v>
          </cell>
          <cell r="AO25">
            <v>0.34129478799338542</v>
          </cell>
          <cell r="AP25">
            <v>0.34129478799338542</v>
          </cell>
          <cell r="AQ25">
            <v>7343.4629999999997</v>
          </cell>
          <cell r="AR25">
            <v>8890.7029999999977</v>
          </cell>
          <cell r="AS25">
            <v>0.21069623418814776</v>
          </cell>
          <cell r="AT25">
            <v>0.40812981675631121</v>
          </cell>
          <cell r="AU25">
            <v>-0.17022109050792433</v>
          </cell>
          <cell r="AV25">
            <v>-1</v>
          </cell>
          <cell r="AW25">
            <v>7343.4629999999997</v>
          </cell>
          <cell r="AX25">
            <v>8890.7029999999977</v>
          </cell>
          <cell r="AY25">
            <v>0</v>
          </cell>
          <cell r="AZ25">
            <v>5928.424</v>
          </cell>
          <cell r="BA25" t="e">
            <v>#DIV/0!</v>
          </cell>
          <cell r="BB25">
            <v>0.30324284081154418</v>
          </cell>
          <cell r="BC25">
            <v>2962.2789999999977</v>
          </cell>
          <cell r="BD25" t="e">
            <v>#DIV/0!</v>
          </cell>
          <cell r="BE25">
            <v>3203.4100000000003</v>
          </cell>
          <cell r="BF25">
            <v>3610.5599999999995</v>
          </cell>
          <cell r="BG25">
            <v>0.63424335857794856</v>
          </cell>
          <cell r="BH25">
            <v>0.1270989351971803</v>
          </cell>
          <cell r="BJ25">
            <v>2943.97</v>
          </cell>
          <cell r="BK25">
            <v>3610.5599999999995</v>
          </cell>
          <cell r="BL25">
            <v>4125.0200000000004</v>
          </cell>
          <cell r="BM25">
            <v>0.40117596307027603</v>
          </cell>
          <cell r="BN25">
            <v>0.14248759195249527</v>
          </cell>
          <cell r="BP25">
            <v>2458.0300000000002</v>
          </cell>
          <cell r="BQ25">
            <v>4125.0200000000004</v>
          </cell>
          <cell r="BR25">
            <v>3842.9929999999999</v>
          </cell>
          <cell r="BS25">
            <v>0.56344430295805981</v>
          </cell>
          <cell r="BT25">
            <v>-6.8369850327998472E-2</v>
          </cell>
          <cell r="BV25">
            <v>3203.4100000000003</v>
          </cell>
          <cell r="BW25">
            <v>3842.9929999999999</v>
          </cell>
          <cell r="BX25">
            <v>4614.2139999999999</v>
          </cell>
          <cell r="BY25">
            <v>0.44040694135312042</v>
          </cell>
          <cell r="BZ25">
            <v>0.20068238479747436</v>
          </cell>
          <cell r="CB25">
            <v>3610.5599999999995</v>
          </cell>
          <cell r="CC25">
            <v>4614.2139999999999</v>
          </cell>
          <cell r="CD25">
            <v>3689.538</v>
          </cell>
          <cell r="CE25">
            <v>2.1874169103961894E-2</v>
          </cell>
          <cell r="CF25">
            <v>-0.20039729410036033</v>
          </cell>
          <cell r="CH25">
            <v>4125.0200000000004</v>
          </cell>
          <cell r="CI25">
            <v>3689.538</v>
          </cell>
          <cell r="CJ25">
            <v>3641.3240000000001</v>
          </cell>
          <cell r="CK25">
            <v>-0.11725906783482265</v>
          </cell>
          <cell r="CL25">
            <v>-1.3067760787393912E-2</v>
          </cell>
          <cell r="CN25">
            <v>3842.9929999999999</v>
          </cell>
          <cell r="CO25">
            <v>3641.3240000000001</v>
          </cell>
          <cell r="CP25">
            <v>2938.3889999999992</v>
          </cell>
          <cell r="CQ25">
            <v>-0.23539048861135081</v>
          </cell>
          <cell r="CR25">
            <v>-0.19304379396065852</v>
          </cell>
          <cell r="CT25">
            <v>4614.2139999999999</v>
          </cell>
          <cell r="CU25">
            <v>2938.3889999999992</v>
          </cell>
          <cell r="CV25">
            <v>3546.9319999999998</v>
          </cell>
          <cell r="CW25">
            <v>-0.23130309950947225</v>
          </cell>
          <cell r="CX25">
            <v>0.20710089780488583</v>
          </cell>
          <cell r="CZ25">
            <v>3689.538</v>
          </cell>
          <cell r="DA25">
            <v>3546.9319999999998</v>
          </cell>
          <cell r="DB25">
            <v>3635.0899999999992</v>
          </cell>
          <cell r="DC25">
            <v>-1.4757403230431732E-2</v>
          </cell>
          <cell r="DD25">
            <v>2.4854719515344348E-2</v>
          </cell>
          <cell r="DF25">
            <v>3641.3240000000001</v>
          </cell>
          <cell r="DG25">
            <v>3635.0899999999992</v>
          </cell>
          <cell r="DH25">
            <v>4075.1630000000023</v>
          </cell>
          <cell r="DI25">
            <v>0.11914320175848192</v>
          </cell>
          <cell r="DJ25">
            <v>0.12106247713261653</v>
          </cell>
          <cell r="DL25">
            <v>12146.745000000001</v>
          </cell>
          <cell r="DM25">
            <v>10120.410999999998</v>
          </cell>
          <cell r="DN25">
            <v>-0.16682115249805629</v>
          </cell>
          <cell r="DP25">
            <v>2938.3889999999992</v>
          </cell>
          <cell r="DQ25">
            <v>4075.1630000000023</v>
          </cell>
          <cell r="DR25">
            <v>3641.7080000000001</v>
          </cell>
          <cell r="DS25">
            <v>0.23935530659827586</v>
          </cell>
          <cell r="DT25">
            <v>-0.10636507055055267</v>
          </cell>
          <cell r="DV25">
            <v>2938.3889999999992</v>
          </cell>
          <cell r="DW25">
            <v>4075.1630000000023</v>
          </cell>
          <cell r="DY25">
            <v>3546.9319999999998</v>
          </cell>
          <cell r="DZ25">
            <v>3641.7080000000001</v>
          </cell>
          <cell r="EA25">
            <v>4004.2579999999998</v>
          </cell>
          <cell r="EB25">
            <v>0.1289356548137941</v>
          </cell>
          <cell r="EC25">
            <v>9.9554934113333493E-2</v>
          </cell>
          <cell r="EE25">
            <v>3635.0899999999992</v>
          </cell>
          <cell r="EF25">
            <v>4004.2579999999998</v>
          </cell>
          <cell r="EG25">
            <v>4079.6840000000002</v>
          </cell>
          <cell r="EH25">
            <v>0.1223061877422571</v>
          </cell>
          <cell r="EI25">
            <v>1.883644860046485E-2</v>
          </cell>
          <cell r="EK25">
            <v>4075.1630000000023</v>
          </cell>
          <cell r="EL25">
            <v>4079.6840000000002</v>
          </cell>
          <cell r="EM25">
            <v>4306.6629999999996</v>
          </cell>
          <cell r="EN25">
            <v>5.6807543649173509E-2</v>
          </cell>
          <cell r="EO25">
            <v>5.5636416938174449E-2</v>
          </cell>
          <cell r="EQ25">
            <v>3641.7080000000001</v>
          </cell>
          <cell r="ER25">
            <v>4306.6629999999996</v>
          </cell>
          <cell r="ES25">
            <v>3764.018</v>
          </cell>
          <cell r="ET25">
            <v>3.3585888819202436E-2</v>
          </cell>
          <cell r="EU25">
            <v>-0.1260012682673336</v>
          </cell>
        </row>
        <row r="26">
          <cell r="A26" t="str">
            <v xml:space="preserve">Pre Provision Profit </v>
          </cell>
          <cell r="B26">
            <v>591.74500000000012</v>
          </cell>
          <cell r="C26">
            <v>795.25500000000011</v>
          </cell>
          <cell r="D26">
            <v>857.99299999999971</v>
          </cell>
          <cell r="E26">
            <v>1171.7429999999999</v>
          </cell>
          <cell r="F26">
            <v>612.83199999999988</v>
          </cell>
          <cell r="G26">
            <v>639.45599999999945</v>
          </cell>
          <cell r="H26">
            <v>806.54299999999967</v>
          </cell>
          <cell r="I26">
            <v>1215.2060000000001</v>
          </cell>
          <cell r="J26">
            <v>937.40599999999904</v>
          </cell>
          <cell r="K26">
            <v>1749.2150000000001</v>
          </cell>
          <cell r="L26">
            <v>1505.3440000000001</v>
          </cell>
          <cell r="M26">
            <v>3748.6519999999991</v>
          </cell>
          <cell r="N26">
            <v>2194.87</v>
          </cell>
          <cell r="P26">
            <v>1749.232</v>
          </cell>
          <cell r="Q26">
            <v>1979.87</v>
          </cell>
          <cell r="R26">
            <v>1540.6849999999995</v>
          </cell>
          <cell r="S26">
            <v>-0.11922203572767964</v>
          </cell>
          <cell r="T26">
            <v>-0.22182517033946691</v>
          </cell>
          <cell r="W26">
            <v>1010.1299999999987</v>
          </cell>
          <cell r="X26">
            <v>3416.6909999999998</v>
          </cell>
          <cell r="Y26">
            <v>3277.4719999999998</v>
          </cell>
          <cell r="Z26">
            <v>7940.6770000000033</v>
          </cell>
          <cell r="AA26" t="e">
            <v>#REF!</v>
          </cell>
          <cell r="AE26">
            <v>1505.3419999999996</v>
          </cell>
          <cell r="AF26">
            <v>1540.6849999999995</v>
          </cell>
          <cell r="AG26">
            <v>2914.4069999999983</v>
          </cell>
          <cell r="AH26">
            <v>0.93604310515484124</v>
          </cell>
          <cell r="AI26">
            <v>0.89163067077306479</v>
          </cell>
          <cell r="AJ26">
            <v>0.89163067077306479</v>
          </cell>
          <cell r="AK26">
            <v>2482.7969999999996</v>
          </cell>
          <cell r="AL26">
            <v>2914.4069999999983</v>
          </cell>
          <cell r="AM26">
            <v>2898.4370000000017</v>
          </cell>
          <cell r="AN26">
            <v>0.16740796770738897</v>
          </cell>
          <cell r="AO26">
            <v>-5.4796739096484304E-3</v>
          </cell>
          <cell r="AP26">
            <v>-5.4796739096484304E-3</v>
          </cell>
          <cell r="AQ26">
            <v>7940.6770000000033</v>
          </cell>
          <cell r="AR26">
            <v>9333.4190000000017</v>
          </cell>
          <cell r="AS26">
            <v>0.17539335751850849</v>
          </cell>
          <cell r="AT26">
            <v>0.19862920292746455</v>
          </cell>
          <cell r="AU26">
            <v>1604.0092999999988</v>
          </cell>
          <cell r="AV26">
            <v>6.5544773214325502E-2</v>
          </cell>
          <cell r="AW26">
            <v>7940.6770000000033</v>
          </cell>
          <cell r="AX26">
            <v>9333.4190000000017</v>
          </cell>
          <cell r="AY26">
            <v>4191.9649999999992</v>
          </cell>
          <cell r="AZ26">
            <v>6434.9619999999977</v>
          </cell>
          <cell r="BA26">
            <v>0.5350705456748801</v>
          </cell>
          <cell r="BB26">
            <v>0.67301412059179233</v>
          </cell>
          <cell r="BC26">
            <v>2898.457000000004</v>
          </cell>
          <cell r="BD26">
            <v>-0.22680019377632155</v>
          </cell>
          <cell r="BE26">
            <v>3970.2799999999988</v>
          </cell>
          <cell r="BF26">
            <v>6517.510000000002</v>
          </cell>
          <cell r="BG26">
            <v>1.2362874699812978</v>
          </cell>
          <cell r="BH26">
            <v>0.64157439777547265</v>
          </cell>
          <cell r="BJ26">
            <v>2876.9400000000005</v>
          </cell>
          <cell r="BK26">
            <v>6517.510000000002</v>
          </cell>
          <cell r="BL26">
            <v>4848.4700000000012</v>
          </cell>
          <cell r="BM26">
            <v>0.68528714536973312</v>
          </cell>
          <cell r="BN26">
            <v>-0.25608552959642572</v>
          </cell>
          <cell r="BP26">
            <v>2373.1349999999984</v>
          </cell>
          <cell r="BQ26">
            <v>4848.4700000000012</v>
          </cell>
          <cell r="BR26">
            <v>2738.661000000001</v>
          </cell>
          <cell r="BS26">
            <v>0.15402663565284014</v>
          </cell>
          <cell r="BT26">
            <v>-0.43514943889515656</v>
          </cell>
          <cell r="BV26">
            <v>3970.2849999999999</v>
          </cell>
          <cell r="BW26">
            <v>2638.6510000000007</v>
          </cell>
          <cell r="BX26">
            <v>3164.0850000000009</v>
          </cell>
          <cell r="BY26">
            <v>-0.2030584706135703</v>
          </cell>
          <cell r="BZ26">
            <v>0.1991297826048235</v>
          </cell>
          <cell r="CB26">
            <v>6517.510000000002</v>
          </cell>
          <cell r="CC26">
            <v>3164.0850000000009</v>
          </cell>
          <cell r="CD26">
            <v>3007.1539999999986</v>
          </cell>
          <cell r="CE26">
            <v>-0.53860385331207805</v>
          </cell>
          <cell r="CF26">
            <v>-4.9597592985018535E-2</v>
          </cell>
          <cell r="CH26">
            <v>4848.4700000000012</v>
          </cell>
          <cell r="CI26">
            <v>3007.1539999999986</v>
          </cell>
          <cell r="CJ26">
            <v>4650.0579999999991</v>
          </cell>
          <cell r="CK26">
            <v>-4.0922600325463909E-2</v>
          </cell>
          <cell r="CL26">
            <v>0.54633184732142115</v>
          </cell>
          <cell r="CN26">
            <v>2738.6619999999994</v>
          </cell>
          <cell r="CO26">
            <v>4650.0579999999991</v>
          </cell>
          <cell r="CP26">
            <v>5703.6889999999985</v>
          </cell>
          <cell r="CQ26">
            <v>1.0826553258488998</v>
          </cell>
          <cell r="CR26">
            <v>0.22658448561286759</v>
          </cell>
          <cell r="CT26">
            <v>3164.0850000000009</v>
          </cell>
          <cell r="CU26">
            <v>5703.6889999999985</v>
          </cell>
          <cell r="CV26">
            <v>5027.1769999999979</v>
          </cell>
          <cell r="CW26">
            <v>0.58882488934399557</v>
          </cell>
          <cell r="CX26">
            <v>-0.11860955251943095</v>
          </cell>
          <cell r="CZ26">
            <v>3007.1539999999986</v>
          </cell>
          <cell r="DA26">
            <v>5027.1769999999979</v>
          </cell>
          <cell r="DB26">
            <v>6232.3759999999984</v>
          </cell>
          <cell r="DC26">
            <v>1.0725164058774515</v>
          </cell>
          <cell r="DD26">
            <v>0.23973673495084835</v>
          </cell>
          <cell r="DF26">
            <v>4650.0519999999979</v>
          </cell>
          <cell r="DG26">
            <v>6232.3759999999984</v>
          </cell>
          <cell r="DH26">
            <v>7409.7459999999992</v>
          </cell>
          <cell r="DI26">
            <v>0.59347594392492864</v>
          </cell>
          <cell r="DJ26">
            <v>0.18891190133586311</v>
          </cell>
          <cell r="DL26">
            <v>8909.900999999998</v>
          </cell>
          <cell r="DM26">
            <v>16963.241999999995</v>
          </cell>
          <cell r="DN26">
            <v>0.90386425169033857</v>
          </cell>
          <cell r="DP26">
            <v>5633.0370000000003</v>
          </cell>
          <cell r="DQ26">
            <v>7409.7459999999992</v>
          </cell>
          <cell r="DR26">
            <v>5260.2650000000012</v>
          </cell>
          <cell r="DS26">
            <v>-6.6176025472582389E-2</v>
          </cell>
          <cell r="DT26">
            <v>-0.29008835120664034</v>
          </cell>
          <cell r="DV26">
            <v>5703.6889999999985</v>
          </cell>
          <cell r="DW26">
            <v>7409.7459999999992</v>
          </cell>
          <cell r="DY26">
            <v>5027.1769999999979</v>
          </cell>
          <cell r="DZ26">
            <v>5260.2650000000012</v>
          </cell>
          <cell r="EA26">
            <v>5684.8599999999969</v>
          </cell>
          <cell r="EB26">
            <v>0.13082551101741591</v>
          </cell>
          <cell r="EC26">
            <v>8.0717416327883873E-2</v>
          </cell>
          <cell r="EE26">
            <v>6065.9420000000009</v>
          </cell>
          <cell r="EF26">
            <v>5684.8599999999969</v>
          </cell>
          <cell r="EG26">
            <v>5959.2589999999964</v>
          </cell>
          <cell r="EH26">
            <v>-1.7587210692091126E-2</v>
          </cell>
          <cell r="EI26">
            <v>4.8268383038456486E-2</v>
          </cell>
          <cell r="EK26">
            <v>7409.7459999999992</v>
          </cell>
          <cell r="EL26">
            <v>5959.2589999999964</v>
          </cell>
          <cell r="EM26">
            <v>7045.6040000000048</v>
          </cell>
          <cell r="EN26">
            <v>-4.914365485672445E-2</v>
          </cell>
          <cell r="EO26">
            <v>0.18229531557531042</v>
          </cell>
          <cell r="EQ26">
            <v>5260.2649999999976</v>
          </cell>
          <cell r="ER26">
            <v>7045.6040000000048</v>
          </cell>
          <cell r="ES26">
            <v>6266.5489999999991</v>
          </cell>
          <cell r="ET26">
            <v>0.19129910755446766</v>
          </cell>
          <cell r="EU26">
            <v>-0.11057320280844696</v>
          </cell>
        </row>
        <row r="27">
          <cell r="AE27">
            <v>0</v>
          </cell>
          <cell r="AF27">
            <v>0</v>
          </cell>
          <cell r="AG27">
            <v>0</v>
          </cell>
          <cell r="AH27" t="e">
            <v>#DIV/0!</v>
          </cell>
          <cell r="AI27" t="e">
            <v>#DIV/0!</v>
          </cell>
          <cell r="AJ27" t="e">
            <v>#DIV/0!</v>
          </cell>
          <cell r="AK27">
            <v>0</v>
          </cell>
          <cell r="AL27">
            <v>0</v>
          </cell>
          <cell r="AM27">
            <v>0</v>
          </cell>
          <cell r="AN27" t="e">
            <v>#DIV/0!</v>
          </cell>
          <cell r="AO27" t="e">
            <v>#DIV/0!</v>
          </cell>
          <cell r="AP27" t="e">
            <v>#DIV/0!</v>
          </cell>
          <cell r="AQ27">
            <v>0</v>
          </cell>
          <cell r="AR27">
            <v>0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X27">
            <v>0</v>
          </cell>
          <cell r="AY27">
            <v>0</v>
          </cell>
          <cell r="AZ27">
            <v>0</v>
          </cell>
          <cell r="BA27" t="e">
            <v>#DIV/0!</v>
          </cell>
          <cell r="BB27" t="e">
            <v>#DIV/0!</v>
          </cell>
          <cell r="BC27">
            <v>0</v>
          </cell>
          <cell r="BD27" t="e">
            <v>#DIV/0!</v>
          </cell>
          <cell r="BG27" t="e">
            <v>#DIV/0!</v>
          </cell>
          <cell r="BH27" t="e">
            <v>#DIV/0!</v>
          </cell>
          <cell r="BJ27">
            <v>0</v>
          </cell>
          <cell r="BM27" t="e">
            <v>#DIV/0!</v>
          </cell>
          <cell r="BN27" t="e">
            <v>#DIV/0!</v>
          </cell>
          <cell r="BP27">
            <v>0</v>
          </cell>
          <cell r="BQ27">
            <v>0</v>
          </cell>
          <cell r="BS27" t="e">
            <v>#DIV/0!</v>
          </cell>
          <cell r="BT27" t="e">
            <v>#DIV/0!</v>
          </cell>
          <cell r="BV27">
            <v>0</v>
          </cell>
          <cell r="BY27" t="e">
            <v>#DIV/0!</v>
          </cell>
          <cell r="BZ27" t="e">
            <v>#DIV/0!</v>
          </cell>
          <cell r="CB27">
            <v>0</v>
          </cell>
          <cell r="CE27" t="e">
            <v>#DIV/0!</v>
          </cell>
          <cell r="CF27" t="e">
            <v>#DIV/0!</v>
          </cell>
          <cell r="CH27">
            <v>0</v>
          </cell>
          <cell r="CK27" t="e">
            <v>#DIV/0!</v>
          </cell>
          <cell r="CL27" t="e">
            <v>#DIV/0!</v>
          </cell>
          <cell r="CN27">
            <v>0</v>
          </cell>
          <cell r="CQ27" t="e">
            <v>#DIV/0!</v>
          </cell>
          <cell r="CR27" t="e">
            <v>#DIV/0!</v>
          </cell>
          <cell r="CT27">
            <v>0</v>
          </cell>
          <cell r="CW27" t="e">
            <v>#DIV/0!</v>
          </cell>
          <cell r="CX27" t="e">
            <v>#DIV/0!</v>
          </cell>
          <cell r="CZ27">
            <v>0</v>
          </cell>
          <cell r="DC27" t="e">
            <v>#DIV/0!</v>
          </cell>
          <cell r="DD27" t="e">
            <v>#DIV/0!</v>
          </cell>
          <cell r="DF27">
            <v>0</v>
          </cell>
          <cell r="DI27" t="e">
            <v>#DIV/0!</v>
          </cell>
          <cell r="DJ27" t="e">
            <v>#DIV/0!</v>
          </cell>
          <cell r="DL27">
            <v>0</v>
          </cell>
          <cell r="DM27">
            <v>0</v>
          </cell>
          <cell r="DN27" t="e">
            <v>#DIV/0!</v>
          </cell>
          <cell r="DS27" t="e">
            <v>#DIV/0!</v>
          </cell>
          <cell r="DT27" t="e">
            <v>#DIV/0!</v>
          </cell>
          <cell r="EB27" t="e">
            <v>#DIV/0!</v>
          </cell>
          <cell r="EC27" t="e">
            <v>#DIV/0!</v>
          </cell>
          <cell r="EH27" t="e">
            <v>#DIV/0!</v>
          </cell>
          <cell r="EI27" t="e">
            <v>#DIV/0!</v>
          </cell>
          <cell r="EK27">
            <v>0</v>
          </cell>
          <cell r="EL27">
            <v>0</v>
          </cell>
          <cell r="EN27" t="e">
            <v>#DIV/0!</v>
          </cell>
          <cell r="EO27" t="e">
            <v>#DIV/0!</v>
          </cell>
          <cell r="EQ27">
            <v>0</v>
          </cell>
          <cell r="ER27">
            <v>0</v>
          </cell>
          <cell r="ET27" t="e">
            <v>#DIV/0!</v>
          </cell>
          <cell r="EU27" t="e">
            <v>#DIV/0!</v>
          </cell>
        </row>
        <row r="28">
          <cell r="A28" t="str">
            <v>Provisions &amp; contingencies</v>
          </cell>
          <cell r="B28">
            <v>15.984999999999999</v>
          </cell>
          <cell r="C28">
            <v>41.13</v>
          </cell>
          <cell r="D28">
            <v>17.532</v>
          </cell>
          <cell r="E28">
            <v>31.239000000000001</v>
          </cell>
          <cell r="F28">
            <v>55.730999999999995</v>
          </cell>
          <cell r="G28">
            <v>32.753</v>
          </cell>
          <cell r="H28">
            <v>38.018000000000001</v>
          </cell>
          <cell r="I28">
            <v>51.792999999999999</v>
          </cell>
          <cell r="J28">
            <v>71.034999999999997</v>
          </cell>
          <cell r="K28">
            <v>236.57</v>
          </cell>
          <cell r="L28">
            <v>40.337000000000003</v>
          </cell>
          <cell r="M28">
            <v>164.47</v>
          </cell>
          <cell r="N28">
            <v>227.75</v>
          </cell>
          <cell r="P28">
            <v>236.57</v>
          </cell>
          <cell r="Q28">
            <v>227.75</v>
          </cell>
          <cell r="R28">
            <v>207.24600000000001</v>
          </cell>
          <cell r="S28">
            <v>-0.1239548547998478</v>
          </cell>
          <cell r="T28">
            <v>-9.0028540065861695E-2</v>
          </cell>
          <cell r="W28">
            <v>236.16799999999998</v>
          </cell>
          <cell r="X28">
            <v>105.886</v>
          </cell>
          <cell r="Y28">
            <v>181.846</v>
          </cell>
          <cell r="Z28">
            <v>512.41500000000042</v>
          </cell>
          <cell r="AA28" t="e">
            <v>#REF!</v>
          </cell>
          <cell r="AE28">
            <v>40.337000000000003</v>
          </cell>
          <cell r="AF28">
            <v>207.24600000000001</v>
          </cell>
          <cell r="AG28">
            <v>513.03499999999997</v>
          </cell>
          <cell r="AH28">
            <v>11.718719785804595</v>
          </cell>
          <cell r="AI28">
            <v>1.4754880673209612</v>
          </cell>
          <cell r="AJ28">
            <v>1.4754880673209612</v>
          </cell>
          <cell r="AK28">
            <v>164.47</v>
          </cell>
          <cell r="AL28">
            <v>513.03499999999997</v>
          </cell>
          <cell r="AM28">
            <v>598.46500000000003</v>
          </cell>
          <cell r="AN28">
            <v>2.6387487079710588</v>
          </cell>
          <cell r="AO28">
            <v>0.16651885348952811</v>
          </cell>
          <cell r="AP28">
            <v>0.16651885348952811</v>
          </cell>
          <cell r="AQ28">
            <v>512.41500000000042</v>
          </cell>
          <cell r="AR28">
            <v>1546.4960000000001</v>
          </cell>
          <cell r="AS28">
            <v>2.0180537259838194</v>
          </cell>
          <cell r="AT28">
            <v>0.54335894621295289</v>
          </cell>
          <cell r="AU28">
            <v>200</v>
          </cell>
          <cell r="AV28">
            <v>3.9582269380469537</v>
          </cell>
          <cell r="AW28">
            <v>512.41500000000042</v>
          </cell>
          <cell r="AX28">
            <v>1546.4960000000001</v>
          </cell>
          <cell r="AY28">
            <v>347.94200000000001</v>
          </cell>
          <cell r="AZ28">
            <v>948.03099999999995</v>
          </cell>
          <cell r="BA28">
            <v>1.7246811250150884</v>
          </cell>
          <cell r="BB28">
            <v>0.47809388335704117</v>
          </cell>
          <cell r="BC28">
            <v>598.46500000000015</v>
          </cell>
          <cell r="BD28">
            <v>2.6387487079710596</v>
          </cell>
          <cell r="BE28">
            <v>519.54999999999995</v>
          </cell>
          <cell r="BF28">
            <v>1350.19</v>
          </cell>
          <cell r="BG28">
            <v>1.6317697622969196</v>
          </cell>
          <cell r="BH28">
            <v>1.5987681647579639</v>
          </cell>
          <cell r="BJ28">
            <v>576.94000000000005</v>
          </cell>
          <cell r="BK28">
            <v>1350.19</v>
          </cell>
          <cell r="BL28">
            <v>1409.03</v>
          </cell>
          <cell r="BM28">
            <v>1.4422470274205286</v>
          </cell>
          <cell r="BN28">
            <v>4.357905183714883E-2</v>
          </cell>
          <cell r="BP28">
            <v>351.5</v>
          </cell>
          <cell r="BQ28">
            <v>1409.03</v>
          </cell>
          <cell r="BR28">
            <v>412.47</v>
          </cell>
          <cell r="BS28">
            <v>0.17345661450924621</v>
          </cell>
          <cell r="BT28">
            <v>-0.70726670120579405</v>
          </cell>
          <cell r="BV28">
            <v>519.54999999999995</v>
          </cell>
          <cell r="BW28">
            <v>312.47400000000005</v>
          </cell>
          <cell r="BX28">
            <v>659.54</v>
          </cell>
          <cell r="BY28">
            <v>0.26944471176980089</v>
          </cell>
          <cell r="BZ28">
            <v>1.1107036105403965</v>
          </cell>
          <cell r="CB28">
            <v>1350.19</v>
          </cell>
          <cell r="CC28">
            <v>659.54</v>
          </cell>
          <cell r="CD28">
            <v>978.84699999999998</v>
          </cell>
          <cell r="CE28">
            <v>-0.27503018093749776</v>
          </cell>
          <cell r="CF28">
            <v>0.48413591290899727</v>
          </cell>
          <cell r="CH28">
            <v>1409.03</v>
          </cell>
          <cell r="CI28">
            <v>978.84699999999998</v>
          </cell>
          <cell r="CJ28">
            <v>1347.085</v>
          </cell>
          <cell r="CK28">
            <v>-4.3962868072361827E-2</v>
          </cell>
          <cell r="CL28">
            <v>0.3761956669428419</v>
          </cell>
          <cell r="CN28">
            <v>412.471</v>
          </cell>
          <cell r="CO28">
            <v>1347.085</v>
          </cell>
          <cell r="CP28">
            <v>1907.9760000000001</v>
          </cell>
          <cell r="CQ28">
            <v>3.6257215658797834</v>
          </cell>
          <cell r="CR28">
            <v>0.41637387395747116</v>
          </cell>
          <cell r="CT28">
            <v>659.54</v>
          </cell>
          <cell r="CU28">
            <v>1907.9760000000001</v>
          </cell>
          <cell r="CV28">
            <v>795.96600000000001</v>
          </cell>
          <cell r="CW28">
            <v>0.20685022894744831</v>
          </cell>
          <cell r="CX28">
            <v>-0.58282179650058485</v>
          </cell>
          <cell r="CZ28">
            <v>978.84699999999998</v>
          </cell>
          <cell r="DA28">
            <v>795.96600000000001</v>
          </cell>
          <cell r="DB28">
            <v>1422.807</v>
          </cell>
          <cell r="DC28">
            <v>0.45355402836194014</v>
          </cell>
          <cell r="DD28">
            <v>0.78752233135586192</v>
          </cell>
          <cell r="DF28">
            <v>1347.085</v>
          </cell>
          <cell r="DG28">
            <v>1422.807</v>
          </cell>
          <cell r="DH28">
            <v>1217.711</v>
          </cell>
          <cell r="DI28">
            <v>-9.6039967782285518E-2</v>
          </cell>
          <cell r="DJ28">
            <v>-0.14414885504499209</v>
          </cell>
          <cell r="DL28">
            <v>2050.8580000000002</v>
          </cell>
          <cell r="DM28">
            <v>4126.7489999999998</v>
          </cell>
          <cell r="DN28">
            <v>1.0122061108082567</v>
          </cell>
          <cell r="DP28">
            <v>1837.3240000000001</v>
          </cell>
          <cell r="DQ28">
            <v>1217.711</v>
          </cell>
          <cell r="DR28">
            <v>552.904</v>
          </cell>
          <cell r="DS28">
            <v>-0.69907104027378952</v>
          </cell>
          <cell r="DT28">
            <v>-0.54594809441649128</v>
          </cell>
          <cell r="DV28">
            <v>1907.9760000000001</v>
          </cell>
          <cell r="DW28">
            <v>1217.711</v>
          </cell>
          <cell r="DY28">
            <v>795.96600000000001</v>
          </cell>
          <cell r="DZ28">
            <v>552.904</v>
          </cell>
          <cell r="EA28">
            <v>474.45600000000002</v>
          </cell>
          <cell r="EB28">
            <v>-0.40392428822336635</v>
          </cell>
          <cell r="EC28">
            <v>-0.14188358195997852</v>
          </cell>
          <cell r="EE28">
            <v>1256.28</v>
          </cell>
          <cell r="EF28">
            <v>474.45600000000002</v>
          </cell>
          <cell r="EG28">
            <v>534.34900000000005</v>
          </cell>
          <cell r="EH28">
            <v>-0.57465771961664591</v>
          </cell>
          <cell r="EI28">
            <v>0.12623509872359095</v>
          </cell>
          <cell r="EK28">
            <v>1217.711</v>
          </cell>
          <cell r="EL28">
            <v>534.34900000000005</v>
          </cell>
          <cell r="EM28">
            <v>-85.712000000000003</v>
          </cell>
          <cell r="EN28">
            <v>-1.0703878013748747</v>
          </cell>
          <cell r="EO28">
            <v>-1.1604045296238974</v>
          </cell>
          <cell r="EQ28">
            <v>552.904</v>
          </cell>
          <cell r="ER28">
            <v>-85.712000000000003</v>
          </cell>
          <cell r="ES28">
            <v>241.62</v>
          </cell>
          <cell r="ET28">
            <v>-0.56299827818210757</v>
          </cell>
          <cell r="EU28">
            <v>-3.8189751726712711</v>
          </cell>
        </row>
        <row r="29">
          <cell r="AE29">
            <v>0</v>
          </cell>
          <cell r="AF29">
            <v>0</v>
          </cell>
          <cell r="AG29">
            <v>0</v>
          </cell>
          <cell r="AH29" t="e">
            <v>#DIV/0!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>
            <v>0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>
            <v>1022.1511751999991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 t="e">
            <v>#DIV/0!</v>
          </cell>
          <cell r="BC29">
            <v>0</v>
          </cell>
          <cell r="BD29" t="e">
            <v>#DIV/0!</v>
          </cell>
          <cell r="BG29" t="e">
            <v>#DIV/0!</v>
          </cell>
          <cell r="BH29" t="e">
            <v>#DIV/0!</v>
          </cell>
          <cell r="BJ29">
            <v>0</v>
          </cell>
          <cell r="BM29" t="e">
            <v>#DIV/0!</v>
          </cell>
          <cell r="BN29" t="e">
            <v>#DIV/0!</v>
          </cell>
          <cell r="BP29">
            <v>0</v>
          </cell>
          <cell r="BQ29">
            <v>0</v>
          </cell>
          <cell r="BS29" t="e">
            <v>#DIV/0!</v>
          </cell>
          <cell r="BT29" t="e">
            <v>#DIV/0!</v>
          </cell>
          <cell r="BV29">
            <v>0</v>
          </cell>
          <cell r="BY29" t="e">
            <v>#DIV/0!</v>
          </cell>
          <cell r="BZ29" t="e">
            <v>#DIV/0!</v>
          </cell>
          <cell r="CB29">
            <v>0</v>
          </cell>
          <cell r="CE29" t="e">
            <v>#DIV/0!</v>
          </cell>
          <cell r="CF29" t="e">
            <v>#DIV/0!</v>
          </cell>
          <cell r="CH29">
            <v>0</v>
          </cell>
          <cell r="CK29" t="e">
            <v>#DIV/0!</v>
          </cell>
          <cell r="CL29" t="e">
            <v>#DIV/0!</v>
          </cell>
          <cell r="CN29">
            <v>0</v>
          </cell>
          <cell r="CQ29" t="e">
            <v>#DIV/0!</v>
          </cell>
          <cell r="CR29" t="e">
            <v>#DIV/0!</v>
          </cell>
          <cell r="CT29">
            <v>0</v>
          </cell>
          <cell r="CW29" t="e">
            <v>#DIV/0!</v>
          </cell>
          <cell r="CX29" t="e">
            <v>#DIV/0!</v>
          </cell>
          <cell r="CZ29">
            <v>0</v>
          </cell>
          <cell r="DC29" t="e">
            <v>#DIV/0!</v>
          </cell>
          <cell r="DD29" t="e">
            <v>#DIV/0!</v>
          </cell>
          <cell r="DF29">
            <v>0</v>
          </cell>
          <cell r="DI29" t="e">
            <v>#DIV/0!</v>
          </cell>
          <cell r="DJ29" t="e">
            <v>#DIV/0!</v>
          </cell>
          <cell r="DL29">
            <v>0</v>
          </cell>
          <cell r="DM29">
            <v>0</v>
          </cell>
          <cell r="DN29" t="e">
            <v>#DIV/0!</v>
          </cell>
          <cell r="DS29" t="e">
            <v>#DIV/0!</v>
          </cell>
          <cell r="DT29" t="e">
            <v>#DIV/0!</v>
          </cell>
          <cell r="EB29" t="e">
            <v>#DIV/0!</v>
          </cell>
          <cell r="EC29" t="e">
            <v>#DIV/0!</v>
          </cell>
          <cell r="EH29" t="e">
            <v>#DIV/0!</v>
          </cell>
          <cell r="EI29" t="e">
            <v>#DIV/0!</v>
          </cell>
          <cell r="EK29">
            <v>0</v>
          </cell>
          <cell r="EL29">
            <v>0</v>
          </cell>
          <cell r="EN29" t="e">
            <v>#DIV/0!</v>
          </cell>
          <cell r="EO29" t="e">
            <v>#DIV/0!</v>
          </cell>
          <cell r="EQ29">
            <v>0</v>
          </cell>
          <cell r="ER29">
            <v>0</v>
          </cell>
          <cell r="ET29" t="e">
            <v>#DIV/0!</v>
          </cell>
          <cell r="EU29" t="e">
            <v>#DIV/0!</v>
          </cell>
        </row>
        <row r="30">
          <cell r="A30" t="str">
            <v>Profit before tax - Adjusted</v>
          </cell>
          <cell r="B30">
            <v>575.7600000000001</v>
          </cell>
          <cell r="C30">
            <v>754.12500000000011</v>
          </cell>
          <cell r="D30">
            <v>840.46099999999967</v>
          </cell>
          <cell r="E30">
            <v>1140.5039999999999</v>
          </cell>
          <cell r="F30">
            <v>557.10099999999989</v>
          </cell>
          <cell r="G30">
            <v>606.70299999999941</v>
          </cell>
          <cell r="H30">
            <v>768.52499999999964</v>
          </cell>
          <cell r="I30">
            <v>1163.4130000000002</v>
          </cell>
          <cell r="J30">
            <v>866.37099999999907</v>
          </cell>
          <cell r="K30">
            <v>1512.6450000000002</v>
          </cell>
          <cell r="L30">
            <v>1465.0070000000001</v>
          </cell>
          <cell r="M30">
            <v>3584.1819999999993</v>
          </cell>
          <cell r="N30">
            <v>1967.12</v>
          </cell>
          <cell r="P30">
            <v>1512.662</v>
          </cell>
          <cell r="Q30">
            <v>1752.12</v>
          </cell>
          <cell r="R30">
            <v>1333.4389999999994</v>
          </cell>
          <cell r="S30">
            <v>-0.11848185516658749</v>
          </cell>
          <cell r="T30">
            <v>-0.2389568066114196</v>
          </cell>
          <cell r="W30">
            <v>773.96199999999874</v>
          </cell>
          <cell r="X30">
            <v>3310.8049999999998</v>
          </cell>
          <cell r="Y30">
            <v>3095.6259999999997</v>
          </cell>
          <cell r="Z30">
            <v>7428.2620000000024</v>
          </cell>
          <cell r="AA30" t="e">
            <v>#REF!</v>
          </cell>
          <cell r="AE30">
            <v>1465.0049999999997</v>
          </cell>
          <cell r="AF30">
            <v>1333.4389999999994</v>
          </cell>
          <cell r="AG30">
            <v>2401.3719999999985</v>
          </cell>
          <cell r="AH30">
            <v>0.63915618035433264</v>
          </cell>
          <cell r="AI30">
            <v>0.8008862797623284</v>
          </cell>
          <cell r="AJ30">
            <v>0.8008862797623284</v>
          </cell>
          <cell r="AK30">
            <v>2318.3269999999998</v>
          </cell>
          <cell r="AL30">
            <v>2401.3719999999985</v>
          </cell>
          <cell r="AM30">
            <v>2299.9720000000016</v>
          </cell>
          <cell r="AN30">
            <v>-7.9173472939745304E-3</v>
          </cell>
          <cell r="AO30">
            <v>-4.2225860882860733E-2</v>
          </cell>
          <cell r="AP30">
            <v>-4.2225860882860733E-2</v>
          </cell>
          <cell r="AQ30">
            <v>7428.2620000000024</v>
          </cell>
          <cell r="AR30">
            <v>7786.9230000000016</v>
          </cell>
          <cell r="AS30">
            <v>4.828329964667355E-2</v>
          </cell>
          <cell r="AT30">
            <v>0.15381937310229854</v>
          </cell>
          <cell r="AU30">
            <v>1404.0092999999988</v>
          </cell>
          <cell r="AV30">
            <v>-4.1635148002908462E-2</v>
          </cell>
          <cell r="AW30">
            <v>7428.2620000000024</v>
          </cell>
          <cell r="AX30">
            <v>7786.9230000000016</v>
          </cell>
          <cell r="AY30">
            <v>3844.0229999999992</v>
          </cell>
          <cell r="AZ30">
            <v>5486.9309999999978</v>
          </cell>
          <cell r="BA30">
            <v>0.42739286419462075</v>
          </cell>
          <cell r="BB30">
            <v>0.70690482432492585</v>
          </cell>
          <cell r="BC30">
            <v>2299.9920000000038</v>
          </cell>
          <cell r="BD30">
            <v>-0.35829374735992636</v>
          </cell>
          <cell r="BE30">
            <v>3450.7299999999987</v>
          </cell>
          <cell r="BF30">
            <v>5167.3200000000015</v>
          </cell>
          <cell r="BG30">
            <v>1.1517965784930291</v>
          </cell>
          <cell r="BH30">
            <v>0.4974570598105339</v>
          </cell>
          <cell r="BJ30">
            <v>2300.0000000000005</v>
          </cell>
          <cell r="BK30">
            <v>5167.3200000000015</v>
          </cell>
          <cell r="BL30">
            <v>3439.4400000000014</v>
          </cell>
          <cell r="BM30">
            <v>0.49540869565217416</v>
          </cell>
          <cell r="BN30">
            <v>-0.33438610343466235</v>
          </cell>
          <cell r="BP30">
            <v>2021.6349999999984</v>
          </cell>
          <cell r="BQ30">
            <v>3439.4400000000014</v>
          </cell>
          <cell r="BR30">
            <v>2326.1910000000007</v>
          </cell>
          <cell r="BS30">
            <v>0.15064836135108584</v>
          </cell>
          <cell r="BT30">
            <v>-0.32367158607215141</v>
          </cell>
          <cell r="BV30">
            <v>3450.7349999999997</v>
          </cell>
          <cell r="BW30">
            <v>2326.1770000000006</v>
          </cell>
          <cell r="BX30">
            <v>2504.545000000001</v>
          </cell>
          <cell r="BY30">
            <v>-0.27419955458764544</v>
          </cell>
          <cell r="BZ30">
            <v>7.6678601843282124E-2</v>
          </cell>
          <cell r="CB30">
            <v>5167.3200000000015</v>
          </cell>
          <cell r="CC30">
            <v>2504.545000000001</v>
          </cell>
          <cell r="CD30">
            <v>2028.3069999999987</v>
          </cell>
          <cell r="CE30">
            <v>-0.60747408714769002</v>
          </cell>
          <cell r="CF30">
            <v>-0.19014950819410392</v>
          </cell>
          <cell r="CH30">
            <v>3439.4400000000014</v>
          </cell>
          <cell r="CI30">
            <v>2028.3069999999987</v>
          </cell>
          <cell r="CJ30">
            <v>3302.972999999999</v>
          </cell>
          <cell r="CK30">
            <v>-3.9677098597446725E-2</v>
          </cell>
          <cell r="CL30">
            <v>0.62843839714599481</v>
          </cell>
          <cell r="CN30">
            <v>2326.1909999999993</v>
          </cell>
          <cell r="CO30">
            <v>3302.972999999999</v>
          </cell>
          <cell r="CP30">
            <v>3795.7129999999984</v>
          </cell>
          <cell r="CQ30">
            <v>0.63172886491264024</v>
          </cell>
          <cell r="CR30">
            <v>0.1491807532183882</v>
          </cell>
          <cell r="CT30">
            <v>2504.545000000001</v>
          </cell>
          <cell r="CU30">
            <v>3795.7129999999984</v>
          </cell>
          <cell r="CV30">
            <v>4231.2109999999975</v>
          </cell>
          <cell r="CW30">
            <v>0.68941304708040607</v>
          </cell>
          <cell r="CX30">
            <v>0.1147341751075488</v>
          </cell>
          <cell r="CZ30">
            <v>2028.3069999999987</v>
          </cell>
          <cell r="DA30">
            <v>4231.2109999999975</v>
          </cell>
          <cell r="DB30">
            <v>4809.5689999999986</v>
          </cell>
          <cell r="DC30">
            <v>1.3712233897531299</v>
          </cell>
          <cell r="DD30">
            <v>0.13668852723251135</v>
          </cell>
          <cell r="DF30">
            <v>3302.9669999999978</v>
          </cell>
          <cell r="DG30">
            <v>4809.5689999999986</v>
          </cell>
          <cell r="DH30">
            <v>6192.0349999999989</v>
          </cell>
          <cell r="DI30">
            <v>0.87468872683257293</v>
          </cell>
          <cell r="DJ30">
            <v>0.28744072493813921</v>
          </cell>
          <cell r="DL30">
            <v>6859.0429999999997</v>
          </cell>
          <cell r="DM30">
            <v>12836.492999999993</v>
          </cell>
          <cell r="DN30">
            <v>0.871469970373417</v>
          </cell>
          <cell r="DP30">
            <v>3795.7130000000002</v>
          </cell>
          <cell r="DQ30">
            <v>6192.0349999999989</v>
          </cell>
          <cell r="DR30">
            <v>4707.3610000000008</v>
          </cell>
          <cell r="DS30">
            <v>0.24017832749736368</v>
          </cell>
          <cell r="DT30">
            <v>-0.23977157751853773</v>
          </cell>
          <cell r="DV30">
            <v>3795.7129999999984</v>
          </cell>
          <cell r="DW30">
            <v>6192.0349999999989</v>
          </cell>
          <cell r="DY30">
            <v>4231.2109999999975</v>
          </cell>
          <cell r="DZ30">
            <v>4707.3610000000008</v>
          </cell>
          <cell r="EA30">
            <v>5210.4039999999968</v>
          </cell>
          <cell r="EB30">
            <v>0.23142145357440214</v>
          </cell>
          <cell r="EC30">
            <v>0.10686305979082467</v>
          </cell>
          <cell r="EE30">
            <v>4809.6620000000012</v>
          </cell>
          <cell r="EF30">
            <v>5210.4039999999968</v>
          </cell>
          <cell r="EG30">
            <v>5424.9099999999962</v>
          </cell>
          <cell r="EH30">
            <v>0.12791917602525804</v>
          </cell>
          <cell r="EI30">
            <v>4.1168784608640596E-2</v>
          </cell>
          <cell r="EK30">
            <v>6192.0349999999989</v>
          </cell>
          <cell r="EL30">
            <v>5424.9099999999962</v>
          </cell>
          <cell r="EM30">
            <v>7131.3160000000053</v>
          </cell>
          <cell r="EN30">
            <v>0.15169181052755776</v>
          </cell>
          <cell r="EO30">
            <v>0.31455010313535348</v>
          </cell>
          <cell r="EQ30">
            <v>4707.3609999999971</v>
          </cell>
          <cell r="ER30">
            <v>7131.3160000000053</v>
          </cell>
          <cell r="ES30">
            <v>6024.9289999999992</v>
          </cell>
          <cell r="ET30">
            <v>0.27989525341268773</v>
          </cell>
          <cell r="EU30">
            <v>-0.155144856853911</v>
          </cell>
        </row>
        <row r="31">
          <cell r="A31" t="str">
            <v>Add: Non-Recurring profit on sale of investments</v>
          </cell>
          <cell r="AK31">
            <v>1265.941</v>
          </cell>
          <cell r="AL31">
            <v>0</v>
          </cell>
          <cell r="AM31">
            <v>0</v>
          </cell>
          <cell r="AN31" t="str">
            <v>NA</v>
          </cell>
          <cell r="AO31" t="str">
            <v>NA</v>
          </cell>
          <cell r="AP31" t="str">
            <v>NA</v>
          </cell>
          <cell r="AQ31">
            <v>0</v>
          </cell>
          <cell r="AR31">
            <v>0</v>
          </cell>
          <cell r="AS31">
            <v>0</v>
          </cell>
          <cell r="AT31" t="e">
            <v>#DIV/0!</v>
          </cell>
          <cell r="AU31" t="e">
            <v>#DIV/0!</v>
          </cell>
          <cell r="AV31" t="e">
            <v>#DIV/0!</v>
          </cell>
          <cell r="AX31">
            <v>0</v>
          </cell>
          <cell r="BA31" t="e">
            <v>#DIV/0!</v>
          </cell>
          <cell r="BB31" t="e">
            <v>#DIV/0!</v>
          </cell>
          <cell r="BD31">
            <v>0</v>
          </cell>
          <cell r="BG31" t="e">
            <v>#DIV/0!</v>
          </cell>
          <cell r="BH31" t="e">
            <v>#DIV/0!</v>
          </cell>
          <cell r="BJ31">
            <v>0</v>
          </cell>
          <cell r="BM31" t="e">
            <v>#DIV/0!</v>
          </cell>
          <cell r="BN31" t="e">
            <v>#DIV/0!</v>
          </cell>
          <cell r="BP31">
            <v>0</v>
          </cell>
          <cell r="BQ31">
            <v>0</v>
          </cell>
          <cell r="BS31" t="e">
            <v>#DIV/0!</v>
          </cell>
          <cell r="BT31" t="e">
            <v>#DIV/0!</v>
          </cell>
          <cell r="BV31">
            <v>0</v>
          </cell>
          <cell r="BW31">
            <v>0</v>
          </cell>
          <cell r="BY31" t="e">
            <v>#DIV/0!</v>
          </cell>
          <cell r="BZ31" t="e">
            <v>#DIV/0!</v>
          </cell>
          <cell r="CB31">
            <v>0</v>
          </cell>
          <cell r="CE31" t="e">
            <v>#DIV/0!</v>
          </cell>
          <cell r="CF31" t="e">
            <v>#DIV/0!</v>
          </cell>
          <cell r="CH31">
            <v>0</v>
          </cell>
          <cell r="CK31" t="e">
            <v>#DIV/0!</v>
          </cell>
          <cell r="CL31" t="e">
            <v>#DIV/0!</v>
          </cell>
          <cell r="CN31">
            <v>0</v>
          </cell>
          <cell r="CQ31" t="e">
            <v>#DIV/0!</v>
          </cell>
          <cell r="CR31" t="e">
            <v>#DIV/0!</v>
          </cell>
          <cell r="CT31">
            <v>0</v>
          </cell>
          <cell r="CW31" t="e">
            <v>#DIV/0!</v>
          </cell>
          <cell r="CX31" t="e">
            <v>#DIV/0!</v>
          </cell>
          <cell r="CZ31">
            <v>0</v>
          </cell>
          <cell r="DC31" t="e">
            <v>#DIV/0!</v>
          </cell>
          <cell r="DD31" t="e">
            <v>#DIV/0!</v>
          </cell>
          <cell r="DF31">
            <v>0</v>
          </cell>
          <cell r="DI31" t="e">
            <v>#DIV/0!</v>
          </cell>
          <cell r="DJ31" t="e">
            <v>#DIV/0!</v>
          </cell>
          <cell r="DL31">
            <v>0</v>
          </cell>
          <cell r="DM31">
            <v>0</v>
          </cell>
          <cell r="DN31" t="e">
            <v>#DIV/0!</v>
          </cell>
          <cell r="DS31" t="e">
            <v>#DIV/0!</v>
          </cell>
          <cell r="DT31" t="e">
            <v>#DIV/0!</v>
          </cell>
          <cell r="EB31" t="e">
            <v>#DIV/0!</v>
          </cell>
          <cell r="EC31" t="e">
            <v>#DIV/0!</v>
          </cell>
          <cell r="EH31" t="e">
            <v>#DIV/0!</v>
          </cell>
          <cell r="EI31" t="e">
            <v>#DIV/0!</v>
          </cell>
          <cell r="EK31">
            <v>0</v>
          </cell>
          <cell r="EL31">
            <v>0</v>
          </cell>
          <cell r="EN31" t="e">
            <v>#DIV/0!</v>
          </cell>
          <cell r="EO31" t="e">
            <v>#DIV/0!</v>
          </cell>
          <cell r="EQ31">
            <v>0</v>
          </cell>
          <cell r="ER31">
            <v>0</v>
          </cell>
          <cell r="ET31" t="e">
            <v>#DIV/0!</v>
          </cell>
          <cell r="EU31" t="e">
            <v>#DIV/0!</v>
          </cell>
        </row>
        <row r="32">
          <cell r="A32" t="str">
            <v>Profit Before Tax - Reported</v>
          </cell>
          <cell r="AK32">
            <v>3584.268</v>
          </cell>
          <cell r="AL32">
            <v>2401.3719999999985</v>
          </cell>
          <cell r="AM32">
            <v>2299.9720000000016</v>
          </cell>
          <cell r="AN32">
            <v>-0.35831472423379007</v>
          </cell>
          <cell r="AO32">
            <v>-4.2225860882860733E-2</v>
          </cell>
          <cell r="AP32">
            <v>-4.2225860882860733E-2</v>
          </cell>
          <cell r="AQ32">
            <v>1752.12</v>
          </cell>
          <cell r="AR32">
            <v>2299.9720000000016</v>
          </cell>
          <cell r="AS32">
            <v>2021.6299999999992</v>
          </cell>
          <cell r="AT32">
            <v>0.15381937310229854</v>
          </cell>
          <cell r="AU32">
            <v>-0.12101973415328626</v>
          </cell>
          <cell r="AV32">
            <v>-0.12101973415328626</v>
          </cell>
          <cell r="AX32">
            <v>0</v>
          </cell>
          <cell r="AY32">
            <v>2021.6299999999992</v>
          </cell>
          <cell r="BA32" t="e">
            <v>#DIV/0!</v>
          </cell>
          <cell r="BB32">
            <v>-1</v>
          </cell>
          <cell r="BD32">
            <v>2401.3719999999985</v>
          </cell>
          <cell r="BG32">
            <v>-1</v>
          </cell>
          <cell r="BH32" t="e">
            <v>#DIV/0!</v>
          </cell>
          <cell r="BJ32">
            <v>2299.9720000000016</v>
          </cell>
          <cell r="BM32">
            <v>-1</v>
          </cell>
          <cell r="BN32" t="e">
            <v>#DIV/0!</v>
          </cell>
          <cell r="BP32">
            <v>2021.6299999999992</v>
          </cell>
          <cell r="BQ32">
            <v>0</v>
          </cell>
          <cell r="BS32">
            <v>-1</v>
          </cell>
          <cell r="BT32" t="e">
            <v>#DIV/0!</v>
          </cell>
          <cell r="BV32">
            <v>0</v>
          </cell>
          <cell r="BW32">
            <v>-2013.7030000000004</v>
          </cell>
          <cell r="BY32" t="e">
            <v>#DIV/0!</v>
          </cell>
          <cell r="BZ32">
            <v>-1</v>
          </cell>
          <cell r="CB32">
            <v>0</v>
          </cell>
          <cell r="CE32" t="e">
            <v>#DIV/0!</v>
          </cell>
          <cell r="CF32" t="e">
            <v>#DIV/0!</v>
          </cell>
          <cell r="CH32">
            <v>0</v>
          </cell>
          <cell r="CK32" t="e">
            <v>#DIV/0!</v>
          </cell>
          <cell r="CL32" t="e">
            <v>#DIV/0!</v>
          </cell>
          <cell r="CN32">
            <v>-2013.7030000000004</v>
          </cell>
          <cell r="CQ32">
            <v>-1</v>
          </cell>
          <cell r="CR32" t="e">
            <v>#DIV/0!</v>
          </cell>
          <cell r="CT32">
            <v>0</v>
          </cell>
          <cell r="CW32" t="e">
            <v>#DIV/0!</v>
          </cell>
          <cell r="CX32" t="e">
            <v>#DIV/0!</v>
          </cell>
          <cell r="CZ32">
            <v>0</v>
          </cell>
          <cell r="DC32" t="e">
            <v>#DIV/0!</v>
          </cell>
          <cell r="DD32" t="e">
            <v>#DIV/0!</v>
          </cell>
          <cell r="DF32">
            <v>0</v>
          </cell>
          <cell r="DI32" t="e">
            <v>#DIV/0!</v>
          </cell>
          <cell r="DJ32" t="e">
            <v>#DIV/0!</v>
          </cell>
          <cell r="DL32">
            <v>-2013.7030000000004</v>
          </cell>
          <cell r="DM32">
            <v>0</v>
          </cell>
          <cell r="DN32">
            <v>-1</v>
          </cell>
          <cell r="DS32" t="e">
            <v>#DIV/0!</v>
          </cell>
          <cell r="DT32" t="e">
            <v>#DIV/0!</v>
          </cell>
          <cell r="EB32" t="e">
            <v>#DIV/0!</v>
          </cell>
          <cell r="EC32" t="e">
            <v>#DIV/0!</v>
          </cell>
          <cell r="EH32" t="e">
            <v>#DIV/0!</v>
          </cell>
          <cell r="EI32" t="e">
            <v>#DIV/0!</v>
          </cell>
          <cell r="EK32">
            <v>0</v>
          </cell>
          <cell r="EL32">
            <v>0</v>
          </cell>
          <cell r="EN32" t="e">
            <v>#DIV/0!</v>
          </cell>
          <cell r="EO32" t="e">
            <v>#DIV/0!</v>
          </cell>
          <cell r="EQ32">
            <v>0</v>
          </cell>
          <cell r="ER32">
            <v>0</v>
          </cell>
          <cell r="ET32" t="e">
            <v>#DIV/0!</v>
          </cell>
          <cell r="EU32" t="e">
            <v>#DIV/0!</v>
          </cell>
        </row>
        <row r="33">
          <cell r="A33" t="str">
            <v>Provision for taxes</v>
          </cell>
          <cell r="B33">
            <v>256.14</v>
          </cell>
          <cell r="C33">
            <v>303.79300000000001</v>
          </cell>
          <cell r="D33">
            <v>334.02</v>
          </cell>
          <cell r="E33">
            <v>409.19299999999998</v>
          </cell>
          <cell r="F33">
            <v>223.32900000000001</v>
          </cell>
          <cell r="G33">
            <v>252.05900000000003</v>
          </cell>
          <cell r="H33">
            <v>287.24899999999997</v>
          </cell>
          <cell r="I33">
            <v>394.1</v>
          </cell>
          <cell r="J33">
            <v>333.94900000000001</v>
          </cell>
          <cell r="K33">
            <v>540.65899999999999</v>
          </cell>
          <cell r="L33">
            <v>500.58699999999999</v>
          </cell>
          <cell r="M33">
            <v>754.82</v>
          </cell>
          <cell r="N33">
            <v>627.97500000000002</v>
          </cell>
          <cell r="P33">
            <v>540.65899999999999</v>
          </cell>
          <cell r="Q33">
            <v>627.97500000000002</v>
          </cell>
          <cell r="R33">
            <v>484.31400000000002</v>
          </cell>
          <cell r="S33">
            <v>-0.10421541119263711</v>
          </cell>
          <cell r="T33">
            <v>-0.22876866117281736</v>
          </cell>
          <cell r="W33">
            <v>637.72199999999998</v>
          </cell>
          <cell r="X33">
            <v>1303.1020000000001</v>
          </cell>
          <cell r="Y33">
            <v>1156.739</v>
          </cell>
          <cell r="Z33">
            <v>2130.0189999999998</v>
          </cell>
          <cell r="AA33" t="e">
            <v>#REF!</v>
          </cell>
          <cell r="AE33">
            <v>500.58699999999999</v>
          </cell>
          <cell r="AF33">
            <v>484.31400000000002</v>
          </cell>
          <cell r="AG33">
            <v>772.37300000000005</v>
          </cell>
          <cell r="AH33">
            <v>0.54293459478572159</v>
          </cell>
          <cell r="AI33">
            <v>0.59477735518692421</v>
          </cell>
          <cell r="AJ33">
            <v>0.59477735518692421</v>
          </cell>
          <cell r="AK33">
            <v>754.82</v>
          </cell>
          <cell r="AL33">
            <v>772.37300000000005</v>
          </cell>
          <cell r="AM33">
            <v>657.46100000000001</v>
          </cell>
          <cell r="AN33">
            <v>-0.12898306881110733</v>
          </cell>
          <cell r="AO33">
            <v>-0.14877785733059035</v>
          </cell>
          <cell r="AP33">
            <v>-0.14877785733059035</v>
          </cell>
          <cell r="AQ33">
            <v>2130.0189999999998</v>
          </cell>
          <cell r="AR33">
            <v>2542.123</v>
          </cell>
          <cell r="AS33">
            <v>0.19347433051066698</v>
          </cell>
          <cell r="AT33">
            <v>5.0758390063298631E-2</v>
          </cell>
          <cell r="AU33">
            <v>471.74712479999965</v>
          </cell>
          <cell r="AV33">
            <v>-5.7612113778424789E-2</v>
          </cell>
          <cell r="AW33">
            <v>2130.0189999999998</v>
          </cell>
          <cell r="AX33">
            <v>2542.123</v>
          </cell>
          <cell r="AY33">
            <v>1375.1949999999999</v>
          </cell>
          <cell r="AZ33">
            <v>1884.662</v>
          </cell>
          <cell r="BA33">
            <v>0.37046891531746406</v>
          </cell>
          <cell r="BB33">
            <v>0.7552019398348111</v>
          </cell>
          <cell r="BC33">
            <v>657.46100000000001</v>
          </cell>
          <cell r="BD33">
            <v>-0.12898306881110733</v>
          </cell>
          <cell r="BE33">
            <v>1158.17</v>
          </cell>
          <cell r="BF33">
            <v>1643.13</v>
          </cell>
          <cell r="BG33">
            <v>1.1273788700537177</v>
          </cell>
          <cell r="BH33">
            <v>0.41872954747575908</v>
          </cell>
          <cell r="BJ33">
            <v>657.46</v>
          </cell>
          <cell r="BK33">
            <v>1643.13</v>
          </cell>
          <cell r="BL33">
            <v>1030.71</v>
          </cell>
          <cell r="BM33">
            <v>0.56771514616858809</v>
          </cell>
          <cell r="BN33">
            <v>-0.37271548812327693</v>
          </cell>
          <cell r="BP33">
            <v>659.85</v>
          </cell>
          <cell r="BQ33">
            <v>1030.71</v>
          </cell>
          <cell r="BR33">
            <v>932.98</v>
          </cell>
          <cell r="BS33">
            <v>0.41392740774418435</v>
          </cell>
          <cell r="BT33">
            <v>-9.4818135071940701E-2</v>
          </cell>
          <cell r="BV33">
            <v>1158.17</v>
          </cell>
          <cell r="BW33">
            <v>932.98</v>
          </cell>
          <cell r="BX33">
            <v>892.75</v>
          </cell>
          <cell r="BY33">
            <v>-0.22917188322957771</v>
          </cell>
          <cell r="BZ33">
            <v>-4.3119895388968654E-2</v>
          </cell>
          <cell r="CB33">
            <v>1643.13</v>
          </cell>
          <cell r="CC33">
            <v>892.75</v>
          </cell>
          <cell r="CD33">
            <v>715.35599999999999</v>
          </cell>
          <cell r="CE33">
            <v>-0.56463822095634553</v>
          </cell>
          <cell r="CF33">
            <v>-0.19870512461495382</v>
          </cell>
          <cell r="CH33">
            <v>1030.71</v>
          </cell>
          <cell r="CI33">
            <v>715.35599999999999</v>
          </cell>
          <cell r="CJ33">
            <v>1094.2159999999999</v>
          </cell>
          <cell r="CK33">
            <v>6.1613839004181381E-2</v>
          </cell>
          <cell r="CL33">
            <v>0.52961043172909705</v>
          </cell>
          <cell r="CN33">
            <v>932.98</v>
          </cell>
          <cell r="CO33">
            <v>1094.2159999999999</v>
          </cell>
          <cell r="CP33">
            <v>1069.9490000000001</v>
          </cell>
          <cell r="CQ33">
            <v>0.14680807734356582</v>
          </cell>
          <cell r="CR33">
            <v>-2.2177522536683592E-2</v>
          </cell>
          <cell r="CT33">
            <v>892.75</v>
          </cell>
          <cell r="CU33">
            <v>1069.9490000000001</v>
          </cell>
          <cell r="CV33">
            <v>1272.0920000000001</v>
          </cell>
          <cell r="CW33">
            <v>0.42491402968356207</v>
          </cell>
          <cell r="CX33">
            <v>0.18892769655376096</v>
          </cell>
          <cell r="CZ33">
            <v>715.35599999999999</v>
          </cell>
          <cell r="DA33">
            <v>1272.0920000000001</v>
          </cell>
          <cell r="DB33">
            <v>1479.732</v>
          </cell>
          <cell r="DC33">
            <v>1.0685253216580275</v>
          </cell>
          <cell r="DD33">
            <v>0.16322718797068125</v>
          </cell>
          <cell r="DF33">
            <v>1094.2159999999999</v>
          </cell>
          <cell r="DG33">
            <v>1479.732</v>
          </cell>
          <cell r="DH33">
            <v>1933.2719999999999</v>
          </cell>
          <cell r="DI33">
            <v>0.76681020931881827</v>
          </cell>
          <cell r="DJ33">
            <v>0.30650144755942299</v>
          </cell>
          <cell r="DL33">
            <v>2541.0860000000002</v>
          </cell>
          <cell r="DM33">
            <v>3821.7730000000001</v>
          </cell>
          <cell r="DN33">
            <v>0.50399199397422989</v>
          </cell>
          <cell r="DP33">
            <v>1069.9490000000001</v>
          </cell>
          <cell r="DQ33">
            <v>1933.2719999999999</v>
          </cell>
          <cell r="DR33">
            <v>1510.5840000000001</v>
          </cell>
          <cell r="DS33">
            <v>0.41182804040192567</v>
          </cell>
          <cell r="DT33">
            <v>-0.21863866026094614</v>
          </cell>
          <cell r="DV33">
            <v>1069.9490000000001</v>
          </cell>
          <cell r="DW33">
            <v>1933.2719999999999</v>
          </cell>
          <cell r="DY33">
            <v>1272.0920000000001</v>
          </cell>
          <cell r="DZ33">
            <v>1510.5840000000001</v>
          </cell>
          <cell r="EA33">
            <v>1579.7829999999999</v>
          </cell>
          <cell r="EB33">
            <v>0.24187794593472778</v>
          </cell>
          <cell r="EC33">
            <v>4.5809435291251477E-2</v>
          </cell>
          <cell r="EE33">
            <v>1479.732</v>
          </cell>
          <cell r="EF33">
            <v>1579.7829999999999</v>
          </cell>
          <cell r="EG33">
            <v>1614.577</v>
          </cell>
          <cell r="EH33">
            <v>9.1127988041077801E-2</v>
          </cell>
          <cell r="EI33">
            <v>2.2024543877228853E-2</v>
          </cell>
          <cell r="EK33">
            <v>1933.2719999999999</v>
          </cell>
          <cell r="EL33">
            <v>1614.577</v>
          </cell>
          <cell r="EM33">
            <v>2076.6970000000001</v>
          </cell>
          <cell r="EN33">
            <v>7.4187698368362032E-2</v>
          </cell>
          <cell r="EO33">
            <v>0.28621738077527437</v>
          </cell>
          <cell r="EQ33">
            <v>1510.5840000000001</v>
          </cell>
          <cell r="ER33">
            <v>2076.6970000000001</v>
          </cell>
          <cell r="ES33">
            <v>1831.2660000000001</v>
          </cell>
          <cell r="ET33">
            <v>0.21229008118714354</v>
          </cell>
          <cell r="EU33">
            <v>-0.11818334595754698</v>
          </cell>
        </row>
        <row r="34">
          <cell r="A34" t="str">
            <v xml:space="preserve">Profit after tax before Minority Interest </v>
          </cell>
          <cell r="B34">
            <v>319.62000000000012</v>
          </cell>
          <cell r="C34">
            <v>450.33200000000011</v>
          </cell>
          <cell r="D34">
            <v>506.44099999999969</v>
          </cell>
          <cell r="E34">
            <v>731.31099999999992</v>
          </cell>
          <cell r="F34">
            <v>333.77199999999988</v>
          </cell>
          <cell r="G34">
            <v>354.64399999999938</v>
          </cell>
          <cell r="H34">
            <v>481.27599999999967</v>
          </cell>
          <cell r="I34">
            <v>769.31300000000022</v>
          </cell>
          <cell r="J34">
            <v>532.42199999999912</v>
          </cell>
          <cell r="K34">
            <v>971.98600000000022</v>
          </cell>
          <cell r="L34">
            <v>964.42000000000007</v>
          </cell>
          <cell r="M34">
            <v>2829.3619999999992</v>
          </cell>
          <cell r="N34">
            <v>1339.145</v>
          </cell>
          <cell r="P34">
            <v>972.00300000000004</v>
          </cell>
          <cell r="Q34">
            <v>1124.145</v>
          </cell>
          <cell r="R34">
            <v>849.12499999999932</v>
          </cell>
          <cell r="S34">
            <v>-0.12641730529638362</v>
          </cell>
          <cell r="T34">
            <v>-0.24464815481988589</v>
          </cell>
          <cell r="W34">
            <v>136.23999999999876</v>
          </cell>
          <cell r="X34">
            <v>2007.7029999999997</v>
          </cell>
          <cell r="Y34">
            <v>1938.8869999999997</v>
          </cell>
          <cell r="Z34">
            <v>5298.2430000000022</v>
          </cell>
          <cell r="AA34" t="e">
            <v>#REF!</v>
          </cell>
          <cell r="AE34">
            <v>964.41799999999967</v>
          </cell>
          <cell r="AF34">
            <v>849.12499999999932</v>
          </cell>
          <cell r="AG34">
            <v>1628.9989999999984</v>
          </cell>
          <cell r="AH34">
            <v>0.68910057672088132</v>
          </cell>
          <cell r="AI34">
            <v>0.9184442808773734</v>
          </cell>
          <cell r="AJ34">
            <v>0.9184442808773734</v>
          </cell>
          <cell r="AK34">
            <v>2829.4479999999999</v>
          </cell>
          <cell r="AL34">
            <v>1628.9989999999984</v>
          </cell>
          <cell r="AM34">
            <v>1642.5110000000016</v>
          </cell>
          <cell r="AN34">
            <v>-0.41949419109310304</v>
          </cell>
          <cell r="AO34">
            <v>8.2946643920611685E-3</v>
          </cell>
          <cell r="AP34">
            <v>8.2946643920611685E-3</v>
          </cell>
          <cell r="AQ34">
            <v>5298.2430000000022</v>
          </cell>
          <cell r="AR34">
            <v>5244.8000000000011</v>
          </cell>
          <cell r="AS34">
            <v>-1.0086928817723328E-2</v>
          </cell>
          <cell r="AT34">
            <v>0.21139176885544053</v>
          </cell>
          <cell r="AU34">
            <v>932.26217519999909</v>
          </cell>
          <cell r="AV34">
            <v>-3.3342207217203157E-2</v>
          </cell>
          <cell r="AW34">
            <v>5298.2430000000022</v>
          </cell>
          <cell r="AX34">
            <v>5244.8000000000011</v>
          </cell>
          <cell r="AY34">
            <v>2468.8279999999995</v>
          </cell>
          <cell r="AZ34">
            <v>3602.2689999999975</v>
          </cell>
          <cell r="BA34">
            <v>0.45910083651027866</v>
          </cell>
          <cell r="BB34">
            <v>0.6835024747022278</v>
          </cell>
          <cell r="BC34">
            <v>1642.5310000000036</v>
          </cell>
          <cell r="BD34">
            <v>-0.41946947757126729</v>
          </cell>
          <cell r="BE34">
            <v>2292.5599999999986</v>
          </cell>
          <cell r="BF34">
            <v>3524.1900000000014</v>
          </cell>
          <cell r="BG34">
            <v>1.1633737972099896</v>
          </cell>
          <cell r="BH34">
            <v>0.53722912377429766</v>
          </cell>
          <cell r="BJ34">
            <v>1642.5400000000004</v>
          </cell>
          <cell r="BK34">
            <v>3524.1900000000014</v>
          </cell>
          <cell r="BL34">
            <v>2408.7300000000014</v>
          </cell>
          <cell r="BM34">
            <v>0.46646657006830927</v>
          </cell>
          <cell r="BN34">
            <v>-0.3165152843632153</v>
          </cell>
          <cell r="BP34">
            <v>1361.7849999999985</v>
          </cell>
          <cell r="BQ34">
            <v>2408.7300000000014</v>
          </cell>
          <cell r="BR34">
            <v>1393.2110000000007</v>
          </cell>
          <cell r="BS34">
            <v>2.3077064294291905E-2</v>
          </cell>
          <cell r="BT34">
            <v>-0.42159934903455354</v>
          </cell>
          <cell r="BV34">
            <v>2292.5649999999996</v>
          </cell>
          <cell r="BW34">
            <v>1393.1970000000006</v>
          </cell>
          <cell r="BX34">
            <v>1611.795000000001</v>
          </cell>
          <cell r="BY34">
            <v>-0.29694686955440686</v>
          </cell>
          <cell r="BZ34">
            <v>0.15690386930204436</v>
          </cell>
          <cell r="CB34">
            <v>3524.1900000000014</v>
          </cell>
          <cell r="CC34">
            <v>1611.795000000001</v>
          </cell>
          <cell r="CD34">
            <v>1312.9509999999987</v>
          </cell>
          <cell r="CE34">
            <v>-0.62744602305778119</v>
          </cell>
          <cell r="CF34">
            <v>-0.18541067567525782</v>
          </cell>
          <cell r="CH34">
            <v>2408.7300000000014</v>
          </cell>
          <cell r="CI34">
            <v>1312.9509999999987</v>
          </cell>
          <cell r="CJ34">
            <v>2208.7569999999992</v>
          </cell>
          <cell r="CK34">
            <v>-8.3020097727849129E-2</v>
          </cell>
          <cell r="CL34">
            <v>0.68228441122326844</v>
          </cell>
          <cell r="CN34">
            <v>1393.2109999999993</v>
          </cell>
          <cell r="CO34">
            <v>2208.7569999999992</v>
          </cell>
          <cell r="CP34">
            <v>2725.7639999999983</v>
          </cell>
          <cell r="CQ34">
            <v>0.95646172762058268</v>
          </cell>
          <cell r="CR34">
            <v>0.23407147096760728</v>
          </cell>
          <cell r="CT34">
            <v>1611.795000000001</v>
          </cell>
          <cell r="CU34">
            <v>2725.7639999999983</v>
          </cell>
          <cell r="CV34">
            <v>2959.1189999999974</v>
          </cell>
          <cell r="CW34">
            <v>0.83591523735958706</v>
          </cell>
          <cell r="CX34">
            <v>8.5610859927711669E-2</v>
          </cell>
          <cell r="CZ34">
            <v>1312.9509999999987</v>
          </cell>
          <cell r="DA34">
            <v>2959.1189999999974</v>
          </cell>
          <cell r="DB34">
            <v>3329.8369999999986</v>
          </cell>
          <cell r="DC34">
            <v>1.5361471981818071</v>
          </cell>
          <cell r="DD34">
            <v>0.12527985525421648</v>
          </cell>
          <cell r="DF34">
            <v>2208.7509999999979</v>
          </cell>
          <cell r="DG34">
            <v>3329.8369999999986</v>
          </cell>
          <cell r="DH34">
            <v>4258.762999999999</v>
          </cell>
          <cell r="DI34">
            <v>0.9281317812646166</v>
          </cell>
          <cell r="DJ34">
            <v>0.27897041206521545</v>
          </cell>
          <cell r="DL34">
            <v>4317.9569999999985</v>
          </cell>
          <cell r="DM34">
            <v>9014.7199999999939</v>
          </cell>
          <cell r="DN34">
            <v>1.0877280621367924</v>
          </cell>
          <cell r="DP34">
            <v>2725.7640000000001</v>
          </cell>
          <cell r="DQ34">
            <v>4258.762999999999</v>
          </cell>
          <cell r="DR34">
            <v>3196.777000000001</v>
          </cell>
          <cell r="DS34">
            <v>0.17280035982572262</v>
          </cell>
          <cell r="DT34">
            <v>-0.249364897741433</v>
          </cell>
          <cell r="DV34">
            <v>2725.7639999999983</v>
          </cell>
          <cell r="DW34">
            <v>4258.762999999999</v>
          </cell>
          <cell r="DY34">
            <v>2959.1189999999974</v>
          </cell>
          <cell r="DZ34">
            <v>3196.777000000001</v>
          </cell>
          <cell r="EA34">
            <v>3630.6209999999969</v>
          </cell>
          <cell r="EB34">
            <v>0.22692632503120014</v>
          </cell>
          <cell r="EC34">
            <v>0.13571293837511833</v>
          </cell>
          <cell r="EE34">
            <v>3329.9300000000012</v>
          </cell>
          <cell r="EF34">
            <v>3630.6209999999969</v>
          </cell>
          <cell r="EG34">
            <v>3810.332999999996</v>
          </cell>
          <cell r="EH34">
            <v>0.1442681978299829</v>
          </cell>
          <cell r="EI34">
            <v>4.9498970010915189E-2</v>
          </cell>
          <cell r="EK34">
            <v>4258.762999999999</v>
          </cell>
          <cell r="EL34">
            <v>3810.332999999996</v>
          </cell>
          <cell r="EM34">
            <v>5054.6190000000051</v>
          </cell>
          <cell r="EN34">
            <v>0.1868749211919063</v>
          </cell>
          <cell r="EO34">
            <v>0.32655571048514931</v>
          </cell>
          <cell r="EQ34">
            <v>3196.7769999999973</v>
          </cell>
          <cell r="ER34">
            <v>5054.6190000000051</v>
          </cell>
          <cell r="ES34">
            <v>4193.6629999999986</v>
          </cell>
          <cell r="ET34">
            <v>0.31184095731419559</v>
          </cell>
          <cell r="EU34">
            <v>-0.1703305432120612</v>
          </cell>
        </row>
        <row r="35">
          <cell r="A35" t="str">
            <v>---Share of Minority Interest</v>
          </cell>
          <cell r="B35">
            <v>32.39</v>
          </cell>
          <cell r="C35">
            <v>59.945</v>
          </cell>
          <cell r="D35">
            <v>72.484000000000009</v>
          </cell>
          <cell r="E35">
            <v>122.633</v>
          </cell>
          <cell r="F35">
            <v>33.271000000000001</v>
          </cell>
          <cell r="G35">
            <v>34.920999999999999</v>
          </cell>
          <cell r="H35">
            <v>58.059000000000005</v>
          </cell>
          <cell r="I35">
            <v>136.82</v>
          </cell>
          <cell r="J35">
            <v>68.915000000000006</v>
          </cell>
          <cell r="K35">
            <v>135.458</v>
          </cell>
          <cell r="L35">
            <v>156.179</v>
          </cell>
          <cell r="M35">
            <v>586.26900000000001</v>
          </cell>
          <cell r="N35">
            <v>122.59399999999999</v>
          </cell>
          <cell r="P35">
            <v>135.458</v>
          </cell>
          <cell r="Q35">
            <v>122.59399999999999</v>
          </cell>
          <cell r="R35">
            <v>-43.951000000000001</v>
          </cell>
          <cell r="S35">
            <v>-1.3244621949238877</v>
          </cell>
          <cell r="T35">
            <v>-1.3585085730133613</v>
          </cell>
          <cell r="W35">
            <v>72.103999999999999</v>
          </cell>
          <cell r="X35">
            <v>287.452</v>
          </cell>
          <cell r="Y35">
            <v>263.072</v>
          </cell>
          <cell r="Z35">
            <v>946.82100000000003</v>
          </cell>
          <cell r="AA35" t="e">
            <v>#REF!</v>
          </cell>
          <cell r="AE35">
            <v>156.179</v>
          </cell>
          <cell r="AF35">
            <v>-43.951000000000001</v>
          </cell>
          <cell r="AG35">
            <v>-45.720999999999997</v>
          </cell>
          <cell r="AH35">
            <v>-1.2927474244296608</v>
          </cell>
          <cell r="AI35">
            <v>4.0272121225910507E-2</v>
          </cell>
          <cell r="AJ35">
            <v>4.0272121225910507E-2</v>
          </cell>
          <cell r="AK35">
            <v>586.26900000000001</v>
          </cell>
          <cell r="AL35">
            <v>-45.720999999999997</v>
          </cell>
          <cell r="AM35">
            <v>-26.285</v>
          </cell>
          <cell r="AN35">
            <v>-1.0448343678413834</v>
          </cell>
          <cell r="AO35">
            <v>-0.42510006342818396</v>
          </cell>
          <cell r="AP35">
            <v>-0.42510006342818396</v>
          </cell>
          <cell r="AQ35">
            <v>946.82100000000003</v>
          </cell>
          <cell r="AR35">
            <v>6.6369999999999996</v>
          </cell>
          <cell r="AS35">
            <v>-0.99299022729745112</v>
          </cell>
          <cell r="AT35">
            <v>-1.5230272280862032</v>
          </cell>
          <cell r="AU35">
            <v>-43.951000000000001</v>
          </cell>
          <cell r="AV35">
            <v>-1.2814142746463992</v>
          </cell>
          <cell r="AW35">
            <v>946.82100000000003</v>
          </cell>
          <cell r="AX35">
            <v>6.6369999999999996</v>
          </cell>
          <cell r="AY35">
            <v>360.55200000000002</v>
          </cell>
          <cell r="AZ35">
            <v>32.922000000000004</v>
          </cell>
          <cell r="BA35">
            <v>-0.90869000865339811</v>
          </cell>
          <cell r="BB35">
            <v>0.15034310667498429</v>
          </cell>
          <cell r="BC35">
            <v>-26.285000000000004</v>
          </cell>
          <cell r="BD35">
            <v>-1.0448343678413834</v>
          </cell>
          <cell r="BE35">
            <v>-73.760000000000005</v>
          </cell>
          <cell r="BF35">
            <v>-56.04</v>
          </cell>
          <cell r="BG35">
            <v>0.22569497605039257</v>
          </cell>
          <cell r="BH35">
            <v>-0.24023861171366601</v>
          </cell>
          <cell r="BJ35">
            <v>-26.285</v>
          </cell>
          <cell r="BK35">
            <v>-56.04</v>
          </cell>
          <cell r="BL35">
            <v>7.04</v>
          </cell>
          <cell r="BM35">
            <v>-1.2678333650370934</v>
          </cell>
          <cell r="BN35">
            <v>-1.1256245538900784</v>
          </cell>
          <cell r="BP35">
            <v>-64.12</v>
          </cell>
          <cell r="BQ35">
            <v>7.04</v>
          </cell>
          <cell r="BR35">
            <v>-103.40600000000001</v>
          </cell>
          <cell r="BS35">
            <v>0.61269494697442295</v>
          </cell>
          <cell r="BT35">
            <v>-15.688352272727274</v>
          </cell>
          <cell r="BV35">
            <v>-73.760000000000005</v>
          </cell>
          <cell r="BW35">
            <v>-103.40600000000001</v>
          </cell>
          <cell r="BX35">
            <v>13.24</v>
          </cell>
          <cell r="BY35">
            <v>-1.1795010845986984</v>
          </cell>
          <cell r="BZ35">
            <v>-1.128038991934704</v>
          </cell>
          <cell r="CB35">
            <v>-56.04</v>
          </cell>
          <cell r="CC35">
            <v>13.24</v>
          </cell>
          <cell r="CD35">
            <v>24.314</v>
          </cell>
          <cell r="CE35">
            <v>-1.4338686652391148</v>
          </cell>
          <cell r="CF35">
            <v>0.83640483383685793</v>
          </cell>
          <cell r="CH35">
            <v>7.04</v>
          </cell>
          <cell r="CI35">
            <v>24.314</v>
          </cell>
          <cell r="CJ35">
            <v>103.13500000000001</v>
          </cell>
          <cell r="CK35">
            <v>13.649857954545455</v>
          </cell>
          <cell r="CL35">
            <v>3.2417948507032985</v>
          </cell>
          <cell r="CN35">
            <v>-103.40600000000001</v>
          </cell>
          <cell r="CO35">
            <v>103.13500000000001</v>
          </cell>
          <cell r="CP35">
            <v>2.899</v>
          </cell>
          <cell r="CQ35">
            <v>-1.0280351236872136</v>
          </cell>
          <cell r="CR35">
            <v>-0.97189121054928007</v>
          </cell>
          <cell r="CT35">
            <v>13.24</v>
          </cell>
          <cell r="CU35">
            <v>2.899</v>
          </cell>
          <cell r="CV35">
            <v>11.343</v>
          </cell>
          <cell r="CW35">
            <v>-0.14327794561933538</v>
          </cell>
          <cell r="CX35">
            <v>2.9127285270783028</v>
          </cell>
          <cell r="CZ35">
            <v>24.314</v>
          </cell>
          <cell r="DA35">
            <v>11.343</v>
          </cell>
          <cell r="DB35">
            <v>50.246000000000002</v>
          </cell>
          <cell r="DC35">
            <v>1.0665460228674837</v>
          </cell>
          <cell r="DD35">
            <v>3.4296923212554002</v>
          </cell>
          <cell r="DF35">
            <v>103.13500000000001</v>
          </cell>
          <cell r="DG35">
            <v>50.246000000000002</v>
          </cell>
          <cell r="DH35">
            <v>115.496</v>
          </cell>
          <cell r="DI35">
            <v>0.11985262035196587</v>
          </cell>
          <cell r="DJ35">
            <v>1.2986108346933087</v>
          </cell>
          <cell r="DL35">
            <v>-65.852000000000004</v>
          </cell>
          <cell r="DM35">
            <v>64.488</v>
          </cell>
          <cell r="DN35">
            <v>-1.9792868857437891</v>
          </cell>
          <cell r="DP35">
            <v>2.899</v>
          </cell>
          <cell r="DQ35">
            <v>115.496</v>
          </cell>
          <cell r="DR35">
            <v>-17.966000000000001</v>
          </cell>
          <cell r="DS35">
            <v>-7.1973094170403593</v>
          </cell>
          <cell r="DT35">
            <v>-1.1555551707418439</v>
          </cell>
          <cell r="DV35">
            <v>2.899</v>
          </cell>
          <cell r="DW35">
            <v>115.496</v>
          </cell>
          <cell r="DY35">
            <v>11.343</v>
          </cell>
          <cell r="DZ35">
            <v>-17.966000000000001</v>
          </cell>
          <cell r="EA35">
            <v>34.936999999999998</v>
          </cell>
          <cell r="EB35">
            <v>2.0800493696552937</v>
          </cell>
          <cell r="EC35">
            <v>-2.9446176110430811</v>
          </cell>
          <cell r="EE35">
            <v>50.246000000000002</v>
          </cell>
          <cell r="EF35">
            <v>34.936999999999998</v>
          </cell>
          <cell r="EG35">
            <v>61.396000000000001</v>
          </cell>
          <cell r="EH35">
            <v>0.22190821159893326</v>
          </cell>
          <cell r="EI35">
            <v>0.75733463090706143</v>
          </cell>
          <cell r="EK35">
            <v>115.496</v>
          </cell>
          <cell r="EL35">
            <v>61.396000000000001</v>
          </cell>
          <cell r="EM35">
            <v>185.15899999999999</v>
          </cell>
          <cell r="EN35">
            <v>0.60316374593059496</v>
          </cell>
          <cell r="EO35">
            <v>2.0158153625643362</v>
          </cell>
          <cell r="EQ35">
            <v>-17.966000000000001</v>
          </cell>
          <cell r="ER35">
            <v>185.15899999999999</v>
          </cell>
          <cell r="ES35">
            <v>120.34399999999999</v>
          </cell>
          <cell r="ET35">
            <v>-7.6984303684737831</v>
          </cell>
          <cell r="EU35">
            <v>-0.35005049714029568</v>
          </cell>
        </row>
        <row r="36">
          <cell r="A36" t="str">
            <v>---Share in Profit of associates</v>
          </cell>
          <cell r="B36">
            <v>2.9859999999999998</v>
          </cell>
          <cell r="C36">
            <v>-0.97599999999999998</v>
          </cell>
          <cell r="D36">
            <v>8.8290000000000006</v>
          </cell>
          <cell r="E36">
            <v>13.349</v>
          </cell>
          <cell r="F36">
            <v>6.49</v>
          </cell>
          <cell r="G36">
            <v>5.28</v>
          </cell>
          <cell r="H36">
            <v>11.093</v>
          </cell>
          <cell r="I36">
            <v>10.388999999999999</v>
          </cell>
          <cell r="J36">
            <v>1.2350000000000001</v>
          </cell>
          <cell r="K36">
            <v>-2.9209999999999998</v>
          </cell>
          <cell r="L36">
            <v>9.8620000000000001</v>
          </cell>
          <cell r="M36">
            <v>2937.8870000000002</v>
          </cell>
          <cell r="N36">
            <v>42.786000000000001</v>
          </cell>
          <cell r="P36">
            <v>-2.9209999999999998</v>
          </cell>
          <cell r="Q36">
            <v>42.786000000000001</v>
          </cell>
          <cell r="R36">
            <v>45.938000000000002</v>
          </cell>
          <cell r="S36" t="str">
            <v>NA</v>
          </cell>
          <cell r="T36">
            <v>7.3668957135511581E-2</v>
          </cell>
          <cell r="W36">
            <v>23.419</v>
          </cell>
          <cell r="X36">
            <v>24.187999999999999</v>
          </cell>
          <cell r="Y36">
            <v>33.252000000000002</v>
          </cell>
          <cell r="Z36">
            <v>2946.0680000000002</v>
          </cell>
          <cell r="AA36" t="e">
            <v>#REF!</v>
          </cell>
          <cell r="AE36">
            <v>9.8620000000000001</v>
          </cell>
          <cell r="AF36">
            <v>45.938000000000002</v>
          </cell>
          <cell r="AG36">
            <v>21.064</v>
          </cell>
          <cell r="AH36">
            <v>1.1358750760494827</v>
          </cell>
          <cell r="AI36">
            <v>-0.54146893639252913</v>
          </cell>
          <cell r="AJ36">
            <v>-0.54146893639252913</v>
          </cell>
          <cell r="AK36">
            <v>2937.8910000000001</v>
          </cell>
          <cell r="AL36">
            <v>21.064</v>
          </cell>
          <cell r="AM36">
            <v>34.466999999999999</v>
          </cell>
          <cell r="AN36">
            <v>-0.98826811478029652</v>
          </cell>
          <cell r="AO36">
            <v>0.63629889859475885</v>
          </cell>
          <cell r="AP36">
            <v>0.63629889859475885</v>
          </cell>
          <cell r="AQ36">
            <v>2946.0680000000002</v>
          </cell>
          <cell r="AR36">
            <v>144.255</v>
          </cell>
          <cell r="AS36">
            <v>-0.95103473511134162</v>
          </cell>
          <cell r="AT36">
            <v>-0.21726733043518909</v>
          </cell>
          <cell r="AU36">
            <v>45.938000000000002</v>
          </cell>
          <cell r="AV36">
            <v>3.6580815250456302</v>
          </cell>
          <cell r="AW36">
            <v>2946.0680000000002</v>
          </cell>
          <cell r="AX36">
            <v>144.255</v>
          </cell>
          <cell r="AY36">
            <v>8.1760000000000002</v>
          </cell>
          <cell r="AZ36">
            <v>109.78800000000001</v>
          </cell>
          <cell r="BA36">
            <v>12.428082191780822</v>
          </cell>
          <cell r="BB36">
            <v>0.44013138250223927</v>
          </cell>
          <cell r="BC36">
            <v>34.466999999999985</v>
          </cell>
          <cell r="BD36">
            <v>-0.98826809880706779</v>
          </cell>
          <cell r="BE36">
            <v>48.23</v>
          </cell>
          <cell r="BF36">
            <v>57.1</v>
          </cell>
          <cell r="BG36">
            <v>1.7107861754652487</v>
          </cell>
          <cell r="BH36">
            <v>0.18391042919344813</v>
          </cell>
          <cell r="BJ36">
            <v>34.466999999999999</v>
          </cell>
          <cell r="BK36">
            <v>57.1</v>
          </cell>
          <cell r="BL36">
            <v>-0.69</v>
          </cell>
          <cell r="BM36">
            <v>-1.0200191487509791</v>
          </cell>
          <cell r="BN36">
            <v>-1.0120840630472854</v>
          </cell>
          <cell r="BP36">
            <v>33.49</v>
          </cell>
          <cell r="BQ36">
            <v>-0.69</v>
          </cell>
          <cell r="BR36">
            <v>1.867</v>
          </cell>
          <cell r="BS36">
            <v>-0.94425201552702298</v>
          </cell>
          <cell r="BT36">
            <v>-3.7057971014492757</v>
          </cell>
          <cell r="BV36">
            <v>48.23</v>
          </cell>
          <cell r="BW36">
            <v>1.867</v>
          </cell>
          <cell r="BX36">
            <v>11.14</v>
          </cell>
          <cell r="BY36">
            <v>-0.76902342940078783</v>
          </cell>
          <cell r="BZ36">
            <v>4.9667916443492235</v>
          </cell>
          <cell r="CB36">
            <v>57.1</v>
          </cell>
          <cell r="CC36">
            <v>11.14</v>
          </cell>
          <cell r="CD36">
            <v>20.39</v>
          </cell>
          <cell r="CE36">
            <v>-0.64290718038528905</v>
          </cell>
          <cell r="CF36">
            <v>0.83034111310592462</v>
          </cell>
          <cell r="CH36">
            <v>-0.69</v>
          </cell>
          <cell r="CI36">
            <v>20.39</v>
          </cell>
          <cell r="CJ36">
            <v>1.0249999999999999</v>
          </cell>
          <cell r="CK36">
            <v>-2.4855072463768115</v>
          </cell>
          <cell r="CL36">
            <v>-0.94973025993133886</v>
          </cell>
          <cell r="CN36">
            <v>1.867</v>
          </cell>
          <cell r="CO36">
            <v>1.0249999999999999</v>
          </cell>
          <cell r="CP36">
            <v>-150.01</v>
          </cell>
          <cell r="CQ36">
            <v>-81.348152115693622</v>
          </cell>
          <cell r="CR36">
            <v>-147.35121951219512</v>
          </cell>
          <cell r="CT36">
            <v>11.14</v>
          </cell>
          <cell r="CU36">
            <v>-150.01</v>
          </cell>
          <cell r="CV36">
            <v>49.881999999999998</v>
          </cell>
          <cell r="CW36">
            <v>3.4777378815080784</v>
          </cell>
          <cell r="CX36">
            <v>-1.3325244983667757</v>
          </cell>
          <cell r="CZ36">
            <v>20.39</v>
          </cell>
          <cell r="DA36">
            <v>49.881999999999998</v>
          </cell>
          <cell r="DB36">
            <v>34.28</v>
          </cell>
          <cell r="DC36">
            <v>0.68121628249141741</v>
          </cell>
          <cell r="DD36">
            <v>-0.31277815644922013</v>
          </cell>
          <cell r="DF36">
            <v>1.0249999999999999</v>
          </cell>
          <cell r="DG36">
            <v>34.28</v>
          </cell>
          <cell r="DH36">
            <v>42.243000000000002</v>
          </cell>
          <cell r="DI36">
            <v>40.212682926829274</v>
          </cell>
          <cell r="DJ36">
            <v>0.23229288214702448</v>
          </cell>
          <cell r="DL36">
            <v>33.396999999999998</v>
          </cell>
          <cell r="DM36">
            <v>-65.847999999999985</v>
          </cell>
          <cell r="DN36">
            <v>-2.9716741024642928</v>
          </cell>
          <cell r="DP36">
            <v>-150.01</v>
          </cell>
          <cell r="DQ36">
            <v>42.243000000000002</v>
          </cell>
          <cell r="DR36">
            <v>62.191000000000003</v>
          </cell>
          <cell r="DS36">
            <v>-1.4145790280647956</v>
          </cell>
          <cell r="DT36">
            <v>0.47222024950879438</v>
          </cell>
          <cell r="DV36">
            <v>-150.01</v>
          </cell>
          <cell r="DW36">
            <v>42.243000000000002</v>
          </cell>
          <cell r="DY36">
            <v>49.881999999999998</v>
          </cell>
          <cell r="DZ36">
            <v>62.191000000000003</v>
          </cell>
          <cell r="EA36">
            <v>45.395000000000003</v>
          </cell>
          <cell r="EB36">
            <v>-8.9952287398259778E-2</v>
          </cell>
          <cell r="EC36">
            <v>-0.27007123217185769</v>
          </cell>
          <cell r="EE36">
            <v>34.28</v>
          </cell>
          <cell r="EF36">
            <v>45.395000000000003</v>
          </cell>
          <cell r="EG36">
            <v>86.718999999999994</v>
          </cell>
          <cell r="EH36">
            <v>1.5297257876312718</v>
          </cell>
          <cell r="EI36">
            <v>0.91032051988104401</v>
          </cell>
          <cell r="EK36">
            <v>42.243000000000002</v>
          </cell>
          <cell r="EL36">
            <v>86.718999999999994</v>
          </cell>
          <cell r="EM36">
            <v>44.317999999999998</v>
          </cell>
          <cell r="EN36">
            <v>4.9120564353857255E-2</v>
          </cell>
          <cell r="EO36">
            <v>-0.4889470588913617</v>
          </cell>
          <cell r="EQ36">
            <v>62.191000000000003</v>
          </cell>
          <cell r="ER36">
            <v>44.317999999999998</v>
          </cell>
          <cell r="ES36">
            <v>87.691000000000003</v>
          </cell>
          <cell r="ET36">
            <v>0.41002717434998637</v>
          </cell>
          <cell r="EU36">
            <v>0.97867683559727436</v>
          </cell>
        </row>
        <row r="37">
          <cell r="A37" t="str">
            <v>Consolidated Profit after tax attributable to the Group</v>
          </cell>
          <cell r="B37">
            <v>290.21600000000012</v>
          </cell>
          <cell r="C37">
            <v>389.41100000000012</v>
          </cell>
          <cell r="D37">
            <v>442.78599999999966</v>
          </cell>
          <cell r="E37">
            <v>622.02699999999993</v>
          </cell>
          <cell r="F37">
            <v>306.99099999999987</v>
          </cell>
          <cell r="G37">
            <v>325.00299999999936</v>
          </cell>
          <cell r="H37">
            <v>434.30999999999966</v>
          </cell>
          <cell r="I37">
            <v>642.88200000000018</v>
          </cell>
          <cell r="J37">
            <v>464.74199999999911</v>
          </cell>
          <cell r="K37">
            <v>833.6070000000002</v>
          </cell>
          <cell r="L37">
            <v>818.10300000000007</v>
          </cell>
          <cell r="M37">
            <v>5180.9799999999996</v>
          </cell>
          <cell r="N37">
            <v>1259.337</v>
          </cell>
          <cell r="P37">
            <v>833.62400000000002</v>
          </cell>
          <cell r="Q37">
            <v>1044.337</v>
          </cell>
          <cell r="R37">
            <v>939.01399999999933</v>
          </cell>
          <cell r="S37">
            <v>0.12642390334251319</v>
          </cell>
          <cell r="T37">
            <v>-0.10085154504724114</v>
          </cell>
          <cell r="W37">
            <v>87.554999999998756</v>
          </cell>
          <cell r="X37">
            <v>1744.4389999999999</v>
          </cell>
          <cell r="Y37">
            <v>1709.0669999999996</v>
          </cell>
          <cell r="Z37">
            <v>7297.4900000000025</v>
          </cell>
          <cell r="AA37">
            <v>2126.3000000000002</v>
          </cell>
          <cell r="AB37">
            <v>3399.0670000000023</v>
          </cell>
          <cell r="AC37">
            <v>0.59858298452711378</v>
          </cell>
          <cell r="AD37" t="e">
            <v>#REF!</v>
          </cell>
          <cell r="AE37">
            <v>818.10099999999966</v>
          </cell>
          <cell r="AF37">
            <v>939.01399999999933</v>
          </cell>
          <cell r="AG37">
            <v>1695.7839999999985</v>
          </cell>
          <cell r="AH37">
            <v>1.0728296383942806</v>
          </cell>
          <cell r="AI37">
            <v>0.80591982654145711</v>
          </cell>
          <cell r="AJ37">
            <v>0.80591982654145711</v>
          </cell>
          <cell r="AK37">
            <v>5181.07</v>
          </cell>
          <cell r="AL37">
            <v>1695.7839999999985</v>
          </cell>
          <cell r="AM37">
            <v>1703.2630000000017</v>
          </cell>
          <cell r="AN37">
            <v>-0.6712526563045853</v>
          </cell>
          <cell r="AO37">
            <v>4.4103494312974778E-3</v>
          </cell>
          <cell r="AP37">
            <v>4.4103494312974778E-3</v>
          </cell>
          <cell r="AQ37">
            <v>7297.4900000000025</v>
          </cell>
          <cell r="AR37">
            <v>5382.4180000000015</v>
          </cell>
          <cell r="AS37">
            <v>-0.26242886252670439</v>
          </cell>
          <cell r="AT37">
            <v>0.39743205497842116</v>
          </cell>
          <cell r="AU37">
            <v>1022.1511751999991</v>
          </cell>
          <cell r="AV37">
            <v>0.24941929566153753</v>
          </cell>
          <cell r="AW37">
            <v>7297.4900000000025</v>
          </cell>
          <cell r="AX37">
            <v>5382.4180000000015</v>
          </cell>
          <cell r="AY37">
            <v>2116.4519999999993</v>
          </cell>
          <cell r="AZ37">
            <v>3679.1349999999975</v>
          </cell>
          <cell r="BA37">
            <v>0.73835031458308475</v>
          </cell>
          <cell r="BB37">
            <v>0.65449263048259865</v>
          </cell>
          <cell r="BC37">
            <v>1703.283000000004</v>
          </cell>
          <cell r="BD37">
            <v>-0.67124308528502252</v>
          </cell>
          <cell r="BE37">
            <v>2414.5499999999988</v>
          </cell>
          <cell r="BF37">
            <v>3637.3300000000013</v>
          </cell>
          <cell r="BG37">
            <v>1.1448924112960785</v>
          </cell>
          <cell r="BH37">
            <v>0.50642148640533557</v>
          </cell>
          <cell r="BJ37">
            <v>1703.2920000000006</v>
          </cell>
          <cell r="BK37">
            <v>3637.3300000000013</v>
          </cell>
          <cell r="BL37">
            <v>2401.0000000000014</v>
          </cell>
          <cell r="BM37">
            <v>0.40962324721774102</v>
          </cell>
          <cell r="BN37">
            <v>-0.33990042146299604</v>
          </cell>
          <cell r="BP37">
            <v>1459.3949999999986</v>
          </cell>
          <cell r="BQ37">
            <v>2401.0000000000014</v>
          </cell>
          <cell r="BR37">
            <v>1498.4840000000006</v>
          </cell>
          <cell r="BS37">
            <v>2.6784386680783534E-2</v>
          </cell>
          <cell r="BT37">
            <v>-0.37589171178675562</v>
          </cell>
          <cell r="BV37">
            <v>2414.5549999999998</v>
          </cell>
          <cell r="BW37">
            <v>1498.4700000000005</v>
          </cell>
          <cell r="BX37">
            <v>1609.6950000000011</v>
          </cell>
          <cell r="BY37">
            <v>-0.33333678462490968</v>
          </cell>
          <cell r="BZ37">
            <v>7.4225710224429253E-2</v>
          </cell>
          <cell r="CB37">
            <v>3637.3300000000013</v>
          </cell>
          <cell r="CC37">
            <v>1609.6950000000011</v>
          </cell>
          <cell r="CD37">
            <v>1309.0269999999987</v>
          </cell>
          <cell r="CE37">
            <v>-0.64011321491313733</v>
          </cell>
          <cell r="CF37">
            <v>-0.18678569542677481</v>
          </cell>
          <cell r="CH37">
            <v>2401.0000000000014</v>
          </cell>
          <cell r="CI37">
            <v>1309.0269999999987</v>
          </cell>
          <cell r="CJ37">
            <v>2106.646999999999</v>
          </cell>
          <cell r="CK37">
            <v>-0.1225960016659734</v>
          </cell>
          <cell r="CL37">
            <v>0.60932280235625469</v>
          </cell>
          <cell r="CN37">
            <v>1498.4839999999992</v>
          </cell>
          <cell r="CO37">
            <v>2106.646999999999</v>
          </cell>
          <cell r="CP37">
            <v>2572.8549999999982</v>
          </cell>
          <cell r="CQ37">
            <v>0.71697195298715211</v>
          </cell>
          <cell r="CR37">
            <v>0.22130333178743244</v>
          </cell>
          <cell r="CT37">
            <v>1609.6950000000011</v>
          </cell>
          <cell r="CU37">
            <v>2572.8549999999982</v>
          </cell>
          <cell r="CV37">
            <v>2997.6579999999976</v>
          </cell>
          <cell r="CW37">
            <v>0.86225216578295627</v>
          </cell>
          <cell r="CX37">
            <v>0.16510957671536075</v>
          </cell>
          <cell r="CZ37">
            <v>1309.0269999999987</v>
          </cell>
          <cell r="DA37">
            <v>2997.6579999999976</v>
          </cell>
          <cell r="DB37">
            <v>3313.8709999999987</v>
          </cell>
          <cell r="DC37">
            <v>1.5315528251136166</v>
          </cell>
          <cell r="DD37">
            <v>0.1054866832707404</v>
          </cell>
          <cell r="DF37">
            <v>2106.6409999999978</v>
          </cell>
          <cell r="DG37">
            <v>3313.8709999999987</v>
          </cell>
          <cell r="DH37">
            <v>4185.5099999999993</v>
          </cell>
          <cell r="DI37">
            <v>0.9868169279910548</v>
          </cell>
          <cell r="DJ37">
            <v>0.26302743830402608</v>
          </cell>
          <cell r="DL37">
            <v>4417.2059999999992</v>
          </cell>
          <cell r="DM37">
            <v>8884.3839999999946</v>
          </cell>
          <cell r="DN37">
            <v>1.0113130336235159</v>
          </cell>
          <cell r="DP37">
            <v>2572.855</v>
          </cell>
          <cell r="DQ37">
            <v>4185.5099999999993</v>
          </cell>
          <cell r="DR37">
            <v>3276.9340000000007</v>
          </cell>
          <cell r="DS37">
            <v>0.27365669654916447</v>
          </cell>
          <cell r="DT37">
            <v>-0.21707653308676811</v>
          </cell>
          <cell r="DV37">
            <v>2572.855</v>
          </cell>
          <cell r="DW37">
            <v>4185.51</v>
          </cell>
          <cell r="DY37">
            <v>2997.6579999999976</v>
          </cell>
          <cell r="DZ37">
            <v>3276.9340000000007</v>
          </cell>
          <cell r="EA37">
            <v>3641.078999999997</v>
          </cell>
          <cell r="EB37">
            <v>0.21464122992015766</v>
          </cell>
          <cell r="EC37">
            <v>0.1111236906205606</v>
          </cell>
          <cell r="EE37">
            <v>3313.9640000000013</v>
          </cell>
          <cell r="EF37">
            <v>3641.078999999997</v>
          </cell>
          <cell r="EG37">
            <v>3835.6559999999959</v>
          </cell>
          <cell r="EH37">
            <v>0.15742234979015901</v>
          </cell>
          <cell r="EI37">
            <v>5.3439378821497519E-2</v>
          </cell>
          <cell r="EK37">
            <v>4185.5099999999993</v>
          </cell>
          <cell r="EL37">
            <v>3835.6559999999959</v>
          </cell>
          <cell r="EM37">
            <v>4913.7780000000057</v>
          </cell>
          <cell r="EN37">
            <v>0.17399743400445988</v>
          </cell>
          <cell r="EO37">
            <v>0.28107890801469448</v>
          </cell>
          <cell r="EQ37">
            <v>3276.933999999997</v>
          </cell>
          <cell r="ER37">
            <v>4913.7780000000057</v>
          </cell>
          <cell r="ES37">
            <v>4161.0099999999984</v>
          </cell>
          <cell r="ET37">
            <v>0.26978755141238797</v>
          </cell>
          <cell r="EU37">
            <v>-0.15319536210223705</v>
          </cell>
        </row>
        <row r="38">
          <cell r="A38" t="str">
            <v>Core Operating Profit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>
            <v>1298.3489999999993</v>
          </cell>
          <cell r="AB38">
            <v>1983.3509999999992</v>
          </cell>
          <cell r="AC38">
            <v>0.52759466060358218</v>
          </cell>
          <cell r="AD38">
            <v>0.52759466060358218</v>
          </cell>
          <cell r="CV38">
            <v>5570.5129999999954</v>
          </cell>
          <cell r="CW38">
            <v>11141.025999999991</v>
          </cell>
          <cell r="DR38">
            <v>3196.777000000001</v>
          </cell>
        </row>
        <row r="39">
          <cell r="Q39">
            <v>6463.8660000000027</v>
          </cell>
          <cell r="R39">
            <v>3399.0670000000023</v>
          </cell>
          <cell r="AF39">
            <v>4652.8989999999976</v>
          </cell>
          <cell r="AG39">
            <v>4652.8989999999976</v>
          </cell>
          <cell r="EK39">
            <v>0</v>
          </cell>
          <cell r="EQ39">
            <v>0</v>
          </cell>
        </row>
        <row r="40">
          <cell r="A40" t="str">
            <v>Paid Up Equity Capital - (Face Value of Rs 10 per share)</v>
          </cell>
          <cell r="B40">
            <v>592.12799999999993</v>
          </cell>
          <cell r="C40">
            <v>592.12799999999993</v>
          </cell>
          <cell r="D40">
            <v>595.22799999999995</v>
          </cell>
          <cell r="E40">
            <v>595.32799999999997</v>
          </cell>
          <cell r="F40">
            <v>595.32799999999997</v>
          </cell>
          <cell r="G40">
            <v>1197.895</v>
          </cell>
          <cell r="H40">
            <v>1199.4549999999999</v>
          </cell>
          <cell r="J40">
            <v>1233.2349999999999</v>
          </cell>
          <cell r="P40">
            <v>1233.2349999999999</v>
          </cell>
          <cell r="W40">
            <v>592.12799999999993</v>
          </cell>
          <cell r="X40">
            <v>595.32799999999997</v>
          </cell>
          <cell r="Y40">
            <v>595.32799999999997</v>
          </cell>
          <cell r="EK40">
            <v>0</v>
          </cell>
          <cell r="EQ40">
            <v>0</v>
          </cell>
        </row>
        <row r="41">
          <cell r="A41" t="str">
            <v>Group Reserves (excluding Minority Interest)</v>
          </cell>
          <cell r="W41">
            <v>9963.6029999999992</v>
          </cell>
          <cell r="X41">
            <v>11738.574000000001</v>
          </cell>
          <cell r="Y41">
            <v>11738.574000000001</v>
          </cell>
          <cell r="EK41">
            <v>0</v>
          </cell>
          <cell r="EQ41">
            <v>0</v>
          </cell>
        </row>
        <row r="42">
          <cell r="A42" t="str">
            <v>Minority Interest</v>
          </cell>
          <cell r="G42">
            <v>688.41599999999926</v>
          </cell>
          <cell r="K42">
            <v>1504.4079999999994</v>
          </cell>
          <cell r="W42">
            <v>2736.7719999999999</v>
          </cell>
          <cell r="X42">
            <v>3211.0920000000001</v>
          </cell>
          <cell r="Y42">
            <v>3211.0920000000001</v>
          </cell>
          <cell r="AG42">
            <v>4652.8989999999976</v>
          </cell>
          <cell r="AH42">
            <v>4652.8989999999976</v>
          </cell>
          <cell r="EK42">
            <v>0</v>
          </cell>
          <cell r="EQ42">
            <v>0</v>
          </cell>
        </row>
        <row r="43">
          <cell r="EK43">
            <v>0</v>
          </cell>
          <cell r="EQ43">
            <v>0</v>
          </cell>
        </row>
        <row r="45">
          <cell r="A45" t="str">
            <v>OTHER INFO (Consolidated)</v>
          </cell>
          <cell r="B45" t="str">
            <v>F1Q04</v>
          </cell>
          <cell r="C45" t="str">
            <v>F2Q04</v>
          </cell>
          <cell r="D45" t="str">
            <v>F3Q04</v>
          </cell>
          <cell r="E45" t="str">
            <v>F4Q04</v>
          </cell>
          <cell r="F45" t="str">
            <v>F1Q05</v>
          </cell>
          <cell r="G45" t="str">
            <v>F2Q05</v>
          </cell>
          <cell r="H45" t="str">
            <v>F3Q05</v>
          </cell>
          <cell r="I45" t="str">
            <v>F4Q05</v>
          </cell>
          <cell r="J45" t="str">
            <v>F1Q06</v>
          </cell>
          <cell r="K45" t="str">
            <v>F2Q06</v>
          </cell>
          <cell r="L45" t="str">
            <v>F3Q06</v>
          </cell>
          <cell r="M45" t="str">
            <v>F4Q06</v>
          </cell>
          <cell r="N45" t="str">
            <v>F1Q07</v>
          </cell>
          <cell r="P45" t="str">
            <v>F2Q06</v>
          </cell>
          <cell r="Q45" t="str">
            <v>F1Q07</v>
          </cell>
          <cell r="R45" t="str">
            <v>F2Q07</v>
          </cell>
          <cell r="W45" t="str">
            <v>F2003</v>
          </cell>
          <cell r="X45" t="str">
            <v>F2004</v>
          </cell>
          <cell r="Y45" t="str">
            <v>F2004</v>
          </cell>
          <cell r="AE45" t="str">
            <v>F3Q06</v>
          </cell>
          <cell r="AF45" t="str">
            <v>F2Q07</v>
          </cell>
          <cell r="AG45" t="str">
            <v>F3Q07</v>
          </cell>
          <cell r="AH45" t="str">
            <v>F3Q07</v>
          </cell>
          <cell r="AM45" t="str">
            <v>F4Q07</v>
          </cell>
          <cell r="AN45" t="str">
            <v>F4Q07</v>
          </cell>
          <cell r="AQ45" t="str">
            <v>F1Q07</v>
          </cell>
          <cell r="AR45" t="str">
            <v>F4Q07</v>
          </cell>
          <cell r="AS45" t="str">
            <v>F1Q08</v>
          </cell>
          <cell r="AT45" t="str">
            <v>F1Q08</v>
          </cell>
          <cell r="AX45" t="str">
            <v>F2Q07</v>
          </cell>
          <cell r="AY45" t="str">
            <v>F1Q08</v>
          </cell>
          <cell r="AZ45" t="str">
            <v>F2Q08</v>
          </cell>
          <cell r="BD45" t="str">
            <v>F3Q07</v>
          </cell>
          <cell r="BE45" t="str">
            <v>F2Q08</v>
          </cell>
          <cell r="BF45" t="str">
            <v>F3Q08</v>
          </cell>
          <cell r="BJ45" t="str">
            <v>F4Q07</v>
          </cell>
          <cell r="BK45" t="str">
            <v>F3Q08</v>
          </cell>
          <cell r="BL45" t="str">
            <v>F4Q08</v>
          </cell>
          <cell r="BP45" t="str">
            <v>F1Q08</v>
          </cell>
          <cell r="BQ45" t="str">
            <v>F4Q08</v>
          </cell>
          <cell r="BR45" t="str">
            <v>F1Q09</v>
          </cell>
          <cell r="BV45" t="str">
            <v>F2Q08</v>
          </cell>
          <cell r="BW45" t="str">
            <v>F1Q09</v>
          </cell>
          <cell r="BX45" t="str">
            <v>F2Q09</v>
          </cell>
          <cell r="BY45" t="str">
            <v>YoY</v>
          </cell>
          <cell r="BZ45" t="str">
            <v>QoQ</v>
          </cell>
          <cell r="CB45" t="str">
            <v>F3Q08</v>
          </cell>
          <cell r="CC45" t="str">
            <v>F2Q09</v>
          </cell>
          <cell r="CD45" t="str">
            <v>F3Q09</v>
          </cell>
          <cell r="CE45" t="str">
            <v>YoY</v>
          </cell>
          <cell r="CF45" t="str">
            <v>QoQ</v>
          </cell>
          <cell r="CH45" t="str">
            <v>F4Q08</v>
          </cell>
          <cell r="CI45" t="str">
            <v>F3Q09</v>
          </cell>
          <cell r="CJ45" t="str">
            <v>F4Q09</v>
          </cell>
          <cell r="CK45" t="str">
            <v>YoY</v>
          </cell>
          <cell r="CL45" t="str">
            <v>QoQ</v>
          </cell>
          <cell r="CN45" t="str">
            <v>F1Q09</v>
          </cell>
          <cell r="CO45" t="str">
            <v>F4Q09</v>
          </cell>
          <cell r="CP45" t="str">
            <v>F1Q10</v>
          </cell>
          <cell r="CQ45" t="str">
            <v>YoY</v>
          </cell>
          <cell r="CR45" t="str">
            <v>QoQ</v>
          </cell>
          <cell r="CT45" t="str">
            <v>F2Q09</v>
          </cell>
          <cell r="CU45" t="str">
            <v>F1Q10</v>
          </cell>
          <cell r="CV45" t="str">
            <v>F2Q10</v>
          </cell>
          <cell r="CW45" t="str">
            <v>YoY</v>
          </cell>
          <cell r="CX45" t="str">
            <v>QoQ</v>
          </cell>
          <cell r="CZ45" t="str">
            <v>F3Q09</v>
          </cell>
          <cell r="DA45" t="str">
            <v>F2Q10</v>
          </cell>
          <cell r="DB45" t="str">
            <v>F3Q10</v>
          </cell>
          <cell r="DC45" t="str">
            <v>YoY</v>
          </cell>
          <cell r="DD45" t="str">
            <v>QoQ</v>
          </cell>
          <cell r="DF45" t="str">
            <v>F4Q09</v>
          </cell>
          <cell r="DG45" t="str">
            <v>F3Q10</v>
          </cell>
          <cell r="DH45" t="str">
            <v>F4Q10</v>
          </cell>
          <cell r="DI45" t="str">
            <v>YoY</v>
          </cell>
          <cell r="DJ45" t="str">
            <v>QoQ</v>
          </cell>
          <cell r="DL45" t="str">
            <v>F9M09</v>
          </cell>
          <cell r="DM45" t="str">
            <v>F9M10</v>
          </cell>
          <cell r="DN45" t="str">
            <v>YoY</v>
          </cell>
          <cell r="DP45" t="str">
            <v>F1Q10</v>
          </cell>
          <cell r="DQ45" t="str">
            <v>F4Q10</v>
          </cell>
          <cell r="DR45" t="str">
            <v>F1Q11</v>
          </cell>
          <cell r="DS45" t="str">
            <v>YoY</v>
          </cell>
          <cell r="DT45" t="str">
            <v>QoQ</v>
          </cell>
          <cell r="DV45" t="str">
            <v>F1Q10</v>
          </cell>
          <cell r="DW45" t="str">
            <v>F4Q10</v>
          </cell>
          <cell r="DY45" t="str">
            <v>F2Q10</v>
          </cell>
          <cell r="DZ45" t="str">
            <v>F1Q11</v>
          </cell>
          <cell r="EA45" t="str">
            <v>F2Q11</v>
          </cell>
          <cell r="EB45" t="str">
            <v>YoY</v>
          </cell>
          <cell r="EC45" t="str">
            <v>QoQ</v>
          </cell>
          <cell r="EE45" t="str">
            <v>F3Q10</v>
          </cell>
          <cell r="EF45" t="str">
            <v>F2Q11</v>
          </cell>
          <cell r="EG45" t="str">
            <v>F3Q11</v>
          </cell>
          <cell r="EH45" t="str">
            <v>YoY</v>
          </cell>
          <cell r="EI45" t="str">
            <v>QoQ</v>
          </cell>
          <cell r="EK45" t="str">
            <v>F4Q10</v>
          </cell>
          <cell r="EL45" t="str">
            <v>F3Q11</v>
          </cell>
          <cell r="EM45" t="str">
            <v>F4Q11</v>
          </cell>
          <cell r="EN45" t="str">
            <v>YoY</v>
          </cell>
          <cell r="EO45" t="str">
            <v>QoQ</v>
          </cell>
          <cell r="EQ45" t="str">
            <v>F1Q11</v>
          </cell>
          <cell r="ER45" t="str">
            <v>F4Q11</v>
          </cell>
          <cell r="ES45" t="str">
            <v>F1Q12</v>
          </cell>
          <cell r="ET45" t="str">
            <v>YoY</v>
          </cell>
          <cell r="EU45" t="str">
            <v>QoQ</v>
          </cell>
        </row>
        <row r="47">
          <cell r="A47" t="str">
            <v>REVENUES</v>
          </cell>
        </row>
        <row r="48">
          <cell r="A48" t="str">
            <v>Financing activities</v>
          </cell>
          <cell r="B48">
            <v>1017.7</v>
          </cell>
          <cell r="C48">
            <v>1081.5</v>
          </cell>
          <cell r="D48">
            <v>1163.2</v>
          </cell>
          <cell r="E48">
            <v>1353.1</v>
          </cell>
          <cell r="F48">
            <v>1301.2</v>
          </cell>
          <cell r="G48">
            <v>1465.9</v>
          </cell>
          <cell r="H48">
            <v>1610.9</v>
          </cell>
          <cell r="I48">
            <v>1786.4</v>
          </cell>
          <cell r="J48">
            <v>1892.7</v>
          </cell>
          <cell r="K48">
            <v>2371.5</v>
          </cell>
          <cell r="L48">
            <v>2236.1</v>
          </cell>
          <cell r="M48">
            <v>1849.3</v>
          </cell>
          <cell r="N48">
            <v>3043.4</v>
          </cell>
          <cell r="P48">
            <v>2371.5</v>
          </cell>
          <cell r="Q48">
            <v>3043.4</v>
          </cell>
          <cell r="R48">
            <v>3403.5</v>
          </cell>
          <cell r="S48">
            <v>0.43516761543326998</v>
          </cell>
          <cell r="T48">
            <v>0.11832161398435947</v>
          </cell>
          <cell r="W48">
            <v>3818.9</v>
          </cell>
          <cell r="X48">
            <v>4617.6000000000004</v>
          </cell>
          <cell r="Y48">
            <v>4617.6000000000004</v>
          </cell>
          <cell r="AE48">
            <v>2304.1999999999998</v>
          </cell>
          <cell r="AF48">
            <v>3403.5</v>
          </cell>
          <cell r="AG48">
            <v>4167.6000000000004</v>
          </cell>
          <cell r="AH48">
            <v>0.8086971617047134</v>
          </cell>
          <cell r="AI48">
            <v>0.22450418686646101</v>
          </cell>
          <cell r="AJ48">
            <v>0.22450418686646101</v>
          </cell>
          <cell r="AK48">
            <v>3007.4</v>
          </cell>
          <cell r="AL48">
            <v>4326</v>
          </cell>
          <cell r="AM48">
            <v>4771.6000000000004</v>
          </cell>
          <cell r="AN48">
            <v>0.58661967147702332</v>
          </cell>
          <cell r="AO48">
            <v>0.10300508552935739</v>
          </cell>
          <cell r="AP48">
            <v>0.10300508552935739</v>
          </cell>
          <cell r="AQ48">
            <v>3043.4</v>
          </cell>
          <cell r="AR48">
            <v>5040</v>
          </cell>
          <cell r="AS48">
            <v>5336</v>
          </cell>
          <cell r="AT48">
            <v>0.7533022277715713</v>
          </cell>
          <cell r="AU48">
            <v>5.8730158730158744E-2</v>
          </cell>
          <cell r="AV48">
            <v>5.8730158730158744E-2</v>
          </cell>
          <cell r="AX48">
            <v>3206.4</v>
          </cell>
          <cell r="AY48">
            <v>5336</v>
          </cell>
          <cell r="AZ48">
            <v>5962.7</v>
          </cell>
          <cell r="BA48">
            <v>0.85962450099800392</v>
          </cell>
          <cell r="BB48">
            <v>0.11744752623688148</v>
          </cell>
          <cell r="BD48">
            <v>4056.1</v>
          </cell>
          <cell r="BE48">
            <v>5962.7</v>
          </cell>
          <cell r="BF48">
            <v>6973.6</v>
          </cell>
          <cell r="BG48">
            <v>0.7192869998274205</v>
          </cell>
          <cell r="BH48">
            <v>0.16953729015378949</v>
          </cell>
          <cell r="BJ48">
            <v>4541</v>
          </cell>
          <cell r="BK48">
            <v>6973.6</v>
          </cell>
          <cell r="BL48">
            <v>7867</v>
          </cell>
          <cell r="BM48">
            <v>0.73243778903325252</v>
          </cell>
          <cell r="BN48">
            <v>0.12811173568888368</v>
          </cell>
          <cell r="BP48">
            <v>5336</v>
          </cell>
          <cell r="BQ48">
            <v>7867</v>
          </cell>
          <cell r="BR48">
            <v>8173</v>
          </cell>
          <cell r="BS48">
            <v>0.531671664167916</v>
          </cell>
          <cell r="BT48">
            <v>3.8896656921316941E-2</v>
          </cell>
          <cell r="BV48">
            <v>5962.7</v>
          </cell>
          <cell r="BW48">
            <v>8173</v>
          </cell>
          <cell r="BX48">
            <v>8816</v>
          </cell>
          <cell r="BY48">
            <v>0.47852482935582885</v>
          </cell>
          <cell r="BZ48">
            <v>7.8673681634650716E-2</v>
          </cell>
          <cell r="CB48">
            <v>6973.6</v>
          </cell>
          <cell r="CC48">
            <v>8816</v>
          </cell>
          <cell r="CD48">
            <v>9144</v>
          </cell>
          <cell r="CE48">
            <v>0.31123092807158415</v>
          </cell>
          <cell r="CF48">
            <v>3.7205081669691387E-2</v>
          </cell>
          <cell r="CH48">
            <v>7867</v>
          </cell>
          <cell r="CI48">
            <v>9144</v>
          </cell>
          <cell r="CJ48">
            <v>8931</v>
          </cell>
          <cell r="CK48">
            <v>0.13524850641921948</v>
          </cell>
          <cell r="CL48">
            <v>-2.3293963254593208E-2</v>
          </cell>
          <cell r="CN48">
            <v>8173</v>
          </cell>
          <cell r="CO48">
            <v>8931</v>
          </cell>
          <cell r="CP48">
            <v>8294</v>
          </cell>
          <cell r="CQ48">
            <v>1.4804845222072593E-2</v>
          </cell>
          <cell r="CR48">
            <v>-7.1324599708879166E-2</v>
          </cell>
          <cell r="CT48">
            <v>8816</v>
          </cell>
          <cell r="CU48">
            <v>8294</v>
          </cell>
          <cell r="CV48">
            <v>8321</v>
          </cell>
          <cell r="CW48">
            <v>-5.6147912885662454E-2</v>
          </cell>
          <cell r="CX48">
            <v>3.2553653243307945E-3</v>
          </cell>
          <cell r="CZ48">
            <v>9144</v>
          </cell>
          <cell r="DA48">
            <v>8321</v>
          </cell>
          <cell r="DB48">
            <v>9024</v>
          </cell>
          <cell r="DC48">
            <v>-1.3123359580052507E-2</v>
          </cell>
          <cell r="DD48">
            <v>8.4485037856026901E-2</v>
          </cell>
          <cell r="DF48">
            <v>8931</v>
          </cell>
          <cell r="DG48">
            <v>9024</v>
          </cell>
          <cell r="DH48">
            <v>9592</v>
          </cell>
          <cell r="DI48">
            <v>7.4011868771694189E-2</v>
          </cell>
          <cell r="DJ48">
            <v>6.2943262411347511E-2</v>
          </cell>
          <cell r="DL48">
            <v>26133</v>
          </cell>
          <cell r="DM48">
            <v>25639</v>
          </cell>
          <cell r="DN48">
            <v>-1.8903302338040051E-2</v>
          </cell>
          <cell r="DP48">
            <v>8294</v>
          </cell>
          <cell r="DQ48">
            <v>9592</v>
          </cell>
          <cell r="DR48">
            <v>9859</v>
          </cell>
          <cell r="DS48">
            <v>0.18869061972510259</v>
          </cell>
          <cell r="DT48">
            <v>2.7835696413678113E-2</v>
          </cell>
          <cell r="DV48">
            <v>8294</v>
          </cell>
          <cell r="DW48">
            <v>9592</v>
          </cell>
          <cell r="DY48">
            <v>8321</v>
          </cell>
          <cell r="DZ48">
            <v>9859</v>
          </cell>
          <cell r="EA48">
            <v>11013</v>
          </cell>
          <cell r="EB48">
            <v>0.32351880783559661</v>
          </cell>
          <cell r="EC48">
            <v>0.11705041079216949</v>
          </cell>
          <cell r="EE48">
            <v>9024</v>
          </cell>
          <cell r="EF48">
            <v>11013</v>
          </cell>
          <cell r="EG48">
            <v>12776</v>
          </cell>
          <cell r="EH48">
            <v>0.41578014184397172</v>
          </cell>
          <cell r="EI48">
            <v>0.16008353763733774</v>
          </cell>
          <cell r="EK48">
            <v>9592</v>
          </cell>
          <cell r="EL48">
            <v>12776</v>
          </cell>
          <cell r="EM48">
            <v>13518</v>
          </cell>
          <cell r="EN48">
            <v>0.4092994161801502</v>
          </cell>
          <cell r="EO48">
            <v>5.8077645585472792E-2</v>
          </cell>
          <cell r="EQ48">
            <v>9500</v>
          </cell>
          <cell r="ER48">
            <v>13040</v>
          </cell>
          <cell r="ES48">
            <v>14450</v>
          </cell>
          <cell r="ET48">
            <v>0.52105263157894743</v>
          </cell>
          <cell r="EU48">
            <v>0.10812883435582821</v>
          </cell>
        </row>
        <row r="49">
          <cell r="A49" t="str">
            <v>Fee Income</v>
          </cell>
          <cell r="B49">
            <v>315.8</v>
          </cell>
          <cell r="C49">
            <v>562.29999999999995</v>
          </cell>
          <cell r="D49">
            <v>862.5</v>
          </cell>
          <cell r="E49">
            <v>938.8</v>
          </cell>
          <cell r="F49">
            <v>715.7</v>
          </cell>
          <cell r="G49">
            <v>754.4</v>
          </cell>
          <cell r="H49">
            <v>997</v>
          </cell>
          <cell r="I49">
            <v>1514.6</v>
          </cell>
          <cell r="J49">
            <v>1397.2</v>
          </cell>
          <cell r="K49">
            <v>1893.8</v>
          </cell>
          <cell r="L49">
            <v>1923.9</v>
          </cell>
          <cell r="M49">
            <v>1503.9</v>
          </cell>
          <cell r="N49">
            <v>2464.6</v>
          </cell>
          <cell r="P49">
            <v>1893.8</v>
          </cell>
          <cell r="Q49">
            <v>2464.6</v>
          </cell>
          <cell r="R49">
            <v>1914.4</v>
          </cell>
          <cell r="S49">
            <v>1.0877600591403525E-2</v>
          </cell>
          <cell r="T49">
            <v>-0.22324109388947488</v>
          </cell>
          <cell r="W49">
            <v>1261</v>
          </cell>
          <cell r="X49">
            <v>2703.3</v>
          </cell>
          <cell r="Y49">
            <v>2703.3</v>
          </cell>
          <cell r="AE49">
            <v>1923.9</v>
          </cell>
          <cell r="AF49">
            <v>1914.4</v>
          </cell>
          <cell r="AG49">
            <v>3105</v>
          </cell>
          <cell r="AH49">
            <v>0.61390924684235149</v>
          </cell>
          <cell r="AI49">
            <v>0.62191809444212276</v>
          </cell>
          <cell r="AJ49">
            <v>0.62191809444212276</v>
          </cell>
          <cell r="AK49">
            <v>3268.6</v>
          </cell>
          <cell r="AL49">
            <v>3165.3</v>
          </cell>
          <cell r="AM49">
            <v>2971.8</v>
          </cell>
          <cell r="AN49">
            <v>-9.0803402068163619E-2</v>
          </cell>
          <cell r="AO49">
            <v>-6.1131646289451225E-2</v>
          </cell>
          <cell r="AP49">
            <v>-6.1131646289451225E-2</v>
          </cell>
          <cell r="AQ49">
            <v>2464.6</v>
          </cell>
          <cell r="AR49">
            <v>2972</v>
          </cell>
          <cell r="AS49">
            <v>2839</v>
          </cell>
          <cell r="AT49">
            <v>0.15191106061835602</v>
          </cell>
          <cell r="AU49">
            <v>-4.4751009421265087E-2</v>
          </cell>
          <cell r="AV49">
            <v>-4.4751009421265087E-2</v>
          </cell>
          <cell r="AX49">
            <v>1926.3</v>
          </cell>
          <cell r="AY49">
            <v>2839</v>
          </cell>
          <cell r="AZ49">
            <v>4577.1000000000004</v>
          </cell>
          <cell r="BA49">
            <v>1.3761096402429529</v>
          </cell>
          <cell r="BB49">
            <v>0.6122226135963369</v>
          </cell>
          <cell r="BD49">
            <v>3153.7</v>
          </cell>
          <cell r="BE49">
            <v>4577.1000000000004</v>
          </cell>
          <cell r="BF49">
            <v>5274.7</v>
          </cell>
          <cell r="BG49">
            <v>0.67254336176554519</v>
          </cell>
          <cell r="BH49">
            <v>0.15241091520831951</v>
          </cell>
          <cell r="BJ49">
            <v>2970</v>
          </cell>
          <cell r="BK49">
            <v>5274.7</v>
          </cell>
          <cell r="BL49">
            <v>4072</v>
          </cell>
          <cell r="BM49">
            <v>0.37104377104377106</v>
          </cell>
          <cell r="BN49">
            <v>-0.22801296756213618</v>
          </cell>
          <cell r="BP49">
            <v>2839</v>
          </cell>
          <cell r="BQ49">
            <v>4072</v>
          </cell>
          <cell r="BR49">
            <v>2891</v>
          </cell>
          <cell r="BS49">
            <v>1.8316308559351846E-2</v>
          </cell>
          <cell r="BT49">
            <v>-0.29002946954813358</v>
          </cell>
          <cell r="BV49">
            <v>4577.1000000000004</v>
          </cell>
          <cell r="BW49">
            <v>2891</v>
          </cell>
          <cell r="BX49">
            <v>2964</v>
          </cell>
          <cell r="BY49">
            <v>-0.35242839352428401</v>
          </cell>
          <cell r="BZ49">
            <v>2.5250778277412733E-2</v>
          </cell>
          <cell r="CB49">
            <v>5274.7</v>
          </cell>
          <cell r="CC49">
            <v>2964</v>
          </cell>
          <cell r="CD49">
            <v>2362</v>
          </cell>
          <cell r="CE49">
            <v>-0.55220202096801718</v>
          </cell>
          <cell r="CF49">
            <v>-0.20310391363022939</v>
          </cell>
          <cell r="CH49">
            <v>4072</v>
          </cell>
          <cell r="CI49">
            <v>2362</v>
          </cell>
          <cell r="CJ49">
            <v>2123</v>
          </cell>
          <cell r="CK49">
            <v>-0.47863457760314343</v>
          </cell>
          <cell r="CL49">
            <v>-0.10118543607112618</v>
          </cell>
          <cell r="CN49">
            <v>2891</v>
          </cell>
          <cell r="CO49">
            <v>2123</v>
          </cell>
          <cell r="CP49">
            <v>2999</v>
          </cell>
          <cell r="CQ49">
            <v>3.7357315807678981E-2</v>
          </cell>
          <cell r="CR49">
            <v>0.41262364578426758</v>
          </cell>
          <cell r="CT49">
            <v>2964</v>
          </cell>
          <cell r="CU49">
            <v>2999</v>
          </cell>
          <cell r="CV49">
            <v>3463</v>
          </cell>
          <cell r="CW49">
            <v>0.16835357624831304</v>
          </cell>
          <cell r="CX49">
            <v>0.15471823941313767</v>
          </cell>
          <cell r="CZ49">
            <v>2362</v>
          </cell>
          <cell r="DA49">
            <v>3463</v>
          </cell>
          <cell r="DB49">
            <v>3163</v>
          </cell>
          <cell r="DC49">
            <v>0.33911939034716343</v>
          </cell>
          <cell r="DD49">
            <v>-8.663008951775919E-2</v>
          </cell>
          <cell r="DF49">
            <v>2123</v>
          </cell>
          <cell r="DG49">
            <v>3163</v>
          </cell>
          <cell r="DH49">
            <v>3199</v>
          </cell>
          <cell r="DI49">
            <v>0.50682995760715976</v>
          </cell>
          <cell r="DJ49">
            <v>1.1381599747075644E-2</v>
          </cell>
          <cell r="DL49">
            <v>8217</v>
          </cell>
          <cell r="DM49">
            <v>9625</v>
          </cell>
          <cell r="DN49">
            <v>0.17135207496653271</v>
          </cell>
          <cell r="DP49">
            <v>2999</v>
          </cell>
          <cell r="DQ49">
            <v>3199</v>
          </cell>
          <cell r="DR49">
            <v>3262</v>
          </cell>
          <cell r="DS49">
            <v>8.7695898632877523E-2</v>
          </cell>
          <cell r="DT49">
            <v>1.9693654266958349E-2</v>
          </cell>
          <cell r="DV49">
            <v>2999</v>
          </cell>
          <cell r="DW49">
            <v>3199</v>
          </cell>
          <cell r="DY49">
            <v>3463</v>
          </cell>
          <cell r="DZ49">
            <v>3262</v>
          </cell>
          <cell r="EA49">
            <v>3213</v>
          </cell>
          <cell r="EB49">
            <v>-7.2191741264799325E-2</v>
          </cell>
          <cell r="EC49">
            <v>-1.5021459227467782E-2</v>
          </cell>
          <cell r="EE49">
            <v>3017</v>
          </cell>
          <cell r="EF49">
            <v>3213</v>
          </cell>
          <cell r="EG49">
            <v>3017</v>
          </cell>
          <cell r="EH49">
            <v>0</v>
          </cell>
          <cell r="EI49">
            <v>-6.1002178649237515E-2</v>
          </cell>
          <cell r="EK49">
            <v>3199</v>
          </cell>
          <cell r="EL49">
            <v>3017</v>
          </cell>
          <cell r="EM49">
            <v>3340</v>
          </cell>
          <cell r="EN49">
            <v>4.4076273835573554E-2</v>
          </cell>
          <cell r="EO49">
            <v>0.10705999337089822</v>
          </cell>
          <cell r="EQ49">
            <v>3630</v>
          </cell>
          <cell r="ER49">
            <v>3830</v>
          </cell>
          <cell r="ES49">
            <v>3240</v>
          </cell>
          <cell r="ET49">
            <v>-0.1074380165289256</v>
          </cell>
          <cell r="EU49">
            <v>-0.15404699738903394</v>
          </cell>
        </row>
        <row r="50">
          <cell r="A50" t="str">
            <v>Premium income</v>
          </cell>
          <cell r="B50">
            <v>131.19999999999999</v>
          </cell>
          <cell r="C50">
            <v>202.2</v>
          </cell>
          <cell r="D50">
            <v>332.7</v>
          </cell>
          <cell r="E50">
            <v>815.5</v>
          </cell>
          <cell r="F50">
            <v>264</v>
          </cell>
          <cell r="G50">
            <v>465.9</v>
          </cell>
          <cell r="H50">
            <v>686.7</v>
          </cell>
          <cell r="I50">
            <v>3192.3</v>
          </cell>
          <cell r="J50">
            <v>569.6</v>
          </cell>
          <cell r="K50">
            <v>756.3</v>
          </cell>
          <cell r="L50">
            <v>1177.7</v>
          </cell>
          <cell r="M50">
            <v>3192.3</v>
          </cell>
          <cell r="N50">
            <v>1213.9000000000001</v>
          </cell>
          <cell r="P50">
            <v>756.3</v>
          </cell>
          <cell r="Q50">
            <v>1213.9000000000001</v>
          </cell>
          <cell r="R50">
            <v>1616.5</v>
          </cell>
          <cell r="S50">
            <v>1.1373793468200453</v>
          </cell>
          <cell r="T50">
            <v>0.33165829145728631</v>
          </cell>
          <cell r="W50">
            <v>398.9</v>
          </cell>
          <cell r="X50">
            <v>1465.1</v>
          </cell>
          <cell r="Y50">
            <v>1465.1</v>
          </cell>
          <cell r="AE50">
            <v>1177.7</v>
          </cell>
          <cell r="AF50">
            <v>1616.5</v>
          </cell>
          <cell r="AG50">
            <v>2092.9</v>
          </cell>
          <cell r="AH50">
            <v>0.77710792222127867</v>
          </cell>
          <cell r="AI50">
            <v>0.29471079492731223</v>
          </cell>
          <cell r="AJ50">
            <v>0.29471079492731223</v>
          </cell>
          <cell r="AK50">
            <v>3617.7</v>
          </cell>
          <cell r="AL50">
            <v>2092.9</v>
          </cell>
          <cell r="AM50">
            <v>4581.3</v>
          </cell>
          <cell r="AN50">
            <v>0.26635707770130201</v>
          </cell>
          <cell r="AO50">
            <v>1.1889722394763247</v>
          </cell>
          <cell r="AP50">
            <v>1.1889722394763247</v>
          </cell>
          <cell r="AQ50">
            <v>1213.9000000000001</v>
          </cell>
          <cell r="AR50">
            <v>4581.3</v>
          </cell>
          <cell r="AS50">
            <v>1988</v>
          </cell>
          <cell r="AT50">
            <v>0.63769668012192104</v>
          </cell>
          <cell r="AU50">
            <v>-0.56606203479361761</v>
          </cell>
          <cell r="AV50">
            <v>-0.56606203479361761</v>
          </cell>
          <cell r="AX50">
            <v>1616.5</v>
          </cell>
          <cell r="AY50">
            <v>1988</v>
          </cell>
          <cell r="AZ50">
            <v>2551.6999999999998</v>
          </cell>
          <cell r="BA50">
            <v>0.57853386947107932</v>
          </cell>
          <cell r="BB50">
            <v>0.28355130784708238</v>
          </cell>
          <cell r="BD50">
            <v>2092.6999999999998</v>
          </cell>
          <cell r="BE50">
            <v>2551.6999999999998</v>
          </cell>
          <cell r="BF50">
            <v>4103.1000000000004</v>
          </cell>
          <cell r="BG50">
            <v>0.96067281502365409</v>
          </cell>
          <cell r="BH50">
            <v>0.60798683230787343</v>
          </cell>
          <cell r="BJ50">
            <v>4581</v>
          </cell>
          <cell r="BK50">
            <v>4103.1000000000004</v>
          </cell>
          <cell r="BL50">
            <v>7978</v>
          </cell>
          <cell r="BM50">
            <v>0.74154114822091244</v>
          </cell>
          <cell r="BN50">
            <v>0.94438351490336547</v>
          </cell>
          <cell r="BP50">
            <v>1988</v>
          </cell>
          <cell r="BQ50">
            <v>7978</v>
          </cell>
          <cell r="BR50">
            <v>3924</v>
          </cell>
          <cell r="BS50">
            <v>0.97384305835010054</v>
          </cell>
          <cell r="BT50">
            <v>-0.508147405364753</v>
          </cell>
          <cell r="BV50">
            <v>2551.6999999999998</v>
          </cell>
          <cell r="BW50">
            <v>3924</v>
          </cell>
          <cell r="BX50">
            <v>5143</v>
          </cell>
          <cell r="BY50">
            <v>1.0155190657208921</v>
          </cell>
          <cell r="BZ50">
            <v>0.31065239551478085</v>
          </cell>
          <cell r="CB50">
            <v>4103.1000000000004</v>
          </cell>
          <cell r="CC50">
            <v>5143</v>
          </cell>
          <cell r="CD50">
            <v>5026</v>
          </cell>
          <cell r="CE50">
            <v>0.22492749384611632</v>
          </cell>
          <cell r="CF50">
            <v>-2.2749368073109122E-2</v>
          </cell>
          <cell r="CH50">
            <v>7978</v>
          </cell>
          <cell r="CI50">
            <v>5026</v>
          </cell>
          <cell r="CJ50">
            <v>8977</v>
          </cell>
          <cell r="CK50">
            <v>0.1252193532213588</v>
          </cell>
          <cell r="CL50">
            <v>0.78611221647433349</v>
          </cell>
          <cell r="CN50">
            <v>3924</v>
          </cell>
          <cell r="CO50">
            <v>8977</v>
          </cell>
          <cell r="CP50">
            <v>4268</v>
          </cell>
          <cell r="CQ50">
            <v>8.7665647298674765E-2</v>
          </cell>
          <cell r="CR50">
            <v>-0.52456277152723629</v>
          </cell>
          <cell r="CT50">
            <v>5143</v>
          </cell>
          <cell r="CU50">
            <v>4268</v>
          </cell>
          <cell r="CV50">
            <v>5793</v>
          </cell>
          <cell r="CW50">
            <v>0.12638537818393925</v>
          </cell>
          <cell r="CX50">
            <v>0.3573102155576382</v>
          </cell>
          <cell r="CZ50">
            <v>5026</v>
          </cell>
          <cell r="DA50">
            <v>5793</v>
          </cell>
          <cell r="DB50">
            <v>7059</v>
          </cell>
          <cell r="DC50">
            <v>0.40449661758853961</v>
          </cell>
          <cell r="DD50">
            <v>0.21853961677887113</v>
          </cell>
          <cell r="DF50">
            <v>8977</v>
          </cell>
          <cell r="DG50">
            <v>7059</v>
          </cell>
          <cell r="DH50">
            <v>11374</v>
          </cell>
          <cell r="DI50">
            <v>0.26701570680628262</v>
          </cell>
          <cell r="DJ50">
            <v>0.61127638475704771</v>
          </cell>
          <cell r="DL50">
            <v>14093</v>
          </cell>
          <cell r="DM50">
            <v>17120</v>
          </cell>
          <cell r="DN50">
            <v>0.21478748314766194</v>
          </cell>
          <cell r="DP50">
            <v>4268</v>
          </cell>
          <cell r="DQ50">
            <v>11374</v>
          </cell>
          <cell r="DR50">
            <v>5462</v>
          </cell>
          <cell r="DS50">
            <v>0.27975632614807866</v>
          </cell>
          <cell r="DT50">
            <v>-0.51978195885352552</v>
          </cell>
          <cell r="DV50">
            <v>4268</v>
          </cell>
          <cell r="DW50">
            <v>11374</v>
          </cell>
          <cell r="DY50">
            <v>5793</v>
          </cell>
          <cell r="DZ50">
            <v>5462</v>
          </cell>
          <cell r="EA50">
            <v>7263</v>
          </cell>
          <cell r="EB50">
            <v>0.25375453133091663</v>
          </cell>
          <cell r="EC50">
            <v>0.32973269864518495</v>
          </cell>
          <cell r="EE50">
            <v>7059</v>
          </cell>
          <cell r="EF50">
            <v>7263</v>
          </cell>
          <cell r="EG50">
            <v>6044</v>
          </cell>
          <cell r="EH50">
            <v>-0.14378807196486754</v>
          </cell>
          <cell r="EI50">
            <v>-0.16783698196337604</v>
          </cell>
          <cell r="EK50">
            <v>11374</v>
          </cell>
          <cell r="EL50">
            <v>6044</v>
          </cell>
          <cell r="EM50">
            <v>10630</v>
          </cell>
          <cell r="EN50">
            <v>-6.5412343942324647E-2</v>
          </cell>
          <cell r="EO50">
            <v>0.75876902713434813</v>
          </cell>
          <cell r="EQ50">
            <v>5460</v>
          </cell>
          <cell r="ER50">
            <v>10630</v>
          </cell>
          <cell r="ES50">
            <v>5000</v>
          </cell>
          <cell r="ET50">
            <v>-8.4249084249084283E-2</v>
          </cell>
          <cell r="EU50">
            <v>-0.52963311382878642</v>
          </cell>
        </row>
        <row r="51">
          <cell r="A51" t="str">
            <v>Treasury / Investments</v>
          </cell>
          <cell r="B51">
            <v>586</v>
          </cell>
          <cell r="C51">
            <v>592.1</v>
          </cell>
          <cell r="D51">
            <v>482.6</v>
          </cell>
          <cell r="E51">
            <v>619.5</v>
          </cell>
          <cell r="F51">
            <v>426.7</v>
          </cell>
          <cell r="G51">
            <v>423.6</v>
          </cell>
          <cell r="H51">
            <v>552.5</v>
          </cell>
          <cell r="I51">
            <v>484.9</v>
          </cell>
          <cell r="J51">
            <v>535.6</v>
          </cell>
          <cell r="K51">
            <v>1013.6</v>
          </cell>
          <cell r="L51">
            <v>1000</v>
          </cell>
          <cell r="M51">
            <v>496.2</v>
          </cell>
          <cell r="N51">
            <v>724.9</v>
          </cell>
          <cell r="P51">
            <v>1013.6</v>
          </cell>
          <cell r="Q51">
            <v>724.9</v>
          </cell>
          <cell r="R51">
            <v>1884</v>
          </cell>
          <cell r="S51">
            <v>0.85872138910812934</v>
          </cell>
          <cell r="T51">
            <v>1.5989791695406264</v>
          </cell>
          <cell r="W51">
            <v>1106.8</v>
          </cell>
          <cell r="X51">
            <v>2295</v>
          </cell>
          <cell r="Y51">
            <v>2295</v>
          </cell>
          <cell r="AE51">
            <v>1000</v>
          </cell>
          <cell r="AF51">
            <v>1884</v>
          </cell>
          <cell r="AG51">
            <v>2305.8000000000002</v>
          </cell>
          <cell r="AH51">
            <v>1.3058000000000001</v>
          </cell>
          <cell r="AI51">
            <v>0.22388535031847145</v>
          </cell>
          <cell r="AJ51">
            <v>0.22388535031847145</v>
          </cell>
          <cell r="AK51">
            <v>1287.5999999999999</v>
          </cell>
          <cell r="AL51">
            <v>2305.8000000000002</v>
          </cell>
          <cell r="AM51">
            <v>1905.9</v>
          </cell>
          <cell r="AN51">
            <v>0.48019571295433372</v>
          </cell>
          <cell r="AO51">
            <v>-0.17343221441582102</v>
          </cell>
          <cell r="AP51">
            <v>-0.17343221441582102</v>
          </cell>
          <cell r="AQ51">
            <v>724.9</v>
          </cell>
          <cell r="AR51">
            <v>1213</v>
          </cell>
          <cell r="AS51">
            <v>3547</v>
          </cell>
          <cell r="AT51">
            <v>3.8930887018899156</v>
          </cell>
          <cell r="AU51">
            <v>1.9241549876339654</v>
          </cell>
          <cell r="AV51">
            <v>1.9241549876339654</v>
          </cell>
          <cell r="AX51">
            <v>2136.8000000000002</v>
          </cell>
          <cell r="AY51">
            <v>3547</v>
          </cell>
          <cell r="AZ51">
            <v>4540.7</v>
          </cell>
          <cell r="BA51">
            <v>1.1249999999999996</v>
          </cell>
          <cell r="BB51">
            <v>0.28015224133070205</v>
          </cell>
          <cell r="BD51">
            <v>2265.3000000000002</v>
          </cell>
          <cell r="BE51">
            <v>4540.7</v>
          </cell>
          <cell r="BF51">
            <v>6815.2</v>
          </cell>
          <cell r="BG51">
            <v>2.0085198428464217</v>
          </cell>
          <cell r="BH51">
            <v>0.50091395599797384</v>
          </cell>
          <cell r="BJ51">
            <v>1510</v>
          </cell>
          <cell r="BK51">
            <v>6815.2</v>
          </cell>
          <cell r="BL51">
            <v>-2087</v>
          </cell>
          <cell r="BM51">
            <v>-2.3821192052980136</v>
          </cell>
          <cell r="BN51">
            <v>-1.3062272567202724</v>
          </cell>
          <cell r="BP51">
            <v>3547</v>
          </cell>
          <cell r="BQ51">
            <v>-2087</v>
          </cell>
          <cell r="BR51">
            <v>-1064</v>
          </cell>
          <cell r="BS51">
            <v>-1.2999718071609812</v>
          </cell>
          <cell r="BT51">
            <v>-0.49017728797316718</v>
          </cell>
          <cell r="BV51">
            <v>4540.7</v>
          </cell>
          <cell r="BW51">
            <v>-1025</v>
          </cell>
          <cell r="BX51">
            <v>1098</v>
          </cell>
          <cell r="BY51">
            <v>-0.75818706366859734</v>
          </cell>
          <cell r="BZ51">
            <v>-2.071219512195122</v>
          </cell>
          <cell r="CB51">
            <v>6815</v>
          </cell>
          <cell r="CC51">
            <v>1098</v>
          </cell>
          <cell r="CD51">
            <v>-135</v>
          </cell>
          <cell r="CE51">
            <v>-1.0198092443140132</v>
          </cell>
          <cell r="CF51">
            <v>-1.1229508196721312</v>
          </cell>
          <cell r="CH51">
            <v>-2087</v>
          </cell>
          <cell r="CI51">
            <v>-135</v>
          </cell>
          <cell r="CJ51">
            <v>1669</v>
          </cell>
          <cell r="CK51">
            <v>-1.7997125059894585</v>
          </cell>
          <cell r="CL51">
            <v>-13.362962962962962</v>
          </cell>
          <cell r="CN51">
            <v>1491</v>
          </cell>
          <cell r="CO51">
            <v>1669</v>
          </cell>
          <cell r="CP51">
            <v>3218</v>
          </cell>
          <cell r="CQ51">
            <v>1.1582830315224681</v>
          </cell>
          <cell r="CR51">
            <v>0.92810065907729178</v>
          </cell>
          <cell r="CT51">
            <v>1098</v>
          </cell>
          <cell r="CU51">
            <v>3218</v>
          </cell>
          <cell r="CV51">
            <v>2665</v>
          </cell>
          <cell r="CW51">
            <v>1.4271402550091077</v>
          </cell>
          <cell r="CX51">
            <v>-0.17184586699813553</v>
          </cell>
          <cell r="CZ51">
            <v>1523</v>
          </cell>
          <cell r="DA51">
            <v>2665</v>
          </cell>
          <cell r="DB51">
            <v>3265</v>
          </cell>
          <cell r="DC51">
            <v>1.1437951411687459</v>
          </cell>
          <cell r="DD51">
            <v>0.2251407129455909</v>
          </cell>
          <cell r="DF51">
            <v>1523</v>
          </cell>
          <cell r="DG51">
            <v>3265</v>
          </cell>
          <cell r="DH51">
            <v>3118</v>
          </cell>
          <cell r="DI51">
            <v>1.0472751149047932</v>
          </cell>
          <cell r="DJ51">
            <v>-4.5022970903522253E-2</v>
          </cell>
          <cell r="DL51">
            <v>4112</v>
          </cell>
          <cell r="DM51">
            <v>9148</v>
          </cell>
          <cell r="DN51">
            <v>1.2247081712062258</v>
          </cell>
          <cell r="DP51">
            <v>3147</v>
          </cell>
          <cell r="DQ51">
            <v>3118</v>
          </cell>
          <cell r="DR51">
            <v>3118</v>
          </cell>
          <cell r="DS51">
            <v>-9.2151255163648305E-3</v>
          </cell>
          <cell r="DT51">
            <v>0</v>
          </cell>
          <cell r="DV51">
            <v>3218</v>
          </cell>
          <cell r="DW51">
            <v>3118</v>
          </cell>
          <cell r="DY51">
            <v>2665</v>
          </cell>
          <cell r="DZ51">
            <v>3118</v>
          </cell>
          <cell r="EA51">
            <v>3616</v>
          </cell>
          <cell r="EB51">
            <v>0.35684803001876175</v>
          </cell>
          <cell r="EC51">
            <v>0.15971776779987179</v>
          </cell>
          <cell r="EE51">
            <v>3265</v>
          </cell>
          <cell r="EF51">
            <v>3616</v>
          </cell>
          <cell r="EG51">
            <v>4159</v>
          </cell>
          <cell r="EH51">
            <v>0.27381316998468597</v>
          </cell>
          <cell r="EI51">
            <v>0.15016592920353977</v>
          </cell>
          <cell r="EK51">
            <v>3118</v>
          </cell>
          <cell r="EL51">
            <v>4159</v>
          </cell>
          <cell r="EM51">
            <v>4074</v>
          </cell>
          <cell r="EN51">
            <v>0.30660679923027589</v>
          </cell>
          <cell r="EO51">
            <v>-2.0437605193556196E-2</v>
          </cell>
          <cell r="EQ51">
            <v>3140</v>
          </cell>
          <cell r="ER51">
            <v>4290</v>
          </cell>
          <cell r="ES51">
            <v>4270</v>
          </cell>
          <cell r="ET51">
            <v>0.35987261146496818</v>
          </cell>
          <cell r="EU51">
            <v>-4.6620046620046152E-3</v>
          </cell>
        </row>
        <row r="52">
          <cell r="A52" t="str">
            <v>Others</v>
          </cell>
          <cell r="B52">
            <v>76.400000000000006</v>
          </cell>
          <cell r="C52">
            <v>155.80000000000001</v>
          </cell>
          <cell r="D52">
            <v>165</v>
          </cell>
          <cell r="E52">
            <v>220.6</v>
          </cell>
          <cell r="F52">
            <v>102.1</v>
          </cell>
          <cell r="G52">
            <v>67.599999999999994</v>
          </cell>
          <cell r="H52">
            <v>122.1</v>
          </cell>
          <cell r="I52">
            <v>177</v>
          </cell>
          <cell r="J52">
            <v>160</v>
          </cell>
          <cell r="K52">
            <v>163.9</v>
          </cell>
          <cell r="L52">
            <v>198.1</v>
          </cell>
          <cell r="M52">
            <v>114.2</v>
          </cell>
          <cell r="N52">
            <v>319</v>
          </cell>
          <cell r="P52">
            <v>163.9</v>
          </cell>
          <cell r="Q52">
            <v>319</v>
          </cell>
          <cell r="R52">
            <v>216.6</v>
          </cell>
          <cell r="S52">
            <v>0.32153752287980475</v>
          </cell>
          <cell r="T52">
            <v>-0.32100313479623821</v>
          </cell>
          <cell r="W52">
            <v>524.5</v>
          </cell>
          <cell r="X52">
            <v>570</v>
          </cell>
          <cell r="Y52">
            <v>570</v>
          </cell>
          <cell r="AE52">
            <v>130</v>
          </cell>
          <cell r="AF52">
            <v>216.6</v>
          </cell>
          <cell r="AG52">
            <v>234.6</v>
          </cell>
          <cell r="AH52">
            <v>0.80461538461538451</v>
          </cell>
          <cell r="AI52">
            <v>8.3102493074792338E-2</v>
          </cell>
          <cell r="AJ52">
            <v>8.3102493074792338E-2</v>
          </cell>
          <cell r="AK52">
            <v>70.099999999999994</v>
          </cell>
          <cell r="AL52">
            <v>15.9</v>
          </cell>
          <cell r="AM52">
            <v>33.9</v>
          </cell>
          <cell r="AN52">
            <v>-0.51640513552068468</v>
          </cell>
          <cell r="AO52">
            <v>1.132075471698113</v>
          </cell>
          <cell r="AP52">
            <v>1.132075471698113</v>
          </cell>
          <cell r="AQ52">
            <v>319</v>
          </cell>
          <cell r="AR52">
            <v>427</v>
          </cell>
          <cell r="AS52">
            <v>214</v>
          </cell>
          <cell r="AT52">
            <v>-0.32915360501567403</v>
          </cell>
          <cell r="AU52">
            <v>-0.49882903981264637</v>
          </cell>
          <cell r="AV52">
            <v>-0.49882903981264637</v>
          </cell>
          <cell r="AX52">
            <v>148.9</v>
          </cell>
          <cell r="AY52">
            <v>214</v>
          </cell>
          <cell r="AZ52">
            <v>485.6</v>
          </cell>
          <cell r="BA52">
            <v>2.2612491605104097</v>
          </cell>
          <cell r="BB52">
            <v>1.269158878504673</v>
          </cell>
          <cell r="BD52">
            <v>338</v>
          </cell>
          <cell r="BE52">
            <v>485.6</v>
          </cell>
          <cell r="BF52">
            <v>1660.5</v>
          </cell>
          <cell r="BG52">
            <v>3.9127218934911241</v>
          </cell>
          <cell r="BH52">
            <v>2.419481054365733</v>
          </cell>
          <cell r="BJ52">
            <v>630</v>
          </cell>
          <cell r="BK52">
            <v>1660.5</v>
          </cell>
          <cell r="BL52">
            <v>796</v>
          </cell>
          <cell r="BM52">
            <v>0.26349206349206344</v>
          </cell>
          <cell r="BN52">
            <v>-0.52062631737428489</v>
          </cell>
          <cell r="BP52">
            <v>305</v>
          </cell>
          <cell r="BQ52">
            <v>796</v>
          </cell>
          <cell r="BR52">
            <v>949</v>
          </cell>
          <cell r="BS52">
            <v>2.1114754098360655</v>
          </cell>
          <cell r="BT52">
            <v>0.19221105527638183</v>
          </cell>
          <cell r="BV52">
            <v>485.6</v>
          </cell>
          <cell r="BW52">
            <v>809</v>
          </cell>
          <cell r="BX52">
            <v>475</v>
          </cell>
          <cell r="BY52">
            <v>-2.1828665568369043E-2</v>
          </cell>
          <cell r="BZ52">
            <v>-0.41285537700865271</v>
          </cell>
          <cell r="CB52">
            <v>1660.5</v>
          </cell>
          <cell r="CC52">
            <v>475</v>
          </cell>
          <cell r="CD52">
            <v>449</v>
          </cell>
          <cell r="CE52">
            <v>-0.72959951821740443</v>
          </cell>
          <cell r="CF52">
            <v>-5.4736842105263195E-2</v>
          </cell>
          <cell r="CH52">
            <v>796</v>
          </cell>
          <cell r="CI52">
            <v>449</v>
          </cell>
          <cell r="CJ52">
            <v>677</v>
          </cell>
          <cell r="CK52">
            <v>-0.14949748743718594</v>
          </cell>
          <cell r="CL52">
            <v>0.50779510022271723</v>
          </cell>
          <cell r="CN52">
            <v>809</v>
          </cell>
          <cell r="CO52">
            <v>677</v>
          </cell>
          <cell r="CP52">
            <v>512</v>
          </cell>
          <cell r="CQ52">
            <v>-0.3671199011124846</v>
          </cell>
          <cell r="CR52">
            <v>-0.24372230428360409</v>
          </cell>
          <cell r="CT52">
            <v>475</v>
          </cell>
          <cell r="CU52">
            <v>512</v>
          </cell>
          <cell r="CV52">
            <v>423</v>
          </cell>
          <cell r="CW52">
            <v>-0.10947368421052628</v>
          </cell>
          <cell r="CX52">
            <v>-0.173828125</v>
          </cell>
          <cell r="CZ52">
            <v>449</v>
          </cell>
          <cell r="DA52">
            <v>423</v>
          </cell>
          <cell r="DB52">
            <v>500</v>
          </cell>
          <cell r="DC52">
            <v>0.11358574610244987</v>
          </cell>
          <cell r="DD52">
            <v>0.18203309692671388</v>
          </cell>
          <cell r="DF52">
            <v>677</v>
          </cell>
          <cell r="DG52">
            <v>500</v>
          </cell>
          <cell r="DH52">
            <v>1818</v>
          </cell>
          <cell r="DI52">
            <v>1.6853766617429837</v>
          </cell>
          <cell r="DJ52">
            <v>2.6360000000000001</v>
          </cell>
          <cell r="DL52">
            <v>1733</v>
          </cell>
          <cell r="DM52">
            <v>1435</v>
          </cell>
          <cell r="DN52">
            <v>-0.17195614541257931</v>
          </cell>
          <cell r="DP52">
            <v>512</v>
          </cell>
          <cell r="DQ52">
            <v>1818</v>
          </cell>
          <cell r="DR52">
            <v>586</v>
          </cell>
          <cell r="DS52">
            <v>0.14453125</v>
          </cell>
          <cell r="DT52">
            <v>-0.67766776677667773</v>
          </cell>
          <cell r="DV52">
            <v>512</v>
          </cell>
          <cell r="DW52">
            <v>1818</v>
          </cell>
          <cell r="DY52">
            <v>423</v>
          </cell>
          <cell r="DZ52">
            <v>586</v>
          </cell>
          <cell r="EA52">
            <v>525</v>
          </cell>
          <cell r="EB52">
            <v>0.24113475177304955</v>
          </cell>
          <cell r="EC52">
            <v>-0.10409556313993173</v>
          </cell>
          <cell r="EE52">
            <v>500</v>
          </cell>
          <cell r="EF52">
            <v>525</v>
          </cell>
          <cell r="EG52">
            <v>539</v>
          </cell>
          <cell r="EH52">
            <v>7.8000000000000069E-2</v>
          </cell>
          <cell r="EI52">
            <v>2.6666666666666616E-2</v>
          </cell>
          <cell r="EK52">
            <v>1818</v>
          </cell>
          <cell r="EL52">
            <v>539</v>
          </cell>
          <cell r="EM52">
            <v>772</v>
          </cell>
          <cell r="EN52">
            <v>-0.5753575357535754</v>
          </cell>
          <cell r="EO52">
            <v>0.43228200371057524</v>
          </cell>
          <cell r="EQ52">
            <v>580</v>
          </cell>
          <cell r="ER52">
            <v>760</v>
          </cell>
          <cell r="ES52">
            <v>830</v>
          </cell>
          <cell r="ET52">
            <v>0.43103448275862077</v>
          </cell>
          <cell r="EU52">
            <v>9.210526315789469E-2</v>
          </cell>
        </row>
        <row r="53">
          <cell r="A53" t="str">
            <v>Total Revenues</v>
          </cell>
          <cell r="B53">
            <v>2127.1</v>
          </cell>
          <cell r="C53">
            <v>2593.9</v>
          </cell>
          <cell r="D53">
            <v>3006</v>
          </cell>
          <cell r="E53">
            <v>3947.4999999999995</v>
          </cell>
          <cell r="F53">
            <v>2809.7</v>
          </cell>
          <cell r="G53">
            <v>3177.4</v>
          </cell>
          <cell r="H53">
            <v>3969.2000000000003</v>
          </cell>
          <cell r="I53">
            <v>7155.2</v>
          </cell>
          <cell r="J53">
            <v>4555.1000000000004</v>
          </cell>
          <cell r="K53">
            <v>6199.1</v>
          </cell>
          <cell r="L53">
            <v>6535.8</v>
          </cell>
          <cell r="M53">
            <v>7155.9</v>
          </cell>
          <cell r="N53">
            <v>7765.7999999999993</v>
          </cell>
          <cell r="P53">
            <v>6199.1</v>
          </cell>
          <cell r="Q53">
            <v>7765.7999999999993</v>
          </cell>
          <cell r="R53">
            <v>9035</v>
          </cell>
          <cell r="S53">
            <v>0.45746963268861607</v>
          </cell>
          <cell r="T53">
            <v>0.16343454634422727</v>
          </cell>
          <cell r="W53">
            <v>7110.0999999999995</v>
          </cell>
          <cell r="X53">
            <v>11651</v>
          </cell>
          <cell r="Y53">
            <v>11651</v>
          </cell>
          <cell r="AE53">
            <v>6535.8</v>
          </cell>
          <cell r="AF53">
            <v>9035</v>
          </cell>
          <cell r="AG53">
            <v>11905.9</v>
          </cell>
          <cell r="AH53">
            <v>0.82164386915144272</v>
          </cell>
          <cell r="AI53">
            <v>0.3177531820697288</v>
          </cell>
          <cell r="AJ53">
            <v>0.3177531820697288</v>
          </cell>
          <cell r="AK53">
            <v>11251.400000000001</v>
          </cell>
          <cell r="AL53">
            <v>11905.9</v>
          </cell>
          <cell r="AM53">
            <v>14264.5</v>
          </cell>
          <cell r="AN53">
            <v>0.2677977851645128</v>
          </cell>
          <cell r="AO53">
            <v>0.19810346130909884</v>
          </cell>
          <cell r="AP53">
            <v>0.19810346130909884</v>
          </cell>
          <cell r="AQ53">
            <v>7765.7999999999993</v>
          </cell>
          <cell r="AR53">
            <v>14233.3</v>
          </cell>
          <cell r="AS53">
            <v>13924</v>
          </cell>
          <cell r="AT53">
            <v>0.79298977568312368</v>
          </cell>
          <cell r="AU53">
            <v>-2.1730730048548086E-2</v>
          </cell>
          <cell r="AV53">
            <v>-2.1730730048548086E-2</v>
          </cell>
          <cell r="AX53">
            <v>9035</v>
          </cell>
          <cell r="AY53">
            <v>13924</v>
          </cell>
          <cell r="AZ53">
            <v>18117.8</v>
          </cell>
          <cell r="BA53">
            <v>1.0052905368013283</v>
          </cell>
          <cell r="BB53">
            <v>0.30119218615340415</v>
          </cell>
          <cell r="BD53">
            <v>11905.8</v>
          </cell>
          <cell r="BE53">
            <v>18117.8</v>
          </cell>
          <cell r="BF53">
            <v>24827.1</v>
          </cell>
          <cell r="BG53">
            <v>1.0852945623141661</v>
          </cell>
          <cell r="BH53">
            <v>0.37031538045458046</v>
          </cell>
          <cell r="BJ53">
            <v>14232</v>
          </cell>
          <cell r="BK53">
            <v>24827.1</v>
          </cell>
          <cell r="BL53">
            <v>18626</v>
          </cell>
          <cell r="BM53">
            <v>0.30874086565486225</v>
          </cell>
          <cell r="BN53">
            <v>-0.24977141913473577</v>
          </cell>
          <cell r="BP53">
            <v>14015</v>
          </cell>
          <cell r="BQ53">
            <v>18626</v>
          </cell>
          <cell r="BR53">
            <v>14873</v>
          </cell>
          <cell r="BS53">
            <v>6.1220121298608543E-2</v>
          </cell>
          <cell r="BT53">
            <v>-0.20149253731343286</v>
          </cell>
          <cell r="BV53">
            <v>18117.8</v>
          </cell>
          <cell r="BW53">
            <v>14772</v>
          </cell>
          <cell r="BX53">
            <v>18496</v>
          </cell>
          <cell r="BY53">
            <v>2.0874499111371181E-2</v>
          </cell>
          <cell r="BZ53">
            <v>0.25209856485242343</v>
          </cell>
          <cell r="CB53">
            <v>24826.9</v>
          </cell>
          <cell r="CC53">
            <v>18496</v>
          </cell>
          <cell r="CD53">
            <v>16846</v>
          </cell>
          <cell r="CE53">
            <v>-0.32146180151368076</v>
          </cell>
          <cell r="CF53">
            <v>-8.9208477508650574E-2</v>
          </cell>
          <cell r="CH53">
            <v>18626</v>
          </cell>
          <cell r="CI53">
            <v>16846</v>
          </cell>
          <cell r="CJ53">
            <v>22377</v>
          </cell>
          <cell r="CK53">
            <v>0.20138516052829369</v>
          </cell>
          <cell r="CL53">
            <v>0.32832719933515375</v>
          </cell>
          <cell r="CN53">
            <v>17288</v>
          </cell>
          <cell r="CO53">
            <v>22377</v>
          </cell>
          <cell r="CP53">
            <v>19291</v>
          </cell>
          <cell r="CQ53">
            <v>0.11586071263304021</v>
          </cell>
          <cell r="CR53">
            <v>-0.13790946060687315</v>
          </cell>
          <cell r="CT53">
            <v>18496</v>
          </cell>
          <cell r="CU53">
            <v>19291</v>
          </cell>
          <cell r="CV53">
            <v>20665</v>
          </cell>
          <cell r="CW53">
            <v>0.11726859861591699</v>
          </cell>
          <cell r="CX53">
            <v>7.1224923539474405E-2</v>
          </cell>
          <cell r="CZ53">
            <v>18504</v>
          </cell>
          <cell r="DA53">
            <v>20665</v>
          </cell>
          <cell r="DB53">
            <v>23011</v>
          </cell>
          <cell r="DC53">
            <v>0.24356895806312151</v>
          </cell>
          <cell r="DD53">
            <v>0.11352528429712083</v>
          </cell>
          <cell r="DF53">
            <v>22231</v>
          </cell>
          <cell r="DG53">
            <v>23011</v>
          </cell>
          <cell r="DH53">
            <v>29101</v>
          </cell>
          <cell r="DI53">
            <v>0.3090279339660833</v>
          </cell>
          <cell r="DJ53">
            <v>0.26465603407066185</v>
          </cell>
          <cell r="DL53">
            <v>54288</v>
          </cell>
          <cell r="DM53">
            <v>62967</v>
          </cell>
          <cell r="DN53">
            <v>0.15986958443855004</v>
          </cell>
          <cell r="DP53">
            <v>19220</v>
          </cell>
          <cell r="DQ53">
            <v>29101</v>
          </cell>
          <cell r="DR53">
            <v>22287</v>
          </cell>
          <cell r="DS53">
            <v>0.1595733610822061</v>
          </cell>
          <cell r="DT53">
            <v>-0.23415002920861827</v>
          </cell>
          <cell r="DV53">
            <v>19291</v>
          </cell>
          <cell r="DW53">
            <v>29101</v>
          </cell>
          <cell r="DY53">
            <v>20665</v>
          </cell>
          <cell r="DZ53">
            <v>22287</v>
          </cell>
          <cell r="EA53">
            <v>25630</v>
          </cell>
          <cell r="EB53">
            <v>0.24026131139608031</v>
          </cell>
          <cell r="EC53">
            <v>0.14999775653968683</v>
          </cell>
          <cell r="EE53">
            <v>22865</v>
          </cell>
          <cell r="EF53">
            <v>25630</v>
          </cell>
          <cell r="EG53">
            <v>26535</v>
          </cell>
          <cell r="EH53">
            <v>0.16050732560682257</v>
          </cell>
          <cell r="EI53">
            <v>3.5310183378852944E-2</v>
          </cell>
          <cell r="EK53">
            <v>29101</v>
          </cell>
          <cell r="EL53">
            <v>26535</v>
          </cell>
          <cell r="EM53">
            <v>32334</v>
          </cell>
          <cell r="EN53">
            <v>0.11109583863097483</v>
          </cell>
          <cell r="EO53">
            <v>0.21854154889768229</v>
          </cell>
          <cell r="EQ53">
            <v>22310</v>
          </cell>
          <cell r="ER53">
            <v>32550</v>
          </cell>
          <cell r="ES53">
            <v>27790</v>
          </cell>
          <cell r="ET53">
            <v>0.24562976243836854</v>
          </cell>
          <cell r="EU53">
            <v>-0.14623655913978495</v>
          </cell>
        </row>
        <row r="55">
          <cell r="A55" t="str">
            <v>PROFITS</v>
          </cell>
        </row>
        <row r="56">
          <cell r="A56" t="str">
            <v xml:space="preserve">Profit before loss on retail liabilities &amp; branch banking and life insurance </v>
          </cell>
          <cell r="B56">
            <v>769.1</v>
          </cell>
          <cell r="C56">
            <v>985.9</v>
          </cell>
          <cell r="D56">
            <v>1104.0999999999999</v>
          </cell>
          <cell r="E56">
            <v>1362</v>
          </cell>
          <cell r="F56">
            <v>823.8</v>
          </cell>
          <cell r="G56">
            <v>884.6</v>
          </cell>
          <cell r="H56">
            <v>1005.9</v>
          </cell>
          <cell r="I56">
            <v>1303.5999999999999</v>
          </cell>
          <cell r="J56">
            <v>1151.5</v>
          </cell>
          <cell r="K56">
            <v>1690.1</v>
          </cell>
          <cell r="L56">
            <v>1634.7</v>
          </cell>
          <cell r="M56">
            <v>2098.5</v>
          </cell>
          <cell r="N56">
            <v>1912.6</v>
          </cell>
          <cell r="P56">
            <v>1690.1</v>
          </cell>
          <cell r="Q56">
            <v>1912.6</v>
          </cell>
          <cell r="R56">
            <v>1570.9</v>
          </cell>
          <cell r="S56">
            <v>-7.052837110230159E-2</v>
          </cell>
          <cell r="T56">
            <v>-0.17865732510718391</v>
          </cell>
          <cell r="W56">
            <v>2050.8000000000002</v>
          </cell>
          <cell r="X56">
            <v>4217.5</v>
          </cell>
          <cell r="Y56">
            <v>4217.5</v>
          </cell>
          <cell r="AE56">
            <v>1634.7</v>
          </cell>
          <cell r="AF56">
            <v>1570.9</v>
          </cell>
          <cell r="AG56">
            <v>2645.2</v>
          </cell>
          <cell r="AH56">
            <v>0.61815623661833952</v>
          </cell>
          <cell r="AI56">
            <v>0.68387548539054022</v>
          </cell>
          <cell r="AJ56">
            <v>0.68387548539054022</v>
          </cell>
          <cell r="AK56">
            <v>2087.4</v>
          </cell>
          <cell r="AL56">
            <v>2645.2</v>
          </cell>
          <cell r="AM56">
            <v>2615.8000000000002</v>
          </cell>
          <cell r="AN56">
            <v>0.25313787486825712</v>
          </cell>
          <cell r="AO56">
            <v>-1.1114471495538902E-2</v>
          </cell>
          <cell r="AP56">
            <v>-1.1114471495538902E-2</v>
          </cell>
          <cell r="AQ56">
            <v>1912.6</v>
          </cell>
          <cell r="AR56">
            <v>2615.8000000000002</v>
          </cell>
          <cell r="AS56">
            <v>2656.3</v>
          </cell>
          <cell r="AT56">
            <v>0.38884241346857706</v>
          </cell>
          <cell r="AU56">
            <v>1.5482835079134505E-2</v>
          </cell>
          <cell r="AV56">
            <v>1.5482835079134505E-2</v>
          </cell>
          <cell r="AX56">
            <v>1593.3</v>
          </cell>
          <cell r="AY56">
            <v>2656.3</v>
          </cell>
          <cell r="AZ56">
            <v>4177.5</v>
          </cell>
          <cell r="BA56">
            <v>1.6219167765016005</v>
          </cell>
          <cell r="BB56">
            <v>0.57267627903474749</v>
          </cell>
          <cell r="BD56">
            <v>2645.2</v>
          </cell>
          <cell r="BE56">
            <v>4177.5</v>
          </cell>
          <cell r="BF56">
            <v>5890.2</v>
          </cell>
          <cell r="BG56">
            <v>1.2267503402389233</v>
          </cell>
          <cell r="BH56">
            <v>0.40998204667863547</v>
          </cell>
          <cell r="BJ56">
            <v>2615.8000000000002</v>
          </cell>
          <cell r="BK56">
            <v>5890.2</v>
          </cell>
          <cell r="BL56">
            <v>3529</v>
          </cell>
          <cell r="BM56">
            <v>0.34910925911766943</v>
          </cell>
          <cell r="BN56">
            <v>-0.400869240433262</v>
          </cell>
          <cell r="BP56">
            <v>2656.3</v>
          </cell>
          <cell r="BQ56">
            <v>3529</v>
          </cell>
          <cell r="BR56">
            <v>3431</v>
          </cell>
          <cell r="BS56">
            <v>0.29164627489364903</v>
          </cell>
          <cell r="BT56">
            <v>-2.776990648909039E-2</v>
          </cell>
          <cell r="BV56">
            <v>4177.5</v>
          </cell>
          <cell r="BW56">
            <v>3554</v>
          </cell>
          <cell r="BX56">
            <v>3256</v>
          </cell>
          <cell r="BY56">
            <v>-0.22058647516457208</v>
          </cell>
          <cell r="BZ56">
            <v>-8.3849184018007894E-2</v>
          </cell>
          <cell r="CB56">
            <v>5890.2</v>
          </cell>
          <cell r="CC56">
            <v>3256</v>
          </cell>
          <cell r="CD56">
            <v>2604</v>
          </cell>
          <cell r="CE56">
            <v>-0.55790974839564023</v>
          </cell>
          <cell r="CF56">
            <v>-0.20024570024570021</v>
          </cell>
          <cell r="CH56">
            <v>3599</v>
          </cell>
          <cell r="CI56">
            <v>2707</v>
          </cell>
          <cell r="CJ56">
            <v>3921</v>
          </cell>
          <cell r="CK56">
            <v>8.9469297026951944E-2</v>
          </cell>
          <cell r="CL56">
            <v>0.44846693756926492</v>
          </cell>
          <cell r="CN56">
            <v>3554</v>
          </cell>
          <cell r="CO56">
            <v>3921</v>
          </cell>
          <cell r="CQ56">
            <v>-1</v>
          </cell>
          <cell r="CR56">
            <v>-1</v>
          </cell>
          <cell r="CT56">
            <v>3256</v>
          </cell>
          <cell r="CU56">
            <v>0</v>
          </cell>
          <cell r="CW56">
            <v>-1</v>
          </cell>
          <cell r="CX56" t="e">
            <v>#DIV/0!</v>
          </cell>
          <cell r="CZ56">
            <v>2707</v>
          </cell>
          <cell r="DA56">
            <v>0</v>
          </cell>
          <cell r="DC56">
            <v>-1</v>
          </cell>
          <cell r="DD56" t="e">
            <v>#DIV/0!</v>
          </cell>
          <cell r="DF56">
            <v>3921</v>
          </cell>
          <cell r="DG56">
            <v>0</v>
          </cell>
          <cell r="DI56">
            <v>-1</v>
          </cell>
          <cell r="DJ56" t="e">
            <v>#DIV/0!</v>
          </cell>
          <cell r="DL56">
            <v>9517</v>
          </cell>
          <cell r="DM56">
            <v>0</v>
          </cell>
          <cell r="DN56">
            <v>-1</v>
          </cell>
          <cell r="DS56" t="e">
            <v>#DIV/0!</v>
          </cell>
          <cell r="DT56" t="e">
            <v>#DIV/0!</v>
          </cell>
          <cell r="DY56">
            <v>0</v>
          </cell>
          <cell r="DZ56">
            <v>0</v>
          </cell>
          <cell r="EB56" t="e">
            <v>#DIV/0!</v>
          </cell>
          <cell r="EC56" t="e">
            <v>#DIV/0!</v>
          </cell>
          <cell r="EE56">
            <v>0</v>
          </cell>
          <cell r="EF56">
            <v>0</v>
          </cell>
          <cell r="EH56" t="e">
            <v>#DIV/0!</v>
          </cell>
          <cell r="EI56" t="e">
            <v>#DIV/0!</v>
          </cell>
          <cell r="EN56" t="e">
            <v>#DIV/0!</v>
          </cell>
          <cell r="EO56" t="e">
            <v>#DIV/0!</v>
          </cell>
          <cell r="ET56" t="e">
            <v>#DIV/0!</v>
          </cell>
          <cell r="EU56" t="e">
            <v>#DIV/0!</v>
          </cell>
        </row>
        <row r="57">
          <cell r="A57" t="str">
            <v>Loss on retail liabilities &amp; branch banking</v>
          </cell>
          <cell r="B57">
            <v>-84.8</v>
          </cell>
          <cell r="C57">
            <v>-93</v>
          </cell>
          <cell r="D57">
            <v>-121.6</v>
          </cell>
          <cell r="E57">
            <v>-119.7</v>
          </cell>
          <cell r="F57">
            <v>-119.2</v>
          </cell>
          <cell r="G57">
            <v>-138.6</v>
          </cell>
          <cell r="H57">
            <v>-122.4</v>
          </cell>
          <cell r="I57">
            <v>-84.1</v>
          </cell>
          <cell r="J57">
            <v>-136.19999999999999</v>
          </cell>
          <cell r="K57">
            <v>-24.6</v>
          </cell>
          <cell r="L57">
            <v>-53.5</v>
          </cell>
          <cell r="M57">
            <v>232.1</v>
          </cell>
          <cell r="N57">
            <v>-27.5</v>
          </cell>
          <cell r="P57">
            <v>-24.6</v>
          </cell>
          <cell r="Q57">
            <v>-27.5</v>
          </cell>
          <cell r="R57">
            <v>-71.5</v>
          </cell>
          <cell r="S57">
            <v>1.9065040650406502</v>
          </cell>
          <cell r="T57">
            <v>1.6</v>
          </cell>
          <cell r="W57">
            <v>-423.2</v>
          </cell>
          <cell r="X57">
            <v>-419.2</v>
          </cell>
          <cell r="Y57">
            <v>-419.2</v>
          </cell>
          <cell r="AE57">
            <v>-53.5</v>
          </cell>
          <cell r="AF57">
            <v>-71.5</v>
          </cell>
          <cell r="AG57">
            <v>-82.6</v>
          </cell>
          <cell r="AH57">
            <v>0.54392523364485967</v>
          </cell>
          <cell r="AI57">
            <v>0.15524475524475512</v>
          </cell>
          <cell r="AJ57">
            <v>0.15524475524475512</v>
          </cell>
          <cell r="AK57">
            <v>232.1</v>
          </cell>
          <cell r="AL57">
            <v>-82.6</v>
          </cell>
          <cell r="AM57">
            <v>-219.2</v>
          </cell>
          <cell r="AN57">
            <v>-1.9444205084015511</v>
          </cell>
          <cell r="AO57">
            <v>1.6537530266343827</v>
          </cell>
          <cell r="AP57">
            <v>1.6537530266343827</v>
          </cell>
          <cell r="AQ57">
            <v>-27.5</v>
          </cell>
          <cell r="AR57">
            <v>-219.2</v>
          </cell>
          <cell r="AS57">
            <v>-387.2</v>
          </cell>
          <cell r="AT57">
            <v>13.08</v>
          </cell>
          <cell r="AU57">
            <v>0.76642335766423364</v>
          </cell>
          <cell r="AV57">
            <v>0.76642335766423364</v>
          </cell>
          <cell r="AX57">
            <v>-94</v>
          </cell>
          <cell r="AY57">
            <v>-387.2</v>
          </cell>
          <cell r="AZ57">
            <v>-451.6</v>
          </cell>
          <cell r="BA57">
            <v>3.8042553191489361</v>
          </cell>
          <cell r="BB57">
            <v>0.16632231404958686</v>
          </cell>
          <cell r="BD57">
            <v>-82.6</v>
          </cell>
          <cell r="BE57">
            <v>-451.6</v>
          </cell>
          <cell r="BF57">
            <v>-517.1</v>
          </cell>
          <cell r="BG57">
            <v>5.2602905569007268</v>
          </cell>
          <cell r="BH57">
            <v>0.14503985828166521</v>
          </cell>
          <cell r="BJ57">
            <v>-219.2</v>
          </cell>
          <cell r="BK57">
            <v>-517.1</v>
          </cell>
          <cell r="BL57">
            <v>-111</v>
          </cell>
          <cell r="BM57">
            <v>-0.49361313868613133</v>
          </cell>
          <cell r="BN57">
            <v>-0.78534132662927869</v>
          </cell>
          <cell r="BP57">
            <v>-387.2</v>
          </cell>
          <cell r="BQ57">
            <v>-111</v>
          </cell>
          <cell r="BR57">
            <v>-718</v>
          </cell>
          <cell r="BS57">
            <v>0.85433884297520657</v>
          </cell>
          <cell r="BT57">
            <v>5.4684684684684681</v>
          </cell>
          <cell r="BV57">
            <v>-451.6</v>
          </cell>
          <cell r="BW57">
            <v>-718</v>
          </cell>
          <cell r="BX57">
            <v>-597</v>
          </cell>
          <cell r="BY57">
            <v>0.32196634189548257</v>
          </cell>
          <cell r="BZ57">
            <v>-0.16852367688022285</v>
          </cell>
          <cell r="CB57">
            <v>-517.1</v>
          </cell>
          <cell r="CC57">
            <v>-597</v>
          </cell>
          <cell r="CD57">
            <v>-532</v>
          </cell>
          <cell r="CE57">
            <v>2.8814542641655283E-2</v>
          </cell>
          <cell r="CF57">
            <v>-0.10887772194304857</v>
          </cell>
          <cell r="CH57">
            <v>-111</v>
          </cell>
          <cell r="CI57">
            <v>-532</v>
          </cell>
          <cell r="CJ57">
            <v>-407</v>
          </cell>
          <cell r="CK57">
            <v>2.6666666666666665</v>
          </cell>
          <cell r="CL57">
            <v>-0.23496240601503759</v>
          </cell>
          <cell r="CN57">
            <v>-718</v>
          </cell>
          <cell r="CO57">
            <v>-407</v>
          </cell>
          <cell r="CQ57">
            <v>-1</v>
          </cell>
          <cell r="CR57">
            <v>-1</v>
          </cell>
          <cell r="CT57">
            <v>-597</v>
          </cell>
          <cell r="CU57">
            <v>0</v>
          </cell>
          <cell r="CW57">
            <v>-1</v>
          </cell>
          <cell r="CX57" t="e">
            <v>#DIV/0!</v>
          </cell>
          <cell r="CZ57">
            <v>-532</v>
          </cell>
          <cell r="DA57">
            <v>0</v>
          </cell>
          <cell r="DC57">
            <v>-1</v>
          </cell>
          <cell r="DD57" t="e">
            <v>#DIV/0!</v>
          </cell>
          <cell r="DF57">
            <v>-407</v>
          </cell>
          <cell r="DG57">
            <v>0</v>
          </cell>
          <cell r="DI57">
            <v>-1</v>
          </cell>
          <cell r="DJ57" t="e">
            <v>#DIV/0!</v>
          </cell>
          <cell r="DL57">
            <v>-1847</v>
          </cell>
          <cell r="DM57">
            <v>0</v>
          </cell>
          <cell r="DN57">
            <v>-1</v>
          </cell>
          <cell r="DS57" t="e">
            <v>#DIV/0!</v>
          </cell>
          <cell r="DT57" t="e">
            <v>#DIV/0!</v>
          </cell>
          <cell r="DY57">
            <v>0</v>
          </cell>
          <cell r="DZ57">
            <v>0</v>
          </cell>
          <cell r="EB57" t="e">
            <v>#DIV/0!</v>
          </cell>
          <cell r="EC57" t="e">
            <v>#DIV/0!</v>
          </cell>
          <cell r="EE57">
            <v>0</v>
          </cell>
          <cell r="EF57">
            <v>0</v>
          </cell>
          <cell r="EH57" t="e">
            <v>#DIV/0!</v>
          </cell>
          <cell r="EI57" t="e">
            <v>#DIV/0!</v>
          </cell>
          <cell r="EN57" t="e">
            <v>#DIV/0!</v>
          </cell>
          <cell r="EO57" t="e">
            <v>#DIV/0!</v>
          </cell>
          <cell r="ET57" t="e">
            <v>#DIV/0!</v>
          </cell>
          <cell r="EU57" t="e">
            <v>#DIV/0!</v>
          </cell>
        </row>
        <row r="58">
          <cell r="A58" t="str">
            <v>Loss on life insurance</v>
          </cell>
          <cell r="B58">
            <v>-108.5</v>
          </cell>
          <cell r="C58">
            <v>-138.80000000000001</v>
          </cell>
          <cell r="D58">
            <v>-142.1</v>
          </cell>
          <cell r="E58">
            <v>-101.8</v>
          </cell>
          <cell r="F58">
            <v>-147.5</v>
          </cell>
          <cell r="G58">
            <v>-139.30000000000001</v>
          </cell>
          <cell r="H58">
            <v>-115</v>
          </cell>
          <cell r="I58">
            <v>-56.2</v>
          </cell>
          <cell r="J58">
            <v>-149</v>
          </cell>
          <cell r="K58">
            <v>-149.1</v>
          </cell>
          <cell r="L58">
            <v>-116.2</v>
          </cell>
          <cell r="M58">
            <v>-12.3</v>
          </cell>
          <cell r="N58">
            <v>-133</v>
          </cell>
          <cell r="P58">
            <v>-149.1</v>
          </cell>
          <cell r="Q58">
            <v>-133</v>
          </cell>
          <cell r="R58">
            <v>-165.9</v>
          </cell>
          <cell r="S58">
            <v>0.11267605633802824</v>
          </cell>
          <cell r="T58">
            <v>0.24736842105263168</v>
          </cell>
          <cell r="W58">
            <v>-208</v>
          </cell>
          <cell r="X58">
            <v>-491.2</v>
          </cell>
          <cell r="Y58">
            <v>-491.2</v>
          </cell>
          <cell r="AE58">
            <v>-116.2</v>
          </cell>
          <cell r="AF58">
            <v>-165.9</v>
          </cell>
          <cell r="AG58">
            <v>-161.19999999999999</v>
          </cell>
          <cell r="AH58">
            <v>0.38726333907056776</v>
          </cell>
          <cell r="AI58">
            <v>-2.8330319469560106E-2</v>
          </cell>
          <cell r="AJ58">
            <v>-2.8330319469560106E-2</v>
          </cell>
          <cell r="AK58">
            <v>-1.2</v>
          </cell>
          <cell r="AL58">
            <v>-161.19999999999999</v>
          </cell>
          <cell r="AM58">
            <v>-96.1</v>
          </cell>
          <cell r="AN58">
            <v>79.083333333333329</v>
          </cell>
          <cell r="AO58">
            <v>-0.40384615384615385</v>
          </cell>
          <cell r="AP58">
            <v>-0.40384615384615385</v>
          </cell>
          <cell r="AQ58">
            <v>-133</v>
          </cell>
          <cell r="AR58">
            <v>-96.1</v>
          </cell>
          <cell r="AS58">
            <v>-247.4</v>
          </cell>
          <cell r="AT58">
            <v>0.86015037593984967</v>
          </cell>
          <cell r="AU58">
            <v>1.5744016649323624</v>
          </cell>
          <cell r="AV58">
            <v>1.5744016649323624</v>
          </cell>
          <cell r="AX58">
            <v>-165.9</v>
          </cell>
          <cell r="AY58">
            <v>-247.4</v>
          </cell>
          <cell r="AZ58">
            <v>-275.10000000000002</v>
          </cell>
          <cell r="BA58">
            <v>0.658227848101266</v>
          </cell>
          <cell r="BB58">
            <v>0.11196443007275669</v>
          </cell>
          <cell r="BD58">
            <v>-161.19999999999999</v>
          </cell>
          <cell r="BE58">
            <v>-275.10000000000002</v>
          </cell>
          <cell r="BF58">
            <v>-205.8</v>
          </cell>
          <cell r="BG58">
            <v>0.27667493796526066</v>
          </cell>
          <cell r="BH58">
            <v>-0.25190839694656486</v>
          </cell>
          <cell r="BJ58">
            <v>-96.1</v>
          </cell>
          <cell r="BK58">
            <v>-205.8</v>
          </cell>
          <cell r="BL58">
            <v>21</v>
          </cell>
          <cell r="BM58">
            <v>-1.2185223725286161</v>
          </cell>
          <cell r="BN58">
            <v>-1.1020408163265305</v>
          </cell>
          <cell r="BP58">
            <v>-247.4</v>
          </cell>
          <cell r="BQ58">
            <v>21</v>
          </cell>
          <cell r="BR58">
            <v>-387</v>
          </cell>
          <cell r="BS58">
            <v>0.5642683912691997</v>
          </cell>
          <cell r="BT58">
            <v>-19.428571428571427</v>
          </cell>
          <cell r="BV58">
            <v>-275.10000000000002</v>
          </cell>
          <cell r="BW58">
            <v>-387</v>
          </cell>
          <cell r="BX58">
            <v>62</v>
          </cell>
          <cell r="BY58">
            <v>-1.2253725917848055</v>
          </cell>
          <cell r="BZ58">
            <v>-1.1602067183462532</v>
          </cell>
          <cell r="CB58">
            <v>-205.8</v>
          </cell>
          <cell r="CC58">
            <v>62</v>
          </cell>
          <cell r="CD58">
            <v>103</v>
          </cell>
          <cell r="CE58">
            <v>-1.500485908649174</v>
          </cell>
          <cell r="CF58">
            <v>0.66129032258064524</v>
          </cell>
          <cell r="CH58">
            <v>21</v>
          </cell>
          <cell r="CI58">
            <v>103</v>
          </cell>
          <cell r="CK58">
            <v>-1</v>
          </cell>
          <cell r="CL58">
            <v>-1</v>
          </cell>
          <cell r="CN58">
            <v>-387</v>
          </cell>
          <cell r="CO58">
            <v>0</v>
          </cell>
          <cell r="CQ58">
            <v>-1</v>
          </cell>
          <cell r="CR58" t="e">
            <v>#DIV/0!</v>
          </cell>
          <cell r="CT58">
            <v>62</v>
          </cell>
          <cell r="CU58">
            <v>0</v>
          </cell>
          <cell r="CW58">
            <v>-1</v>
          </cell>
          <cell r="CX58" t="e">
            <v>#DIV/0!</v>
          </cell>
          <cell r="CZ58">
            <v>103</v>
          </cell>
          <cell r="DA58">
            <v>0</v>
          </cell>
          <cell r="DC58">
            <v>-1</v>
          </cell>
          <cell r="DD58" t="e">
            <v>#DIV/0!</v>
          </cell>
          <cell r="DF58">
            <v>0</v>
          </cell>
          <cell r="DG58">
            <v>0</v>
          </cell>
          <cell r="DI58" t="e">
            <v>#DIV/0!</v>
          </cell>
          <cell r="DJ58" t="e">
            <v>#DIV/0!</v>
          </cell>
          <cell r="DL58">
            <v>-222</v>
          </cell>
          <cell r="DM58">
            <v>0</v>
          </cell>
          <cell r="DN58">
            <v>-1</v>
          </cell>
          <cell r="DS58" t="e">
            <v>#DIV/0!</v>
          </cell>
          <cell r="DT58" t="e">
            <v>#DIV/0!</v>
          </cell>
          <cell r="DY58">
            <v>0</v>
          </cell>
          <cell r="DZ58">
            <v>0</v>
          </cell>
          <cell r="EB58" t="e">
            <v>#DIV/0!</v>
          </cell>
          <cell r="EC58" t="e">
            <v>#DIV/0!</v>
          </cell>
          <cell r="EE58">
            <v>0</v>
          </cell>
          <cell r="EF58">
            <v>0</v>
          </cell>
          <cell r="EH58" t="e">
            <v>#DIV/0!</v>
          </cell>
          <cell r="EI58" t="e">
            <v>#DIV/0!</v>
          </cell>
          <cell r="EN58" t="e">
            <v>#DIV/0!</v>
          </cell>
          <cell r="EO58" t="e">
            <v>#DIV/0!</v>
          </cell>
          <cell r="ET58" t="e">
            <v>#DIV/0!</v>
          </cell>
          <cell r="EU58" t="e">
            <v>#DIV/0!</v>
          </cell>
        </row>
        <row r="59">
          <cell r="A59" t="str">
            <v>Profit Before Tax</v>
          </cell>
          <cell r="B59">
            <v>575.80000000000007</v>
          </cell>
          <cell r="C59">
            <v>754.09999999999991</v>
          </cell>
          <cell r="D59">
            <v>840.39999999999986</v>
          </cell>
          <cell r="E59">
            <v>1140.5</v>
          </cell>
          <cell r="F59">
            <v>557.09999999999991</v>
          </cell>
          <cell r="G59">
            <v>606.70000000000005</v>
          </cell>
          <cell r="H59">
            <v>768.5</v>
          </cell>
          <cell r="I59">
            <v>1163.3</v>
          </cell>
          <cell r="J59">
            <v>866.3</v>
          </cell>
          <cell r="K59">
            <v>1516.4</v>
          </cell>
          <cell r="L59">
            <v>1465</v>
          </cell>
          <cell r="M59">
            <v>2318.2999999999997</v>
          </cell>
          <cell r="N59">
            <v>1752.1</v>
          </cell>
          <cell r="P59">
            <v>1516.4</v>
          </cell>
          <cell r="Q59">
            <v>1752.1</v>
          </cell>
          <cell r="R59">
            <v>1333.5</v>
          </cell>
          <cell r="S59">
            <v>-0.12061461355842795</v>
          </cell>
          <cell r="T59">
            <v>-0.23891330403515776</v>
          </cell>
          <cell r="W59">
            <v>1419.6000000000001</v>
          </cell>
          <cell r="X59">
            <v>3307.1000000000004</v>
          </cell>
          <cell r="AE59">
            <v>1465</v>
          </cell>
          <cell r="AF59">
            <v>1333.5</v>
          </cell>
          <cell r="AG59">
            <v>2401.4</v>
          </cell>
          <cell r="AH59">
            <v>0.63918088737201373</v>
          </cell>
          <cell r="AI59">
            <v>0.80082489688788905</v>
          </cell>
          <cell r="AK59">
            <v>2318.3000000000002</v>
          </cell>
          <cell r="AL59">
            <v>2401.4</v>
          </cell>
          <cell r="AM59">
            <v>2300.5000000000005</v>
          </cell>
          <cell r="AN59">
            <v>-7.6780399430615986E-3</v>
          </cell>
          <cell r="AO59">
            <v>-4.2017156658615606E-2</v>
          </cell>
          <cell r="AQ59">
            <v>1752.1</v>
          </cell>
          <cell r="AR59">
            <v>2300.5000000000005</v>
          </cell>
          <cell r="AS59">
            <v>2021.7000000000003</v>
          </cell>
          <cell r="AT59">
            <v>0.15387249586210849</v>
          </cell>
          <cell r="AU59">
            <v>-0.12119104542490766</v>
          </cell>
          <cell r="BV59">
            <v>0</v>
          </cell>
          <cell r="BW59">
            <v>-123</v>
          </cell>
          <cell r="BX59">
            <v>-217</v>
          </cell>
          <cell r="CB59">
            <v>0</v>
          </cell>
          <cell r="CC59">
            <v>-217</v>
          </cell>
          <cell r="CD59">
            <v>-147</v>
          </cell>
          <cell r="CH59">
            <v>-49</v>
          </cell>
          <cell r="CI59">
            <v>-147</v>
          </cell>
          <cell r="CJ59">
            <v>-211</v>
          </cell>
          <cell r="CN59">
            <v>-123</v>
          </cell>
          <cell r="CO59">
            <v>-211</v>
          </cell>
          <cell r="CT59">
            <v>-217</v>
          </cell>
          <cell r="CU59">
            <v>0</v>
          </cell>
          <cell r="CZ59">
            <v>-147</v>
          </cell>
          <cell r="DA59">
            <v>0</v>
          </cell>
          <cell r="DF59">
            <v>-211</v>
          </cell>
          <cell r="DG59">
            <v>0</v>
          </cell>
          <cell r="DY59">
            <v>0</v>
          </cell>
          <cell r="DZ59">
            <v>0</v>
          </cell>
          <cell r="EE59">
            <v>0</v>
          </cell>
          <cell r="EF59">
            <v>0</v>
          </cell>
        </row>
        <row r="60">
          <cell r="A60" t="str">
            <v>PAT (before minority interest/ adjustments)</v>
          </cell>
          <cell r="B60">
            <v>319.60000000000002</v>
          </cell>
          <cell r="C60">
            <v>450.3</v>
          </cell>
          <cell r="D60">
            <v>506.4</v>
          </cell>
          <cell r="E60">
            <v>731.3</v>
          </cell>
          <cell r="F60">
            <v>333.8</v>
          </cell>
          <cell r="G60">
            <v>354.6</v>
          </cell>
          <cell r="H60">
            <v>481.3</v>
          </cell>
          <cell r="I60">
            <v>769.2</v>
          </cell>
          <cell r="J60">
            <v>532.4</v>
          </cell>
          <cell r="K60">
            <v>975.7</v>
          </cell>
          <cell r="L60">
            <v>964.4</v>
          </cell>
          <cell r="M60">
            <v>0</v>
          </cell>
          <cell r="N60">
            <v>1752.1</v>
          </cell>
          <cell r="P60">
            <v>1516.4</v>
          </cell>
          <cell r="Q60">
            <v>1752.1</v>
          </cell>
          <cell r="R60">
            <v>1333.5</v>
          </cell>
          <cell r="S60">
            <v>-0.12061461355842795</v>
          </cell>
          <cell r="T60">
            <v>-0.23891330403515776</v>
          </cell>
          <cell r="W60">
            <v>781.8</v>
          </cell>
          <cell r="X60">
            <v>2004</v>
          </cell>
          <cell r="Y60">
            <v>3307.1000000000004</v>
          </cell>
          <cell r="AE60">
            <v>964.4</v>
          </cell>
          <cell r="AF60">
            <v>1465</v>
          </cell>
          <cell r="AG60">
            <v>1333.5</v>
          </cell>
          <cell r="AH60">
            <v>-1</v>
          </cell>
          <cell r="AI60" t="e">
            <v>#DIV/0!</v>
          </cell>
          <cell r="AJ60">
            <v>0.80082489688788905</v>
          </cell>
          <cell r="AL60">
            <v>0</v>
          </cell>
          <cell r="AM60">
            <v>2401.4</v>
          </cell>
          <cell r="AN60" t="e">
            <v>#DIV/0!</v>
          </cell>
          <cell r="AO60" t="e">
            <v>#DIV/0!</v>
          </cell>
          <cell r="AP60">
            <v>-4.2017156658615606E-2</v>
          </cell>
          <cell r="AQ60">
            <v>0</v>
          </cell>
          <cell r="AR60">
            <v>0</v>
          </cell>
          <cell r="AS60">
            <v>2300.5000000000005</v>
          </cell>
          <cell r="AT60" t="e">
            <v>#DIV/0!</v>
          </cell>
          <cell r="AU60" t="e">
            <v>#DIV/0!</v>
          </cell>
          <cell r="AV60">
            <v>-0.12119104542490766</v>
          </cell>
          <cell r="AX60">
            <v>1333.5</v>
          </cell>
          <cell r="AY60">
            <v>2021.7000000000003</v>
          </cell>
          <cell r="AZ60">
            <v>3450.8</v>
          </cell>
          <cell r="BA60">
            <v>1.5877765279340084</v>
          </cell>
          <cell r="BB60">
            <v>0.70688034822179335</v>
          </cell>
          <cell r="BD60">
            <v>2401.4</v>
          </cell>
          <cell r="BE60">
            <v>3450.8</v>
          </cell>
          <cell r="BF60">
            <v>5167.2999999999993</v>
          </cell>
          <cell r="BG60">
            <v>1.1517864578995582</v>
          </cell>
          <cell r="BH60">
            <v>0.49742088791004946</v>
          </cell>
          <cell r="BJ60">
            <v>2300.5000000000005</v>
          </cell>
          <cell r="BK60">
            <v>5167.2999999999993</v>
          </cell>
          <cell r="BL60">
            <v>3439</v>
          </cell>
          <cell r="BM60">
            <v>0.49489241469245782</v>
          </cell>
          <cell r="BN60">
            <v>-0.33446867803301517</v>
          </cell>
          <cell r="BP60">
            <v>2021.7000000000003</v>
          </cell>
          <cell r="BQ60">
            <v>3439</v>
          </cell>
          <cell r="BR60">
            <v>2326</v>
          </cell>
          <cell r="BS60">
            <v>0.15051689172478588</v>
          </cell>
          <cell r="BT60">
            <v>-0.32364059319569638</v>
          </cell>
          <cell r="BV60">
            <v>3450.8</v>
          </cell>
          <cell r="BW60">
            <v>2326</v>
          </cell>
          <cell r="BX60">
            <v>2504</v>
          </cell>
          <cell r="BY60">
            <v>-0.27437116031065267</v>
          </cell>
          <cell r="BZ60">
            <v>7.6526225279449633E-2</v>
          </cell>
          <cell r="CB60">
            <v>5167.2999999999993</v>
          </cell>
          <cell r="CC60">
            <v>2504</v>
          </cell>
          <cell r="CD60">
            <v>2028</v>
          </cell>
          <cell r="CE60">
            <v>-0.60753197995084474</v>
          </cell>
          <cell r="CF60">
            <v>-0.19009584664536738</v>
          </cell>
          <cell r="CH60">
            <v>3460</v>
          </cell>
          <cell r="CI60">
            <v>2131</v>
          </cell>
          <cell r="CJ60">
            <v>3303</v>
          </cell>
          <cell r="CK60">
            <v>-4.5375722543352648E-2</v>
          </cell>
          <cell r="CL60">
            <v>0.54997653683716563</v>
          </cell>
          <cell r="CN60">
            <v>2326</v>
          </cell>
          <cell r="CO60">
            <v>3303</v>
          </cell>
          <cell r="CP60">
            <v>0</v>
          </cell>
          <cell r="CQ60">
            <v>-1</v>
          </cell>
          <cell r="CR60">
            <v>-1</v>
          </cell>
          <cell r="CT60">
            <v>2504</v>
          </cell>
          <cell r="CU60">
            <v>0</v>
          </cell>
          <cell r="CV60">
            <v>0</v>
          </cell>
          <cell r="CW60">
            <v>-1</v>
          </cell>
          <cell r="CX60" t="e">
            <v>#DIV/0!</v>
          </cell>
          <cell r="CZ60">
            <v>2131</v>
          </cell>
          <cell r="DA60">
            <v>0</v>
          </cell>
          <cell r="DB60">
            <v>0</v>
          </cell>
          <cell r="DC60">
            <v>-1</v>
          </cell>
          <cell r="DD60" t="e">
            <v>#DIV/0!</v>
          </cell>
          <cell r="DF60">
            <v>3303</v>
          </cell>
          <cell r="DG60">
            <v>0</v>
          </cell>
          <cell r="DH60">
            <v>0</v>
          </cell>
          <cell r="DI60">
            <v>-1</v>
          </cell>
          <cell r="DJ60" t="e">
            <v>#DIV/0!</v>
          </cell>
          <cell r="DL60">
            <v>6961</v>
          </cell>
          <cell r="DM60">
            <v>0</v>
          </cell>
          <cell r="DN60">
            <v>-1</v>
          </cell>
          <cell r="DP60">
            <v>0</v>
          </cell>
          <cell r="DQ60">
            <v>0</v>
          </cell>
          <cell r="DS60" t="e">
            <v>#DIV/0!</v>
          </cell>
          <cell r="DT60" t="e">
            <v>#DIV/0!</v>
          </cell>
          <cell r="DV60">
            <v>0</v>
          </cell>
          <cell r="DW60">
            <v>0</v>
          </cell>
          <cell r="DY60">
            <v>0</v>
          </cell>
          <cell r="DZ60">
            <v>0</v>
          </cell>
          <cell r="EA60">
            <v>0</v>
          </cell>
          <cell r="EB60" t="e">
            <v>#DIV/0!</v>
          </cell>
          <cell r="EC60" t="e">
            <v>#DIV/0!</v>
          </cell>
          <cell r="EE60">
            <v>0</v>
          </cell>
          <cell r="EF60">
            <v>0</v>
          </cell>
          <cell r="EG60">
            <v>0</v>
          </cell>
          <cell r="EH60" t="e">
            <v>#DIV/0!</v>
          </cell>
          <cell r="EI60" t="e">
            <v>#DIV/0!</v>
          </cell>
          <cell r="EN60" t="e">
            <v>#DIV/0!</v>
          </cell>
          <cell r="EO60" t="e">
            <v>#DIV/0!</v>
          </cell>
          <cell r="ET60" t="e">
            <v>#DIV/0!</v>
          </cell>
          <cell r="EU60" t="e">
            <v>#DIV/0!</v>
          </cell>
        </row>
        <row r="61">
          <cell r="A61" t="str">
            <v>PAT (after minority interest/ associates)</v>
          </cell>
          <cell r="B61">
            <v>290.2</v>
          </cell>
          <cell r="C61">
            <v>389.4</v>
          </cell>
          <cell r="D61">
            <v>442.8</v>
          </cell>
          <cell r="E61">
            <v>622</v>
          </cell>
          <cell r="F61">
            <v>307</v>
          </cell>
          <cell r="G61">
            <v>325</v>
          </cell>
          <cell r="H61">
            <v>434.3</v>
          </cell>
          <cell r="I61">
            <v>642.79999999999995</v>
          </cell>
          <cell r="J61">
            <v>464.7</v>
          </cell>
          <cell r="K61">
            <v>833.6</v>
          </cell>
          <cell r="L61">
            <v>818.1</v>
          </cell>
          <cell r="M61">
            <v>5180.9799999999996</v>
          </cell>
          <cell r="N61">
            <v>1044.3</v>
          </cell>
          <cell r="P61">
            <v>833.6</v>
          </cell>
          <cell r="Q61">
            <v>1044.3</v>
          </cell>
          <cell r="R61">
            <v>939</v>
          </cell>
          <cell r="S61">
            <v>0.1264395393474087</v>
          </cell>
          <cell r="T61">
            <v>-0.10083309393852335</v>
          </cell>
          <cell r="W61">
            <v>733.2</v>
          </cell>
          <cell r="X61">
            <v>1741.6</v>
          </cell>
          <cell r="Y61">
            <v>2004</v>
          </cell>
          <cell r="AE61">
            <v>818.1</v>
          </cell>
          <cell r="AF61">
            <v>939</v>
          </cell>
          <cell r="AG61">
            <v>1695.8</v>
          </cell>
          <cell r="AH61">
            <v>1.072851729617406</v>
          </cell>
          <cell r="AI61">
            <v>0.80596379126730566</v>
          </cell>
          <cell r="AJ61" t="e">
            <v>#DIV/0!</v>
          </cell>
          <cell r="AK61">
            <v>1308.0999999999999</v>
          </cell>
          <cell r="AL61">
            <v>1695.8</v>
          </cell>
          <cell r="AM61">
            <v>1703.3</v>
          </cell>
          <cell r="AN61">
            <v>0.30211757510893666</v>
          </cell>
          <cell r="AO61">
            <v>4.4226913551126401E-3</v>
          </cell>
          <cell r="AP61" t="e">
            <v>#DIV/0!</v>
          </cell>
          <cell r="AQ61">
            <v>1044.3</v>
          </cell>
          <cell r="AR61">
            <v>1703.3</v>
          </cell>
          <cell r="AS61">
            <v>1459.4</v>
          </cell>
          <cell r="AT61">
            <v>0.39749114239203309</v>
          </cell>
          <cell r="AU61">
            <v>-0.14319262607878813</v>
          </cell>
          <cell r="BD61">
            <v>0</v>
          </cell>
        </row>
        <row r="62">
          <cell r="A62" t="str">
            <v>PAT (after minority interest/ associates)</v>
          </cell>
          <cell r="B62">
            <v>290.2</v>
          </cell>
          <cell r="C62">
            <v>389.4</v>
          </cell>
          <cell r="D62">
            <v>442.8</v>
          </cell>
          <cell r="E62">
            <v>622</v>
          </cell>
          <cell r="F62">
            <v>307</v>
          </cell>
          <cell r="G62">
            <v>325</v>
          </cell>
          <cell r="H62">
            <v>434.3</v>
          </cell>
          <cell r="I62">
            <v>642.79999999999995</v>
          </cell>
          <cell r="J62">
            <v>464.7</v>
          </cell>
          <cell r="K62">
            <v>833.6</v>
          </cell>
          <cell r="L62">
            <v>818.1</v>
          </cell>
          <cell r="M62">
            <v>5180.9799999999996</v>
          </cell>
          <cell r="N62">
            <v>1044.3</v>
          </cell>
          <cell r="P62">
            <v>833.6</v>
          </cell>
          <cell r="Q62">
            <v>1044.3</v>
          </cell>
          <cell r="R62">
            <v>939</v>
          </cell>
          <cell r="S62">
            <v>0.1264395393474087</v>
          </cell>
          <cell r="T62">
            <v>-0.10083309393852335</v>
          </cell>
          <cell r="X62">
            <v>733.2</v>
          </cell>
          <cell r="Y62">
            <v>1741.6</v>
          </cell>
          <cell r="AF62">
            <v>818.1</v>
          </cell>
          <cell r="AG62">
            <v>939</v>
          </cell>
          <cell r="AH62">
            <v>1695.8</v>
          </cell>
          <cell r="AI62">
            <v>1.072851729617406</v>
          </cell>
          <cell r="AJ62">
            <v>0.80596379126730566</v>
          </cell>
          <cell r="AL62">
            <v>1308.0999999999999</v>
          </cell>
          <cell r="AM62">
            <v>1695.8</v>
          </cell>
          <cell r="AN62">
            <v>1703.3</v>
          </cell>
          <cell r="AO62">
            <v>0.30211757510893666</v>
          </cell>
          <cell r="AP62">
            <v>4.4226913551126401E-3</v>
          </cell>
          <cell r="AR62">
            <v>1044.3</v>
          </cell>
          <cell r="AS62">
            <v>1703.3</v>
          </cell>
          <cell r="AT62">
            <v>1459.4</v>
          </cell>
          <cell r="AU62">
            <v>0.39749114239203309</v>
          </cell>
          <cell r="AV62">
            <v>-0.14319262607878813</v>
          </cell>
          <cell r="AX62">
            <v>939</v>
          </cell>
          <cell r="AY62">
            <v>1459.4</v>
          </cell>
          <cell r="AZ62">
            <v>2414.6</v>
          </cell>
          <cell r="BA62">
            <v>1.5714589989350372</v>
          </cell>
          <cell r="BB62">
            <v>0.65451555433739883</v>
          </cell>
          <cell r="BD62">
            <v>1695.8</v>
          </cell>
          <cell r="BE62">
            <v>2414.6</v>
          </cell>
          <cell r="BF62">
            <v>3637.3</v>
          </cell>
          <cell r="BG62">
            <v>1.1448873687934902</v>
          </cell>
          <cell r="BH62">
            <v>0.50637786796985029</v>
          </cell>
          <cell r="BJ62">
            <v>1703.3</v>
          </cell>
          <cell r="BK62">
            <v>3637.3</v>
          </cell>
          <cell r="BL62">
            <v>2401</v>
          </cell>
          <cell r="BM62">
            <v>0.40961662654846487</v>
          </cell>
          <cell r="BN62">
            <v>-0.33989497704341132</v>
          </cell>
          <cell r="BP62">
            <v>1459.4</v>
          </cell>
          <cell r="BQ62">
            <v>2401</v>
          </cell>
          <cell r="BR62">
            <v>1499</v>
          </cell>
          <cell r="BS62">
            <v>2.7134438810469952E-2</v>
          </cell>
          <cell r="BT62">
            <v>-0.37567680133277803</v>
          </cell>
          <cell r="BV62">
            <v>2414.6</v>
          </cell>
          <cell r="BW62">
            <v>1499</v>
          </cell>
          <cell r="BX62">
            <v>1610</v>
          </cell>
          <cell r="BY62">
            <v>-0.33322289406112815</v>
          </cell>
          <cell r="BZ62">
            <v>7.4049366244162806E-2</v>
          </cell>
          <cell r="CB62">
            <v>3637.3</v>
          </cell>
          <cell r="CC62">
            <v>1610</v>
          </cell>
          <cell r="CD62">
            <v>1309</v>
          </cell>
          <cell r="CE62">
            <v>-0.64011766970005224</v>
          </cell>
          <cell r="CF62">
            <v>-0.18695652173913047</v>
          </cell>
          <cell r="CH62">
            <v>2401</v>
          </cell>
          <cell r="CI62">
            <v>1309</v>
          </cell>
          <cell r="CJ62">
            <v>2107</v>
          </cell>
          <cell r="CK62">
            <v>-0.12244897959183676</v>
          </cell>
          <cell r="CL62">
            <v>0.60962566844919786</v>
          </cell>
          <cell r="CN62">
            <v>1499</v>
          </cell>
          <cell r="CO62">
            <v>2107</v>
          </cell>
          <cell r="CQ62">
            <v>-1</v>
          </cell>
          <cell r="CR62">
            <v>-1</v>
          </cell>
          <cell r="CT62">
            <v>1610</v>
          </cell>
          <cell r="CU62">
            <v>0</v>
          </cell>
          <cell r="CW62">
            <v>-1</v>
          </cell>
          <cell r="CX62" t="e">
            <v>#DIV/0!</v>
          </cell>
          <cell r="CZ62">
            <v>1309</v>
          </cell>
          <cell r="DA62">
            <v>0</v>
          </cell>
          <cell r="DC62">
            <v>-1</v>
          </cell>
          <cell r="DD62" t="e">
            <v>#DIV/0!</v>
          </cell>
          <cell r="DF62">
            <v>2107</v>
          </cell>
          <cell r="DG62">
            <v>0</v>
          </cell>
          <cell r="DI62">
            <v>-1</v>
          </cell>
          <cell r="DJ62" t="e">
            <v>#DIV/0!</v>
          </cell>
          <cell r="DL62">
            <v>4418</v>
          </cell>
          <cell r="DM62">
            <v>0</v>
          </cell>
          <cell r="DN62">
            <v>-1</v>
          </cell>
          <cell r="DS62" t="e">
            <v>#DIV/0!</v>
          </cell>
          <cell r="DT62" t="e">
            <v>#DIV/0!</v>
          </cell>
          <cell r="DY62">
            <v>0</v>
          </cell>
          <cell r="DZ62">
            <v>0</v>
          </cell>
          <cell r="EB62" t="e">
            <v>#DIV/0!</v>
          </cell>
          <cell r="EC62" t="e">
            <v>#DIV/0!</v>
          </cell>
          <cell r="EE62">
            <v>0</v>
          </cell>
          <cell r="EF62">
            <v>0</v>
          </cell>
          <cell r="EH62" t="e">
            <v>#DIV/0!</v>
          </cell>
          <cell r="EI62" t="e">
            <v>#DIV/0!</v>
          </cell>
          <cell r="EN62" t="e">
            <v>#DIV/0!</v>
          </cell>
          <cell r="EO62" t="e">
            <v>#DIV/0!</v>
          </cell>
          <cell r="ET62" t="e">
            <v>#DIV/0!</v>
          </cell>
          <cell r="EU62" t="e">
            <v>#DIV/0!</v>
          </cell>
        </row>
        <row r="63">
          <cell r="A63" t="str">
            <v>Company Wise PAT</v>
          </cell>
        </row>
        <row r="64">
          <cell r="A64" t="str">
            <v>Kotak Mahindra Bank (Standalone)</v>
          </cell>
          <cell r="B64">
            <v>193.4</v>
          </cell>
          <cell r="C64">
            <v>198.4</v>
          </cell>
          <cell r="D64">
            <v>189.5</v>
          </cell>
          <cell r="E64">
            <v>205.9</v>
          </cell>
          <cell r="F64">
            <v>220.6</v>
          </cell>
          <cell r="G64">
            <v>206.5</v>
          </cell>
          <cell r="H64">
            <v>191</v>
          </cell>
          <cell r="I64">
            <v>230.8</v>
          </cell>
          <cell r="J64">
            <v>196.8</v>
          </cell>
          <cell r="K64">
            <v>311.7</v>
          </cell>
          <cell r="L64">
            <v>326.39999999999998</v>
          </cell>
          <cell r="M64">
            <v>347.3</v>
          </cell>
          <cell r="N64">
            <v>239.1</v>
          </cell>
          <cell r="P64">
            <v>311.7</v>
          </cell>
          <cell r="Q64">
            <v>239.1</v>
          </cell>
          <cell r="R64">
            <v>348</v>
          </cell>
          <cell r="S64">
            <v>0.11645813282001938</v>
          </cell>
          <cell r="T64">
            <v>0.4554579673776662</v>
          </cell>
          <cell r="W64">
            <v>449.6</v>
          </cell>
          <cell r="X64">
            <v>787.3</v>
          </cell>
          <cell r="AE64">
            <v>326.39999999999998</v>
          </cell>
          <cell r="AF64">
            <v>348</v>
          </cell>
          <cell r="AG64">
            <v>454</v>
          </cell>
          <cell r="AH64">
            <v>0.39093137254901977</v>
          </cell>
          <cell r="AI64">
            <v>0.30459770114942519</v>
          </cell>
          <cell r="AK64">
            <v>347.3</v>
          </cell>
          <cell r="AL64">
            <v>454</v>
          </cell>
          <cell r="AM64">
            <v>372.6</v>
          </cell>
          <cell r="AN64">
            <v>7.2847682119205226E-2</v>
          </cell>
          <cell r="AO64">
            <v>-0.17929515418502195</v>
          </cell>
          <cell r="AQ64">
            <v>1413.6999999999998</v>
          </cell>
          <cell r="AR64">
            <v>372.6</v>
          </cell>
          <cell r="AS64">
            <v>476.8</v>
          </cell>
          <cell r="AT64">
            <v>0.99414470932664156</v>
          </cell>
          <cell r="AU64">
            <v>0.27965646806226507</v>
          </cell>
          <cell r="AW64">
            <v>1413.6999999999998</v>
          </cell>
        </row>
        <row r="65">
          <cell r="A65" t="str">
            <v>Kotak Mahindra Capital Company</v>
          </cell>
          <cell r="B65">
            <v>133.19999999999999</v>
          </cell>
          <cell r="C65">
            <v>171</v>
          </cell>
          <cell r="D65">
            <v>131.19999999999999</v>
          </cell>
          <cell r="E65">
            <v>144.1</v>
          </cell>
          <cell r="F65">
            <v>19.3</v>
          </cell>
          <cell r="G65">
            <v>55.9</v>
          </cell>
          <cell r="H65">
            <v>20.8</v>
          </cell>
          <cell r="I65">
            <v>62.3</v>
          </cell>
          <cell r="J65">
            <v>34.4</v>
          </cell>
          <cell r="K65">
            <v>81.5</v>
          </cell>
          <cell r="L65">
            <v>182.6</v>
          </cell>
          <cell r="M65">
            <v>267.2</v>
          </cell>
          <cell r="N65">
            <v>129.5</v>
          </cell>
          <cell r="P65">
            <v>81.5</v>
          </cell>
          <cell r="Q65">
            <v>129.5</v>
          </cell>
          <cell r="R65">
            <v>154.19999999999999</v>
          </cell>
          <cell r="S65">
            <v>0.89202453987730057</v>
          </cell>
          <cell r="T65">
            <v>0.19073359073359075</v>
          </cell>
          <cell r="W65">
            <v>309.89999999999998</v>
          </cell>
          <cell r="X65">
            <v>579.6</v>
          </cell>
          <cell r="Y65">
            <v>787.3</v>
          </cell>
          <cell r="AA65">
            <v>115.9</v>
          </cell>
          <cell r="AB65">
            <v>283.7</v>
          </cell>
          <cell r="AC65">
            <v>1.447799827437446</v>
          </cell>
          <cell r="AE65">
            <v>182.6</v>
          </cell>
          <cell r="AF65">
            <v>154.19999999999999</v>
          </cell>
          <cell r="AG65">
            <v>189.4</v>
          </cell>
          <cell r="AH65">
            <v>3.7239868565169809E-2</v>
          </cell>
          <cell r="AI65">
            <v>0.22827496757457855</v>
          </cell>
          <cell r="AJ65">
            <v>0.30459770114942519</v>
          </cell>
          <cell r="AK65">
            <v>267.2</v>
          </cell>
          <cell r="AL65">
            <v>189.4</v>
          </cell>
          <cell r="AM65">
            <v>205.6</v>
          </cell>
          <cell r="AN65">
            <v>-0.23053892215568861</v>
          </cell>
          <cell r="AO65">
            <v>8.5533262935586052E-2</v>
          </cell>
          <cell r="AP65">
            <v>-0.17929515418502195</v>
          </cell>
          <cell r="AQ65">
            <v>678.7</v>
          </cell>
          <cell r="AR65">
            <v>205.6</v>
          </cell>
          <cell r="AS65">
            <v>191.7</v>
          </cell>
          <cell r="AT65">
            <v>0.48030888030888019</v>
          </cell>
          <cell r="AU65">
            <v>-6.7607003891050566E-2</v>
          </cell>
          <cell r="AV65">
            <v>0.27965646806226507</v>
          </cell>
          <cell r="AW65">
            <v>678.7</v>
          </cell>
          <cell r="AX65">
            <v>348</v>
          </cell>
          <cell r="AY65">
            <v>476.8</v>
          </cell>
          <cell r="AZ65">
            <v>753.8</v>
          </cell>
          <cell r="BA65">
            <v>1.1660919540229884</v>
          </cell>
          <cell r="BB65">
            <v>0.58095637583892601</v>
          </cell>
          <cell r="BD65">
            <v>454</v>
          </cell>
          <cell r="BE65">
            <v>753.8</v>
          </cell>
          <cell r="BF65">
            <v>1016.7</v>
          </cell>
          <cell r="BG65">
            <v>1.2394273127753306</v>
          </cell>
          <cell r="BH65">
            <v>0.34876625099495895</v>
          </cell>
          <cell r="BJ65">
            <v>372.6</v>
          </cell>
          <cell r="BK65">
            <v>1016.7</v>
          </cell>
          <cell r="BL65">
            <v>692.1</v>
          </cell>
          <cell r="BM65">
            <v>0.85748792270531404</v>
          </cell>
          <cell r="BN65">
            <v>-0.3192682207140749</v>
          </cell>
          <cell r="BP65">
            <v>476.8</v>
          </cell>
          <cell r="BQ65">
            <v>692.1</v>
          </cell>
          <cell r="BR65">
            <v>545.29999999999995</v>
          </cell>
          <cell r="BS65">
            <v>0.14366610738255026</v>
          </cell>
          <cell r="BT65">
            <v>-0.21210807686750477</v>
          </cell>
          <cell r="BV65">
            <v>753.8</v>
          </cell>
          <cell r="BW65">
            <v>545.29999999999995</v>
          </cell>
          <cell r="BX65">
            <v>478.7</v>
          </cell>
          <cell r="BY65">
            <v>-0.36495091536216506</v>
          </cell>
          <cell r="BZ65">
            <v>-0.12213460480469462</v>
          </cell>
          <cell r="CB65">
            <v>1016.7</v>
          </cell>
          <cell r="CC65">
            <v>478.7</v>
          </cell>
          <cell r="CD65">
            <v>711.3</v>
          </cell>
          <cell r="CE65">
            <v>-0.30038359398052528</v>
          </cell>
          <cell r="CF65">
            <v>0.48589931063296432</v>
          </cell>
          <cell r="CH65">
            <v>692.1</v>
          </cell>
          <cell r="CI65">
            <v>711.3</v>
          </cell>
          <cell r="CJ65">
            <v>1025.7</v>
          </cell>
          <cell r="CK65">
            <v>0.48201127004768107</v>
          </cell>
          <cell r="CL65">
            <v>0.44200759173344606</v>
          </cell>
          <cell r="CN65">
            <v>545.29999999999995</v>
          </cell>
          <cell r="CO65">
            <v>1025.7</v>
          </cell>
          <cell r="CP65">
            <v>903.1</v>
          </cell>
          <cell r="CQ65">
            <v>0.65615257656335979</v>
          </cell>
          <cell r="CR65">
            <v>-0.1195281271326899</v>
          </cell>
          <cell r="CT65">
            <v>478.7</v>
          </cell>
          <cell r="CU65">
            <v>903.1</v>
          </cell>
          <cell r="CV65">
            <v>1259.0999999999999</v>
          </cell>
          <cell r="CW65">
            <v>1.630248589931063</v>
          </cell>
          <cell r="CX65">
            <v>0.39419776325988254</v>
          </cell>
          <cell r="CZ65">
            <v>711.3</v>
          </cell>
          <cell r="DA65">
            <v>1259.0999999999999</v>
          </cell>
          <cell r="DB65">
            <v>1423.8</v>
          </cell>
          <cell r="DC65">
            <v>1.0016870518768455</v>
          </cell>
          <cell r="DD65">
            <v>0.13080771979985717</v>
          </cell>
          <cell r="DF65">
            <v>1025.7</v>
          </cell>
          <cell r="DG65">
            <v>1423.8</v>
          </cell>
          <cell r="DH65">
            <v>2025</v>
          </cell>
          <cell r="DI65">
            <v>0.97426147996490187</v>
          </cell>
          <cell r="DJ65">
            <v>0.42225031605562591</v>
          </cell>
          <cell r="DL65">
            <v>1735.3</v>
          </cell>
          <cell r="DM65">
            <v>3585.9999999999995</v>
          </cell>
          <cell r="DN65">
            <v>1.066501469486544</v>
          </cell>
          <cell r="DP65">
            <v>903.1</v>
          </cell>
          <cell r="DQ65">
            <v>2025</v>
          </cell>
          <cell r="DR65">
            <v>1869</v>
          </cell>
          <cell r="DS65">
            <v>1.0695382571143837</v>
          </cell>
          <cell r="DT65">
            <v>-7.7037037037037015E-2</v>
          </cell>
          <cell r="DV65">
            <v>903.1</v>
          </cell>
          <cell r="DW65">
            <v>2025</v>
          </cell>
          <cell r="DY65">
            <v>1259.0999999999999</v>
          </cell>
          <cell r="DZ65">
            <v>1869</v>
          </cell>
          <cell r="EA65">
            <v>1947</v>
          </cell>
          <cell r="EB65">
            <v>0.54634262568501324</v>
          </cell>
          <cell r="EC65">
            <v>4.1733547351524791E-2</v>
          </cell>
          <cell r="EE65">
            <v>1423.8</v>
          </cell>
          <cell r="EF65">
            <v>1947</v>
          </cell>
          <cell r="EG65">
            <v>1878.7</v>
          </cell>
          <cell r="EH65">
            <v>0.31949712038207623</v>
          </cell>
          <cell r="EI65">
            <v>-3.5079609655880861E-2</v>
          </cell>
          <cell r="EK65">
            <v>2025</v>
          </cell>
          <cell r="EL65">
            <v>1878.7</v>
          </cell>
          <cell r="EM65">
            <v>2487</v>
          </cell>
          <cell r="EN65">
            <v>0.22814814814814821</v>
          </cell>
          <cell r="EO65">
            <v>0.32378772555490487</v>
          </cell>
          <cell r="EQ65">
            <v>1869</v>
          </cell>
          <cell r="ER65">
            <v>2487</v>
          </cell>
          <cell r="ES65">
            <v>2520</v>
          </cell>
          <cell r="ET65">
            <v>0.348314606741573</v>
          </cell>
          <cell r="EU65">
            <v>1.3268998793727338E-2</v>
          </cell>
        </row>
        <row r="66">
          <cell r="A66" t="str">
            <v>Kotak Securities</v>
          </cell>
          <cell r="B66">
            <v>62.5</v>
          </cell>
          <cell r="C66">
            <v>163.9</v>
          </cell>
          <cell r="D66">
            <v>246.9</v>
          </cell>
          <cell r="E66">
            <v>381.4</v>
          </cell>
          <cell r="F66">
            <v>193.9</v>
          </cell>
          <cell r="G66">
            <v>172.1</v>
          </cell>
          <cell r="H66">
            <v>256.2</v>
          </cell>
          <cell r="I66">
            <v>433.7</v>
          </cell>
          <cell r="J66">
            <v>340</v>
          </cell>
          <cell r="K66">
            <v>521.1</v>
          </cell>
          <cell r="L66">
            <v>490.2</v>
          </cell>
          <cell r="M66">
            <v>804.1</v>
          </cell>
          <cell r="N66">
            <v>688</v>
          </cell>
          <cell r="O66">
            <v>2155.4</v>
          </cell>
          <cell r="P66">
            <v>521.1</v>
          </cell>
          <cell r="Q66">
            <v>688</v>
          </cell>
          <cell r="R66">
            <v>314.3</v>
          </cell>
          <cell r="S66">
            <v>-0.39685281136058337</v>
          </cell>
          <cell r="T66">
            <v>-0.54316860465116279</v>
          </cell>
          <cell r="W66">
            <v>243.6</v>
          </cell>
          <cell r="X66">
            <v>854.6</v>
          </cell>
          <cell r="Y66">
            <v>579.6</v>
          </cell>
          <cell r="AA66">
            <v>1294.3</v>
          </cell>
          <cell r="AB66">
            <v>1554.7999999999997</v>
          </cell>
          <cell r="AC66">
            <v>0.20126709418218325</v>
          </cell>
          <cell r="AD66">
            <v>1.447799827437446</v>
          </cell>
          <cell r="AE66">
            <v>490.2</v>
          </cell>
          <cell r="AF66">
            <v>314.3</v>
          </cell>
          <cell r="AG66">
            <v>804.1</v>
          </cell>
          <cell r="AH66">
            <v>0.64035087719298245</v>
          </cell>
          <cell r="AI66">
            <v>1.5583837098313711</v>
          </cell>
          <cell r="AJ66">
            <v>0.22827496757457855</v>
          </cell>
          <cell r="AK66">
            <v>804.1</v>
          </cell>
          <cell r="AL66">
            <v>804.1</v>
          </cell>
          <cell r="AM66">
            <v>750.7</v>
          </cell>
          <cell r="AN66">
            <v>-6.6409650540977472E-2</v>
          </cell>
          <cell r="AO66">
            <v>-6.6409650540977472E-2</v>
          </cell>
          <cell r="AP66">
            <v>8.5533262935586052E-2</v>
          </cell>
          <cell r="AQ66">
            <v>2557.1000000000004</v>
          </cell>
          <cell r="AR66">
            <v>750.7</v>
          </cell>
          <cell r="AS66">
            <v>617.79999999999995</v>
          </cell>
          <cell r="AT66">
            <v>-0.10203488372093028</v>
          </cell>
          <cell r="AU66">
            <v>-0.17703476755028646</v>
          </cell>
          <cell r="AV66">
            <v>-6.7607003891050566E-2</v>
          </cell>
          <cell r="AW66">
            <v>2557.1000000000004</v>
          </cell>
          <cell r="AX66">
            <v>154.19999999999999</v>
          </cell>
          <cell r="AY66">
            <v>191.7</v>
          </cell>
          <cell r="AZ66">
            <v>491.9</v>
          </cell>
          <cell r="BA66">
            <v>2.1900129701686124</v>
          </cell>
          <cell r="BB66">
            <v>1.5659885237350029</v>
          </cell>
          <cell r="BD66">
            <v>189.4</v>
          </cell>
          <cell r="BE66">
            <v>491.9</v>
          </cell>
          <cell r="BF66">
            <v>215.8</v>
          </cell>
          <cell r="BG66">
            <v>0.13938753959873296</v>
          </cell>
          <cell r="BH66">
            <v>-0.5612929457206749</v>
          </cell>
          <cell r="BJ66">
            <v>205.6</v>
          </cell>
          <cell r="BK66">
            <v>215.8</v>
          </cell>
          <cell r="BL66">
            <v>253.6</v>
          </cell>
          <cell r="BM66">
            <v>0.23346303501945531</v>
          </cell>
          <cell r="BN66">
            <v>0.1751621872103799</v>
          </cell>
          <cell r="BP66">
            <v>191.7</v>
          </cell>
          <cell r="BQ66">
            <v>253.6</v>
          </cell>
          <cell r="BR66">
            <v>96.4</v>
          </cell>
          <cell r="BS66">
            <v>-0.49713093375065198</v>
          </cell>
          <cell r="BT66">
            <v>-0.61987381703470024</v>
          </cell>
          <cell r="BV66">
            <v>491.9</v>
          </cell>
          <cell r="BW66">
            <v>96.4</v>
          </cell>
          <cell r="BX66">
            <v>89.1</v>
          </cell>
          <cell r="BY66">
            <v>-0.81886562309412481</v>
          </cell>
          <cell r="BZ66">
            <v>-7.5726141078838238E-2</v>
          </cell>
          <cell r="CB66">
            <v>215.8</v>
          </cell>
          <cell r="CC66">
            <v>89.1</v>
          </cell>
          <cell r="CD66">
            <v>-19</v>
          </cell>
          <cell r="CE66">
            <v>-1.088044485634847</v>
          </cell>
          <cell r="CF66">
            <v>-1.2132435465768798</v>
          </cell>
          <cell r="CH66">
            <v>253.6</v>
          </cell>
          <cell r="CI66">
            <v>-19</v>
          </cell>
          <cell r="CJ66">
            <v>-38.4</v>
          </cell>
          <cell r="CK66">
            <v>-1.1514195583596214</v>
          </cell>
          <cell r="CL66">
            <v>1.0210526315789474</v>
          </cell>
          <cell r="CN66">
            <v>96.4</v>
          </cell>
          <cell r="CO66">
            <v>-38.4</v>
          </cell>
          <cell r="CP66">
            <v>48.3</v>
          </cell>
          <cell r="CQ66">
            <v>-0.49896265560165975</v>
          </cell>
          <cell r="CR66">
            <v>-2.2578125</v>
          </cell>
          <cell r="CT66">
            <v>89.1</v>
          </cell>
          <cell r="CU66">
            <v>48.3</v>
          </cell>
          <cell r="CV66">
            <v>41.2</v>
          </cell>
          <cell r="CW66">
            <v>-0.53759820426487082</v>
          </cell>
          <cell r="CX66">
            <v>-0.14699792960662517</v>
          </cell>
          <cell r="CZ66">
            <v>-19</v>
          </cell>
          <cell r="DA66">
            <v>41.2</v>
          </cell>
          <cell r="DB66">
            <v>15.8</v>
          </cell>
          <cell r="DC66">
            <v>-1.831578947368421</v>
          </cell>
          <cell r="DD66">
            <v>-0.61650485436893199</v>
          </cell>
          <cell r="DF66">
            <v>-38.4</v>
          </cell>
          <cell r="DG66">
            <v>15.8</v>
          </cell>
          <cell r="DH66">
            <v>133.30000000000001</v>
          </cell>
          <cell r="DI66">
            <v>-4.471354166666667</v>
          </cell>
          <cell r="DJ66">
            <v>7.4367088607594933</v>
          </cell>
          <cell r="DL66">
            <v>166.5</v>
          </cell>
          <cell r="DM66">
            <v>105.3</v>
          </cell>
          <cell r="DN66">
            <v>-0.36756756756756759</v>
          </cell>
          <cell r="DP66">
            <v>48.3</v>
          </cell>
          <cell r="DQ66">
            <v>133.30000000000001</v>
          </cell>
          <cell r="DR66">
            <v>69.2</v>
          </cell>
          <cell r="DS66">
            <v>0.43271221532091109</v>
          </cell>
          <cell r="DT66">
            <v>-0.48087021755438863</v>
          </cell>
          <cell r="DV66">
            <v>48.3</v>
          </cell>
          <cell r="DW66">
            <v>133.30000000000001</v>
          </cell>
          <cell r="DY66">
            <v>41.2</v>
          </cell>
          <cell r="DZ66">
            <v>69.2</v>
          </cell>
          <cell r="EA66">
            <v>73.099999999999994</v>
          </cell>
          <cell r="EB66">
            <v>0.77427184466019394</v>
          </cell>
          <cell r="EC66">
            <v>5.6358381502890076E-2</v>
          </cell>
          <cell r="EE66">
            <v>15.8</v>
          </cell>
          <cell r="EF66">
            <v>73.099999999999994</v>
          </cell>
          <cell r="EG66">
            <v>76.2</v>
          </cell>
          <cell r="EH66">
            <v>3.8227848101265822</v>
          </cell>
          <cell r="EI66">
            <v>4.240766073871427E-2</v>
          </cell>
          <cell r="EK66">
            <v>133.30000000000001</v>
          </cell>
          <cell r="EL66">
            <v>76.2</v>
          </cell>
          <cell r="EM66">
            <v>300.39999999999998</v>
          </cell>
          <cell r="EN66">
            <v>1.2535633908477117</v>
          </cell>
          <cell r="EO66">
            <v>2.9422572178477684</v>
          </cell>
          <cell r="EQ66">
            <v>69.2</v>
          </cell>
          <cell r="ER66">
            <v>300.39999999999998</v>
          </cell>
          <cell r="ES66">
            <v>10</v>
          </cell>
          <cell r="ET66">
            <v>-0.8554913294797688</v>
          </cell>
          <cell r="EU66">
            <v>-0.96671105193075901</v>
          </cell>
        </row>
        <row r="67">
          <cell r="A67" t="str">
            <v>Kotak Mahindra Primus</v>
          </cell>
          <cell r="B67">
            <v>29.4</v>
          </cell>
          <cell r="C67">
            <v>33.799999999999997</v>
          </cell>
          <cell r="D67">
            <v>30</v>
          </cell>
          <cell r="E67">
            <v>33.799999999999997</v>
          </cell>
          <cell r="F67">
            <v>23.7</v>
          </cell>
          <cell r="G67">
            <v>28.6</v>
          </cell>
          <cell r="H67">
            <v>26.8</v>
          </cell>
          <cell r="I67">
            <v>13.3</v>
          </cell>
          <cell r="J67">
            <v>13.3</v>
          </cell>
          <cell r="K67">
            <v>14.1</v>
          </cell>
          <cell r="L67">
            <v>86.2</v>
          </cell>
          <cell r="M67">
            <v>95.2</v>
          </cell>
          <cell r="N67">
            <v>111.7</v>
          </cell>
          <cell r="O67">
            <v>2155.4</v>
          </cell>
          <cell r="P67">
            <v>14.1</v>
          </cell>
          <cell r="Q67">
            <v>111.7</v>
          </cell>
          <cell r="R67">
            <v>109.2</v>
          </cell>
          <cell r="S67">
            <v>6.7446808510638299</v>
          </cell>
          <cell r="T67">
            <v>-2.2381378692927445E-2</v>
          </cell>
          <cell r="W67">
            <v>109.4</v>
          </cell>
          <cell r="X67">
            <v>127</v>
          </cell>
          <cell r="Y67">
            <v>854.6</v>
          </cell>
          <cell r="AA67">
            <v>861.1</v>
          </cell>
          <cell r="AB67">
            <v>1002.3</v>
          </cell>
          <cell r="AC67">
            <v>0.16397630937173369</v>
          </cell>
          <cell r="AD67" t="e">
            <v>#REF!</v>
          </cell>
          <cell r="AE67">
            <v>86.2</v>
          </cell>
          <cell r="AF67">
            <v>109.2</v>
          </cell>
          <cell r="AG67">
            <v>108.8</v>
          </cell>
          <cell r="AH67">
            <v>0.26218097447795818</v>
          </cell>
          <cell r="AI67">
            <v>-3.663003663003761E-3</v>
          </cell>
          <cell r="AJ67">
            <v>1.5583837098313711</v>
          </cell>
          <cell r="AK67">
            <v>95.2</v>
          </cell>
          <cell r="AL67">
            <v>108.8</v>
          </cell>
          <cell r="AM67">
            <v>243.8</v>
          </cell>
          <cell r="AN67">
            <v>1.5609243697478994</v>
          </cell>
          <cell r="AO67">
            <v>1.2408088235294121</v>
          </cell>
          <cell r="AP67">
            <v>-6.6409650540977472E-2</v>
          </cell>
          <cell r="AQ67">
            <v>573.5</v>
          </cell>
          <cell r="AR67">
            <v>243.8</v>
          </cell>
          <cell r="AS67">
            <v>137.19999999999999</v>
          </cell>
          <cell r="AT67">
            <v>0.22829006266786012</v>
          </cell>
          <cell r="AU67">
            <v>-0.43724364232977853</v>
          </cell>
          <cell r="AV67">
            <v>-0.17703476755028646</v>
          </cell>
          <cell r="AW67">
            <v>573.5</v>
          </cell>
          <cell r="AX67">
            <v>314.3</v>
          </cell>
          <cell r="AY67">
            <v>617.79999999999995</v>
          </cell>
          <cell r="AZ67">
            <v>991.2</v>
          </cell>
          <cell r="BA67">
            <v>2.153674832962138</v>
          </cell>
          <cell r="BB67">
            <v>0.60440271932664302</v>
          </cell>
          <cell r="BD67">
            <v>804.1</v>
          </cell>
          <cell r="BE67">
            <v>991.2</v>
          </cell>
          <cell r="BF67">
            <v>1467.3</v>
          </cell>
          <cell r="BG67">
            <v>0.82477303817933079</v>
          </cell>
          <cell r="BH67">
            <v>0.48032687651331707</v>
          </cell>
          <cell r="BJ67">
            <v>750.7</v>
          </cell>
          <cell r="BK67">
            <v>1467.3</v>
          </cell>
          <cell r="BL67">
            <v>1010.6</v>
          </cell>
          <cell r="BM67">
            <v>0.34621020380977741</v>
          </cell>
          <cell r="BN67">
            <v>-0.31125195938117622</v>
          </cell>
          <cell r="BP67">
            <v>617.79999999999995</v>
          </cell>
          <cell r="BQ67">
            <v>1010.6</v>
          </cell>
          <cell r="BR67">
            <v>434.7</v>
          </cell>
          <cell r="BS67">
            <v>-0.29637423114276462</v>
          </cell>
          <cell r="BT67">
            <v>-0.56985948941223041</v>
          </cell>
          <cell r="BV67">
            <v>991.2</v>
          </cell>
          <cell r="BW67">
            <v>434.7</v>
          </cell>
          <cell r="BX67">
            <v>410</v>
          </cell>
          <cell r="BY67">
            <v>-0.58635996771589993</v>
          </cell>
          <cell r="BZ67">
            <v>-5.6820795951230685E-2</v>
          </cell>
          <cell r="CB67">
            <v>1467.3</v>
          </cell>
          <cell r="CC67">
            <v>410</v>
          </cell>
          <cell r="CD67">
            <v>39.700000000000003</v>
          </cell>
          <cell r="CE67">
            <v>-0.97294350166973353</v>
          </cell>
          <cell r="CF67">
            <v>-0.9031707317073171</v>
          </cell>
          <cell r="CH67">
            <v>1010.6</v>
          </cell>
          <cell r="CI67">
            <v>39.700000000000003</v>
          </cell>
          <cell r="CJ67">
            <v>180.3</v>
          </cell>
          <cell r="CK67">
            <v>-0.82159113397981398</v>
          </cell>
          <cell r="CL67">
            <v>3.5415617128463479</v>
          </cell>
          <cell r="CN67">
            <v>434.7</v>
          </cell>
          <cell r="CO67">
            <v>180.3</v>
          </cell>
          <cell r="CP67">
            <v>742.8</v>
          </cell>
          <cell r="CQ67">
            <v>0.70876466528640436</v>
          </cell>
          <cell r="CR67">
            <v>3.1198003327787021</v>
          </cell>
          <cell r="CT67">
            <v>410</v>
          </cell>
          <cell r="CU67">
            <v>742.8</v>
          </cell>
          <cell r="CV67">
            <v>758.6</v>
          </cell>
          <cell r="CW67">
            <v>0.85024390243902448</v>
          </cell>
          <cell r="CX67">
            <v>2.1270866989768544E-2</v>
          </cell>
          <cell r="CZ67">
            <v>39.700000000000003</v>
          </cell>
          <cell r="DA67">
            <v>758.6</v>
          </cell>
          <cell r="DB67">
            <v>591.79999999999995</v>
          </cell>
          <cell r="DC67">
            <v>13.906801007556673</v>
          </cell>
          <cell r="DD67">
            <v>-0.21987872396519914</v>
          </cell>
          <cell r="DF67">
            <v>180.3</v>
          </cell>
          <cell r="DG67">
            <v>591.79999999999995</v>
          </cell>
          <cell r="DH67">
            <v>507.8</v>
          </cell>
          <cell r="DI67">
            <v>1.8164170826400441</v>
          </cell>
          <cell r="DJ67">
            <v>-0.14193984454207498</v>
          </cell>
          <cell r="DL67">
            <v>884.4</v>
          </cell>
          <cell r="DM67">
            <v>2093.1999999999998</v>
          </cell>
          <cell r="DN67">
            <v>1.3668023518769785</v>
          </cell>
          <cell r="DP67">
            <v>742.8</v>
          </cell>
          <cell r="DQ67">
            <v>507.8</v>
          </cell>
          <cell r="DR67">
            <v>474</v>
          </cell>
          <cell r="DS67">
            <v>-0.36187399030694667</v>
          </cell>
          <cell r="DT67">
            <v>-6.6561638440330806E-2</v>
          </cell>
          <cell r="DV67">
            <v>742.8</v>
          </cell>
          <cell r="DW67">
            <v>507.8</v>
          </cell>
          <cell r="DY67">
            <v>758.6</v>
          </cell>
          <cell r="DZ67">
            <v>474</v>
          </cell>
          <cell r="EA67">
            <v>517.4</v>
          </cell>
          <cell r="EB67">
            <v>-0.31795412602161888</v>
          </cell>
          <cell r="EC67">
            <v>9.1561181434599126E-2</v>
          </cell>
          <cell r="EE67">
            <v>591.79999999999995</v>
          </cell>
          <cell r="EF67">
            <v>517.4</v>
          </cell>
          <cell r="EG67">
            <v>466.4</v>
          </cell>
          <cell r="EH67">
            <v>-0.21189591078066916</v>
          </cell>
          <cell r="EI67">
            <v>-9.8569771936606099E-2</v>
          </cell>
          <cell r="EK67">
            <v>507.8</v>
          </cell>
          <cell r="EL67">
            <v>466.4</v>
          </cell>
          <cell r="EM67">
            <v>361.6</v>
          </cell>
          <cell r="EN67">
            <v>-0.28790862544308782</v>
          </cell>
          <cell r="EO67">
            <v>-0.2246998284734133</v>
          </cell>
          <cell r="EQ67">
            <v>474</v>
          </cell>
          <cell r="ER67">
            <v>361.6</v>
          </cell>
          <cell r="ES67">
            <v>230</v>
          </cell>
          <cell r="ET67">
            <v>-0.51476793248945141</v>
          </cell>
          <cell r="EU67">
            <v>-0.36393805309734517</v>
          </cell>
        </row>
        <row r="68">
          <cell r="A68" t="str">
            <v>Kotak Mahindra AMC &amp; Trustee Co</v>
          </cell>
          <cell r="B68">
            <v>3.2</v>
          </cell>
          <cell r="C68">
            <v>17</v>
          </cell>
          <cell r="D68">
            <v>13.5</v>
          </cell>
          <cell r="E68">
            <v>11.9</v>
          </cell>
          <cell r="F68">
            <v>15.5</v>
          </cell>
          <cell r="G68">
            <v>17</v>
          </cell>
          <cell r="H68">
            <v>4.9000000000000004</v>
          </cell>
          <cell r="I68">
            <v>7.7</v>
          </cell>
          <cell r="J68">
            <v>19.3</v>
          </cell>
          <cell r="K68">
            <v>33</v>
          </cell>
          <cell r="L68">
            <v>13.8</v>
          </cell>
          <cell r="M68">
            <v>10.199999999999999</v>
          </cell>
          <cell r="N68">
            <v>33.4</v>
          </cell>
          <cell r="P68">
            <v>33</v>
          </cell>
          <cell r="Q68">
            <v>33.4</v>
          </cell>
          <cell r="R68">
            <v>45.7</v>
          </cell>
          <cell r="S68">
            <v>0.384848484848485</v>
          </cell>
          <cell r="T68">
            <v>0.36826347305389229</v>
          </cell>
          <cell r="W68">
            <v>32.299999999999997</v>
          </cell>
          <cell r="X68">
            <v>45.6</v>
          </cell>
          <cell r="Y68">
            <v>127</v>
          </cell>
          <cell r="AA68">
            <v>449.79999999999995</v>
          </cell>
          <cell r="AB68">
            <v>395</v>
          </cell>
          <cell r="AC68">
            <v>-0.12183192530013331</v>
          </cell>
          <cell r="AD68">
            <v>0.16397630937173369</v>
          </cell>
          <cell r="AE68">
            <v>13.8</v>
          </cell>
          <cell r="AF68">
            <v>45.7</v>
          </cell>
          <cell r="AG68">
            <v>23.3</v>
          </cell>
          <cell r="AH68">
            <v>0.68840579710144922</v>
          </cell>
          <cell r="AI68">
            <v>-0.49015317286652083</v>
          </cell>
          <cell r="AJ68">
            <v>-3.663003663003761E-3</v>
          </cell>
          <cell r="AK68">
            <v>10.199999999999999</v>
          </cell>
          <cell r="AL68">
            <v>23.3</v>
          </cell>
          <cell r="AM68">
            <v>12.4</v>
          </cell>
          <cell r="AN68">
            <v>0.21568627450980404</v>
          </cell>
          <cell r="AO68">
            <v>-0.46781115879828328</v>
          </cell>
          <cell r="AP68">
            <v>1.2408088235294121</v>
          </cell>
          <cell r="AQ68">
            <v>114.80000000000001</v>
          </cell>
          <cell r="AR68">
            <v>12.4</v>
          </cell>
          <cell r="AS68">
            <v>34.200000000000003</v>
          </cell>
          <cell r="AT68">
            <v>2.3952095808383422E-2</v>
          </cell>
          <cell r="AU68">
            <v>1.7580645161290325</v>
          </cell>
          <cell r="AV68">
            <v>-0.43724364232977853</v>
          </cell>
          <cell r="AW68">
            <v>114.80000000000001</v>
          </cell>
          <cell r="AX68">
            <v>109.2</v>
          </cell>
          <cell r="AY68">
            <v>137.19999999999999</v>
          </cell>
          <cell r="AZ68">
            <v>192.5</v>
          </cell>
          <cell r="BA68">
            <v>0.76282051282051277</v>
          </cell>
          <cell r="BB68">
            <v>0.40306122448979598</v>
          </cell>
          <cell r="BD68">
            <v>108.8</v>
          </cell>
          <cell r="BE68">
            <v>192.5</v>
          </cell>
          <cell r="BF68">
            <v>373.7</v>
          </cell>
          <cell r="BG68">
            <v>2.4347426470588234</v>
          </cell>
          <cell r="BH68">
            <v>0.9412987012987013</v>
          </cell>
          <cell r="BJ68">
            <v>243.8</v>
          </cell>
          <cell r="BK68">
            <v>373.7</v>
          </cell>
          <cell r="BL68">
            <v>302.8</v>
          </cell>
          <cell r="BM68">
            <v>0.24200164068908947</v>
          </cell>
          <cell r="BN68">
            <v>-0.18972437784318963</v>
          </cell>
          <cell r="BP68">
            <v>137.19999999999999</v>
          </cell>
          <cell r="BQ68">
            <v>302.8</v>
          </cell>
          <cell r="BR68">
            <v>412.6</v>
          </cell>
          <cell r="BS68">
            <v>2.0072886297376096</v>
          </cell>
          <cell r="BT68">
            <v>0.36261558784676362</v>
          </cell>
          <cell r="BV68">
            <v>192.5</v>
          </cell>
          <cell r="BW68">
            <v>412.6</v>
          </cell>
          <cell r="BX68">
            <v>354.4</v>
          </cell>
          <cell r="BY68">
            <v>0.84103896103896103</v>
          </cell>
          <cell r="BZ68">
            <v>-0.14105671352399429</v>
          </cell>
          <cell r="CB68">
            <v>373.7</v>
          </cell>
          <cell r="CC68">
            <v>354.4</v>
          </cell>
          <cell r="CD68">
            <v>333.2</v>
          </cell>
          <cell r="CE68">
            <v>-0.10837570243510841</v>
          </cell>
          <cell r="CF68">
            <v>-5.9819413092550788E-2</v>
          </cell>
          <cell r="CH68">
            <v>302.8</v>
          </cell>
          <cell r="CI68">
            <v>333.2</v>
          </cell>
          <cell r="CJ68">
            <v>469.7</v>
          </cell>
          <cell r="CK68">
            <v>0.55118890356671058</v>
          </cell>
          <cell r="CL68">
            <v>0.40966386554621859</v>
          </cell>
          <cell r="CN68">
            <v>412.6</v>
          </cell>
          <cell r="CO68">
            <v>469.7</v>
          </cell>
          <cell r="CP68">
            <v>189</v>
          </cell>
          <cell r="CQ68">
            <v>-0.54192922927775089</v>
          </cell>
          <cell r="CR68">
            <v>-0.59761549925484347</v>
          </cell>
          <cell r="CT68">
            <v>354.4</v>
          </cell>
          <cell r="CU68">
            <v>189</v>
          </cell>
          <cell r="CV68">
            <v>394.9</v>
          </cell>
          <cell r="CW68">
            <v>0.11427765237020315</v>
          </cell>
          <cell r="CX68">
            <v>1.0894179894179894</v>
          </cell>
          <cell r="CZ68">
            <v>333.2</v>
          </cell>
          <cell r="DA68">
            <v>394.9</v>
          </cell>
          <cell r="DB68">
            <v>494.4</v>
          </cell>
          <cell r="DC68">
            <v>0.48379351740696275</v>
          </cell>
          <cell r="DD68">
            <v>0.25196252215750814</v>
          </cell>
          <cell r="DF68">
            <v>469.7</v>
          </cell>
          <cell r="DG68">
            <v>494.4</v>
          </cell>
          <cell r="DH68">
            <v>585.9</v>
          </cell>
          <cell r="DI68">
            <v>0.24739195230998501</v>
          </cell>
          <cell r="DJ68">
            <v>0.18507281553398069</v>
          </cell>
          <cell r="DL68">
            <v>1100.1999999999998</v>
          </cell>
          <cell r="DM68">
            <v>1078.3</v>
          </cell>
          <cell r="DN68">
            <v>-1.9905471732412194E-2</v>
          </cell>
          <cell r="DP68">
            <v>189</v>
          </cell>
          <cell r="DQ68">
            <v>585.9</v>
          </cell>
          <cell r="DR68">
            <v>759.9</v>
          </cell>
          <cell r="DS68">
            <v>3.0206349206349206</v>
          </cell>
          <cell r="DT68">
            <v>0.29697900665642596</v>
          </cell>
          <cell r="DV68">
            <v>189</v>
          </cell>
          <cell r="DW68">
            <v>585.9</v>
          </cell>
          <cell r="DY68">
            <v>394.9</v>
          </cell>
          <cell r="DZ68">
            <v>759.9</v>
          </cell>
          <cell r="EA68">
            <v>613.29999999999995</v>
          </cell>
          <cell r="EB68">
            <v>0.55305140541909337</v>
          </cell>
          <cell r="EC68">
            <v>-0.19292012106856171</v>
          </cell>
          <cell r="EE68">
            <v>494.4</v>
          </cell>
          <cell r="EF68">
            <v>613.29999999999995</v>
          </cell>
          <cell r="EG68">
            <v>936.8</v>
          </cell>
          <cell r="EH68">
            <v>0.89482200647249188</v>
          </cell>
          <cell r="EI68">
            <v>0.52747431925648147</v>
          </cell>
          <cell r="EK68">
            <v>585.9</v>
          </cell>
          <cell r="EL68">
            <v>936.8</v>
          </cell>
          <cell r="EM68">
            <v>868.6</v>
          </cell>
          <cell r="EN68">
            <v>0.48250554702167614</v>
          </cell>
          <cell r="EO68">
            <v>-7.2801024765157929E-2</v>
          </cell>
          <cell r="EQ68">
            <v>759.9</v>
          </cell>
          <cell r="ER68">
            <v>868.6</v>
          </cell>
          <cell r="ES68">
            <v>940</v>
          </cell>
          <cell r="ET68">
            <v>0.23700486906171858</v>
          </cell>
          <cell r="EU68">
            <v>8.2201243380152E-2</v>
          </cell>
        </row>
        <row r="69">
          <cell r="A69" t="str">
            <v>Kotak Mahindra Old Mutual Life Insurance</v>
          </cell>
          <cell r="B69">
            <v>-108.5</v>
          </cell>
          <cell r="C69">
            <v>-138.80000000000001</v>
          </cell>
          <cell r="D69">
            <v>-142.1</v>
          </cell>
          <cell r="E69">
            <v>-101.8</v>
          </cell>
          <cell r="F69">
            <v>-147.5</v>
          </cell>
          <cell r="G69">
            <v>-139.30000000000001</v>
          </cell>
          <cell r="H69">
            <v>-115</v>
          </cell>
          <cell r="I69">
            <v>-56.2</v>
          </cell>
          <cell r="J69">
            <v>-150.5</v>
          </cell>
          <cell r="K69">
            <v>-149.1</v>
          </cell>
          <cell r="L69">
            <v>-120.5</v>
          </cell>
          <cell r="M69">
            <v>-12.3</v>
          </cell>
          <cell r="N69">
            <v>-137.5</v>
          </cell>
          <cell r="P69">
            <v>-149.1</v>
          </cell>
          <cell r="Q69">
            <v>-137.5</v>
          </cell>
          <cell r="R69">
            <v>-169</v>
          </cell>
          <cell r="S69">
            <v>0.13346747149564053</v>
          </cell>
          <cell r="T69">
            <v>0.22909090909090901</v>
          </cell>
          <cell r="W69">
            <v>-423.3</v>
          </cell>
          <cell r="X69">
            <v>-491.2</v>
          </cell>
          <cell r="Y69">
            <v>45.6</v>
          </cell>
          <cell r="AB69">
            <v>449.79999999999995</v>
          </cell>
          <cell r="AC69" t="e">
            <v>#REF!</v>
          </cell>
          <cell r="AD69" t="e">
            <v>#REF!</v>
          </cell>
          <cell r="AE69">
            <v>-120.5</v>
          </cell>
          <cell r="AF69">
            <v>-169</v>
          </cell>
          <cell r="AG69">
            <v>-175.8</v>
          </cell>
          <cell r="AH69">
            <v>0.45892116182572629</v>
          </cell>
          <cell r="AI69">
            <v>4.0236686390532572E-2</v>
          </cell>
          <cell r="AJ69">
            <v>-0.49015317286652083</v>
          </cell>
          <cell r="AK69">
            <v>-9.1</v>
          </cell>
          <cell r="AL69">
            <v>-130.1</v>
          </cell>
          <cell r="AM69">
            <v>-74.8</v>
          </cell>
          <cell r="AN69">
            <v>7.219780219780219</v>
          </cell>
          <cell r="AO69">
            <v>-0.4250576479631053</v>
          </cell>
          <cell r="AP69">
            <v>-0.46781115879828328</v>
          </cell>
          <cell r="AQ69">
            <v>-557.1</v>
          </cell>
          <cell r="AR69">
            <v>33.4</v>
          </cell>
          <cell r="AS69">
            <v>12.4</v>
          </cell>
          <cell r="AT69" t="e">
            <v>#DIV/0!</v>
          </cell>
          <cell r="AU69" t="e">
            <v>#DIV/0!</v>
          </cell>
          <cell r="AV69">
            <v>1.7580645161290325</v>
          </cell>
          <cell r="AW69">
            <v>-557.1</v>
          </cell>
          <cell r="AX69">
            <v>45.7</v>
          </cell>
          <cell r="AY69">
            <v>34.200000000000003</v>
          </cell>
          <cell r="AZ69">
            <v>36.200000000000003</v>
          </cell>
          <cell r="BA69">
            <v>-0.20787746170678334</v>
          </cell>
          <cell r="BB69">
            <v>5.8479532163742576E-2</v>
          </cell>
          <cell r="BD69">
            <v>23.3</v>
          </cell>
          <cell r="BE69">
            <v>36.200000000000003</v>
          </cell>
          <cell r="BF69">
            <v>33.6</v>
          </cell>
          <cell r="BG69">
            <v>0.44206008583690992</v>
          </cell>
          <cell r="BH69">
            <v>-7.1823204419889541E-2</v>
          </cell>
          <cell r="BJ69">
            <v>12.4</v>
          </cell>
          <cell r="BK69">
            <v>33.6</v>
          </cell>
          <cell r="BL69">
            <v>-24.9</v>
          </cell>
          <cell r="BM69">
            <v>-3.008064516129032</v>
          </cell>
          <cell r="BN69">
            <v>-1.7410714285714284</v>
          </cell>
          <cell r="BP69">
            <v>34.200000000000003</v>
          </cell>
          <cell r="BQ69">
            <v>-24.9</v>
          </cell>
          <cell r="BR69">
            <v>12.3</v>
          </cell>
          <cell r="BS69">
            <v>-0.64035087719298245</v>
          </cell>
          <cell r="BT69">
            <v>-1.4939759036144578</v>
          </cell>
          <cell r="BV69">
            <v>36.200000000000003</v>
          </cell>
          <cell r="BW69">
            <v>12.3</v>
          </cell>
          <cell r="BX69">
            <v>6.6</v>
          </cell>
          <cell r="BY69">
            <v>-0.81767955801104975</v>
          </cell>
          <cell r="BZ69">
            <v>-0.46341463414634154</v>
          </cell>
          <cell r="CB69">
            <v>33.6</v>
          </cell>
          <cell r="CC69">
            <v>6.6</v>
          </cell>
          <cell r="CD69">
            <v>60</v>
          </cell>
          <cell r="CE69">
            <v>0.78571428571428559</v>
          </cell>
          <cell r="CF69">
            <v>8.0909090909090917</v>
          </cell>
          <cell r="CH69">
            <v>-24.9</v>
          </cell>
          <cell r="CI69">
            <v>60</v>
          </cell>
          <cell r="CJ69">
            <v>82.4</v>
          </cell>
          <cell r="CK69">
            <v>-4.309236947791165</v>
          </cell>
          <cell r="CL69">
            <v>0.37333333333333352</v>
          </cell>
          <cell r="CN69">
            <v>12.3</v>
          </cell>
          <cell r="CO69">
            <v>82.4</v>
          </cell>
          <cell r="CP69">
            <v>152.6</v>
          </cell>
          <cell r="CQ69">
            <v>11.406504065040648</v>
          </cell>
          <cell r="CR69">
            <v>0.85194174757281527</v>
          </cell>
          <cell r="CT69">
            <v>6.6</v>
          </cell>
          <cell r="CU69">
            <v>152.6</v>
          </cell>
          <cell r="CV69">
            <v>195.4</v>
          </cell>
          <cell r="CW69">
            <v>28.606060606060609</v>
          </cell>
          <cell r="CX69">
            <v>0.28047182175622543</v>
          </cell>
          <cell r="CZ69">
            <v>60</v>
          </cell>
          <cell r="DA69">
            <v>195.4</v>
          </cell>
          <cell r="DB69">
            <v>228.5</v>
          </cell>
          <cell r="DC69">
            <v>2.8083333333333331</v>
          </cell>
          <cell r="DD69">
            <v>0.16939611054247683</v>
          </cell>
          <cell r="DF69">
            <v>82.4</v>
          </cell>
          <cell r="DG69">
            <v>228.5</v>
          </cell>
          <cell r="DH69">
            <v>148.1</v>
          </cell>
          <cell r="DI69">
            <v>0.79733009708737845</v>
          </cell>
          <cell r="DJ69">
            <v>-0.35185995623632382</v>
          </cell>
          <cell r="DL69">
            <v>78.899999999999991</v>
          </cell>
          <cell r="DM69">
            <v>576.5</v>
          </cell>
          <cell r="DN69">
            <v>6.3067173637515852</v>
          </cell>
          <cell r="DP69">
            <v>152.6</v>
          </cell>
          <cell r="DQ69">
            <v>148.1</v>
          </cell>
          <cell r="DR69">
            <v>89.3</v>
          </cell>
          <cell r="DS69">
            <v>-0.41480996068152032</v>
          </cell>
          <cell r="DT69">
            <v>-0.39702903443619175</v>
          </cell>
          <cell r="DV69">
            <v>152.6</v>
          </cell>
          <cell r="DW69">
            <v>148.1</v>
          </cell>
          <cell r="DY69">
            <v>195.4</v>
          </cell>
          <cell r="DZ69">
            <v>89.3</v>
          </cell>
          <cell r="EA69">
            <v>-24.3</v>
          </cell>
          <cell r="EB69">
            <v>-1.1243602865916069</v>
          </cell>
          <cell r="EC69">
            <v>-1.2721164613661815</v>
          </cell>
          <cell r="EE69">
            <v>228.5</v>
          </cell>
          <cell r="EF69">
            <v>-24.3</v>
          </cell>
          <cell r="EG69">
            <v>72.400000000000006</v>
          </cell>
          <cell r="EH69">
            <v>-0.68315098468271329</v>
          </cell>
          <cell r="EI69">
            <v>-3.9794238683127574</v>
          </cell>
          <cell r="EK69">
            <v>148.1</v>
          </cell>
          <cell r="EL69">
            <v>72.400000000000006</v>
          </cell>
          <cell r="EM69">
            <v>35.6</v>
          </cell>
          <cell r="EN69">
            <v>-0.75962187711006068</v>
          </cell>
          <cell r="EO69">
            <v>-0.50828729281767959</v>
          </cell>
          <cell r="EQ69">
            <v>89.3</v>
          </cell>
          <cell r="ER69">
            <v>35.6</v>
          </cell>
          <cell r="ES69">
            <v>90</v>
          </cell>
          <cell r="ET69">
            <v>7.838745800671898E-3</v>
          </cell>
          <cell r="EU69">
            <v>1.5280898876404492</v>
          </cell>
        </row>
        <row r="70">
          <cell r="A70" t="str">
            <v>Kotak Mahindra Investments</v>
          </cell>
          <cell r="B70">
            <v>7.8</v>
          </cell>
          <cell r="C70">
            <v>11.3</v>
          </cell>
          <cell r="D70">
            <v>28.2</v>
          </cell>
          <cell r="E70">
            <v>41.2</v>
          </cell>
          <cell r="F70">
            <v>23</v>
          </cell>
          <cell r="G70">
            <v>52.7</v>
          </cell>
          <cell r="H70">
            <v>57</v>
          </cell>
          <cell r="I70">
            <v>72.5</v>
          </cell>
          <cell r="J70">
            <v>48.1</v>
          </cell>
          <cell r="K70">
            <v>82.5</v>
          </cell>
          <cell r="L70">
            <v>65.2</v>
          </cell>
          <cell r="M70">
            <v>82.1</v>
          </cell>
          <cell r="N70">
            <v>55.5</v>
          </cell>
          <cell r="P70">
            <v>82.5</v>
          </cell>
          <cell r="Q70">
            <v>55.5</v>
          </cell>
          <cell r="R70">
            <v>21.7</v>
          </cell>
          <cell r="S70">
            <v>-0.73696969696969705</v>
          </cell>
          <cell r="T70">
            <v>-0.60900900900900901</v>
          </cell>
          <cell r="W70">
            <v>153.1</v>
          </cell>
          <cell r="X70">
            <v>88.5</v>
          </cell>
          <cell r="Y70">
            <v>-491.2</v>
          </cell>
          <cell r="AE70">
            <v>65.2</v>
          </cell>
          <cell r="AF70">
            <v>21.7</v>
          </cell>
          <cell r="AG70">
            <v>33</v>
          </cell>
          <cell r="AH70">
            <v>-0.49386503067484666</v>
          </cell>
          <cell r="AI70">
            <v>0.52073732718894017</v>
          </cell>
          <cell r="AJ70">
            <v>4.0236686390532572E-2</v>
          </cell>
          <cell r="AK70">
            <v>82.1</v>
          </cell>
          <cell r="AL70">
            <v>33</v>
          </cell>
          <cell r="AM70">
            <v>152.30000000000001</v>
          </cell>
          <cell r="AN70">
            <v>0.8550548112058467</v>
          </cell>
          <cell r="AO70">
            <v>3.6151515151515152</v>
          </cell>
          <cell r="AP70">
            <v>-0.4250576479631053</v>
          </cell>
          <cell r="AQ70">
            <v>262.5</v>
          </cell>
          <cell r="AR70">
            <v>152.30000000000001</v>
          </cell>
          <cell r="AS70">
            <v>78.5</v>
          </cell>
          <cell r="AT70">
            <v>0.4144144144144144</v>
          </cell>
          <cell r="AU70">
            <v>-0.48456992777412999</v>
          </cell>
          <cell r="AV70" t="e">
            <v>#DIV/0!</v>
          </cell>
          <cell r="AW70">
            <v>262.5</v>
          </cell>
          <cell r="BD70">
            <v>0</v>
          </cell>
          <cell r="BV70">
            <v>0</v>
          </cell>
          <cell r="CV70">
            <v>43.6</v>
          </cell>
          <cell r="CZ70">
            <v>0</v>
          </cell>
          <cell r="DA70">
            <v>43.6</v>
          </cell>
          <cell r="DB70">
            <v>193.3</v>
          </cell>
          <cell r="DC70" t="e">
            <v>#DIV/0!</v>
          </cell>
          <cell r="DD70">
            <v>3.4334862385321099</v>
          </cell>
          <cell r="DF70">
            <v>400</v>
          </cell>
          <cell r="DG70">
            <v>193.3</v>
          </cell>
          <cell r="DH70">
            <v>444.2</v>
          </cell>
          <cell r="DI70">
            <v>0.11050000000000004</v>
          </cell>
          <cell r="DJ70">
            <v>1.2979824107604756</v>
          </cell>
          <cell r="DP70">
            <v>11.1</v>
          </cell>
          <cell r="DQ70">
            <v>444.2</v>
          </cell>
          <cell r="DR70">
            <v>-69.099999999999994</v>
          </cell>
          <cell r="DS70">
            <v>-7.2252252252252251</v>
          </cell>
          <cell r="DT70">
            <v>-1.1555605583070689</v>
          </cell>
          <cell r="DW70">
            <v>444.2</v>
          </cell>
          <cell r="DY70">
            <v>43.6</v>
          </cell>
          <cell r="DZ70">
            <v>-69.099999999999994</v>
          </cell>
          <cell r="EA70">
            <v>134.4</v>
          </cell>
          <cell r="EB70">
            <v>2.0825688073394497</v>
          </cell>
          <cell r="EC70">
            <v>-2.9450072358900146</v>
          </cell>
          <cell r="EE70">
            <v>193.3</v>
          </cell>
          <cell r="EF70">
            <v>134.4</v>
          </cell>
          <cell r="EG70">
            <v>236.1</v>
          </cell>
          <cell r="EH70">
            <v>0.22141748577340903</v>
          </cell>
          <cell r="EI70">
            <v>0.75669642857142838</v>
          </cell>
          <cell r="EK70">
            <v>444.2</v>
          </cell>
          <cell r="EL70">
            <v>236.1</v>
          </cell>
          <cell r="EM70">
            <v>712.1</v>
          </cell>
          <cell r="EN70">
            <v>0.60310670868977945</v>
          </cell>
          <cell r="EO70">
            <v>2.0160948750529437</v>
          </cell>
          <cell r="EQ70">
            <v>-69.099999999999994</v>
          </cell>
          <cell r="ER70">
            <v>712.1</v>
          </cell>
          <cell r="ES70">
            <v>460</v>
          </cell>
          <cell r="ET70">
            <v>-7.6570188133140382</v>
          </cell>
          <cell r="EU70">
            <v>-0.35402331133267806</v>
          </cell>
        </row>
        <row r="71">
          <cell r="A71" t="str">
            <v>International subsidiaries</v>
          </cell>
          <cell r="B71">
            <v>-17.5</v>
          </cell>
          <cell r="C71">
            <v>-4.9000000000000004</v>
          </cell>
          <cell r="D71">
            <v>11.5</v>
          </cell>
          <cell r="E71">
            <v>16.8</v>
          </cell>
          <cell r="F71">
            <v>36.4</v>
          </cell>
          <cell r="G71">
            <v>-13.2</v>
          </cell>
          <cell r="H71">
            <v>3.7</v>
          </cell>
          <cell r="I71">
            <v>98.5</v>
          </cell>
          <cell r="J71">
            <v>0.7</v>
          </cell>
          <cell r="K71">
            <v>38.5</v>
          </cell>
          <cell r="L71">
            <v>68.7</v>
          </cell>
          <cell r="M71">
            <v>25.3</v>
          </cell>
          <cell r="N71">
            <v>49.7</v>
          </cell>
          <cell r="P71">
            <v>38.5</v>
          </cell>
          <cell r="Q71">
            <v>49.7</v>
          </cell>
          <cell r="R71">
            <v>24.7</v>
          </cell>
          <cell r="S71">
            <v>-0.35844155844155845</v>
          </cell>
          <cell r="T71">
            <v>-0.50301810865191143</v>
          </cell>
          <cell r="W71">
            <v>0.6</v>
          </cell>
          <cell r="X71">
            <v>5.9</v>
          </cell>
          <cell r="Y71">
            <v>88.5</v>
          </cell>
          <cell r="AE71">
            <v>68.7</v>
          </cell>
          <cell r="AF71">
            <v>24.7</v>
          </cell>
          <cell r="AG71">
            <v>196.3</v>
          </cell>
          <cell r="AH71">
            <v>1.8573508005822417</v>
          </cell>
          <cell r="AI71">
            <v>6.9473684210526319</v>
          </cell>
          <cell r="AJ71">
            <v>0.52073732718894017</v>
          </cell>
          <cell r="AK71">
            <v>25.3</v>
          </cell>
          <cell r="AL71">
            <v>196.3</v>
          </cell>
          <cell r="AM71">
            <v>79.3</v>
          </cell>
          <cell r="AN71">
            <v>2.1343873517786558</v>
          </cell>
          <cell r="AO71">
            <v>-0.59602649006622521</v>
          </cell>
          <cell r="AP71">
            <v>3.6151515151515152</v>
          </cell>
          <cell r="AQ71">
            <v>350</v>
          </cell>
          <cell r="AR71">
            <v>79.3</v>
          </cell>
          <cell r="AS71">
            <v>72.099999999999994</v>
          </cell>
          <cell r="AT71">
            <v>0.45070422535211252</v>
          </cell>
          <cell r="AU71">
            <v>-9.0794451450189162E-2</v>
          </cell>
          <cell r="AV71">
            <v>-0.48456992777412999</v>
          </cell>
          <cell r="AW71">
            <v>350</v>
          </cell>
          <cell r="AX71">
            <v>21.7</v>
          </cell>
          <cell r="AY71">
            <v>78.5</v>
          </cell>
          <cell r="AZ71">
            <v>60.5</v>
          </cell>
          <cell r="BA71">
            <v>1.7880184331797238</v>
          </cell>
          <cell r="BB71">
            <v>-0.22929936305732479</v>
          </cell>
          <cell r="BD71">
            <v>33</v>
          </cell>
          <cell r="BE71">
            <v>60.5</v>
          </cell>
          <cell r="BF71">
            <v>238.6</v>
          </cell>
          <cell r="BG71">
            <v>6.2303030303030305</v>
          </cell>
          <cell r="BH71">
            <v>2.9438016528925619</v>
          </cell>
          <cell r="BJ71">
            <v>152.30000000000001</v>
          </cell>
          <cell r="BK71">
            <v>238.6</v>
          </cell>
          <cell r="BL71">
            <v>48.4</v>
          </cell>
          <cell r="BM71">
            <v>-0.68220617202889033</v>
          </cell>
          <cell r="BN71">
            <v>-0.79715004191114835</v>
          </cell>
          <cell r="BP71">
            <v>78.5</v>
          </cell>
          <cell r="BQ71">
            <v>48.4</v>
          </cell>
          <cell r="BR71">
            <v>45.1</v>
          </cell>
          <cell r="BS71">
            <v>-0.42547770700636944</v>
          </cell>
          <cell r="BT71">
            <v>-6.8181818181818121E-2</v>
          </cell>
          <cell r="BV71">
            <v>60.5</v>
          </cell>
          <cell r="BW71">
            <v>45.1</v>
          </cell>
          <cell r="BX71">
            <v>71.5</v>
          </cell>
          <cell r="BY71">
            <v>0.18181818181818188</v>
          </cell>
          <cell r="BZ71">
            <v>0.58536585365853644</v>
          </cell>
          <cell r="CB71">
            <v>238.6</v>
          </cell>
          <cell r="CC71">
            <v>71.5</v>
          </cell>
          <cell r="CD71">
            <v>-34.200000000000003</v>
          </cell>
          <cell r="CE71">
            <v>-1.143336127409891</v>
          </cell>
          <cell r="CF71">
            <v>-1.4783216783216784</v>
          </cell>
          <cell r="CH71">
            <v>48.4</v>
          </cell>
          <cell r="CI71">
            <v>-34.200000000000003</v>
          </cell>
          <cell r="CJ71">
            <v>54.8</v>
          </cell>
          <cell r="CK71">
            <v>0.13223140495867769</v>
          </cell>
          <cell r="CL71">
            <v>-2.6023391812865495</v>
          </cell>
          <cell r="CN71">
            <v>45.1</v>
          </cell>
          <cell r="CO71">
            <v>54.8</v>
          </cell>
          <cell r="CP71">
            <v>129.80000000000001</v>
          </cell>
          <cell r="CQ71">
            <v>1.8780487804878052</v>
          </cell>
          <cell r="CR71">
            <v>1.3686131386861318</v>
          </cell>
          <cell r="CT71">
            <v>71.5</v>
          </cell>
          <cell r="CU71">
            <v>129.80000000000001</v>
          </cell>
          <cell r="CV71">
            <v>87.2</v>
          </cell>
          <cell r="CW71">
            <v>0.21958041958041963</v>
          </cell>
          <cell r="CX71">
            <v>-0.32819722650231131</v>
          </cell>
          <cell r="CZ71">
            <v>-34.200000000000003</v>
          </cell>
          <cell r="DA71">
            <v>87.2</v>
          </cell>
          <cell r="DB71">
            <v>61.3</v>
          </cell>
          <cell r="DC71">
            <v>-2.7923976608187133</v>
          </cell>
          <cell r="DD71">
            <v>-0.29701834862385323</v>
          </cell>
          <cell r="DF71">
            <v>54.8</v>
          </cell>
          <cell r="DG71">
            <v>61.3</v>
          </cell>
          <cell r="DH71">
            <v>68.3</v>
          </cell>
          <cell r="DI71">
            <v>0.24635036496350371</v>
          </cell>
          <cell r="DJ71">
            <v>0.11419249592169667</v>
          </cell>
          <cell r="DL71">
            <v>82.4</v>
          </cell>
          <cell r="DM71">
            <v>278.3</v>
          </cell>
          <cell r="DN71">
            <v>2.3774271844660193</v>
          </cell>
          <cell r="DP71">
            <v>129.80000000000001</v>
          </cell>
          <cell r="DQ71">
            <v>68.3</v>
          </cell>
          <cell r="DR71">
            <v>75.599999999999994</v>
          </cell>
          <cell r="DS71">
            <v>-0.41756548536209559</v>
          </cell>
          <cell r="DT71">
            <v>0.10688140556368952</v>
          </cell>
          <cell r="DV71">
            <v>129.80000000000001</v>
          </cell>
          <cell r="DW71">
            <v>68.3</v>
          </cell>
          <cell r="DY71">
            <v>87.2</v>
          </cell>
          <cell r="DZ71">
            <v>75.599999999999994</v>
          </cell>
          <cell r="EA71">
            <v>79.900000000000006</v>
          </cell>
          <cell r="EB71">
            <v>-8.3715596330275144E-2</v>
          </cell>
          <cell r="EC71">
            <v>5.6878306878306972E-2</v>
          </cell>
          <cell r="EE71">
            <v>61.3</v>
          </cell>
          <cell r="EF71">
            <v>79.900000000000006</v>
          </cell>
          <cell r="EG71">
            <v>27.6</v>
          </cell>
          <cell r="EH71">
            <v>-0.54975530179445342</v>
          </cell>
          <cell r="EI71">
            <v>-0.65456821026282852</v>
          </cell>
          <cell r="EK71">
            <v>68.3</v>
          </cell>
          <cell r="EL71">
            <v>27.6</v>
          </cell>
          <cell r="EM71">
            <v>56.9</v>
          </cell>
          <cell r="EN71">
            <v>-0.16691068814055632</v>
          </cell>
          <cell r="EO71">
            <v>1.0615942028985508</v>
          </cell>
          <cell r="EQ71">
            <v>75.599999999999994</v>
          </cell>
          <cell r="ER71">
            <v>56.9</v>
          </cell>
          <cell r="ES71">
            <v>30</v>
          </cell>
          <cell r="ET71">
            <v>-0.60317460317460314</v>
          </cell>
          <cell r="EU71">
            <v>-0.47275922671353254</v>
          </cell>
        </row>
        <row r="72">
          <cell r="A72" t="str">
            <v>Others</v>
          </cell>
          <cell r="B72">
            <v>-1</v>
          </cell>
          <cell r="C72">
            <v>-1.4</v>
          </cell>
          <cell r="D72">
            <v>-2.2999999999999998</v>
          </cell>
          <cell r="E72">
            <v>-2</v>
          </cell>
          <cell r="F72">
            <v>-2</v>
          </cell>
          <cell r="G72">
            <v>3.3</v>
          </cell>
          <cell r="H72">
            <v>14.4</v>
          </cell>
          <cell r="I72">
            <v>22.1</v>
          </cell>
          <cell r="J72">
            <v>34</v>
          </cell>
          <cell r="K72">
            <v>33.700000000000003</v>
          </cell>
          <cell r="L72">
            <v>2.7</v>
          </cell>
          <cell r="M72">
            <v>-2.6</v>
          </cell>
          <cell r="N72">
            <v>0.8</v>
          </cell>
          <cell r="P72">
            <v>33.700000000000003</v>
          </cell>
          <cell r="Q72">
            <v>0.8</v>
          </cell>
          <cell r="R72">
            <v>0.6</v>
          </cell>
          <cell r="S72">
            <v>-0.98219584569732943</v>
          </cell>
          <cell r="T72">
            <v>-0.25000000000000011</v>
          </cell>
          <cell r="W72">
            <v>-10.5</v>
          </cell>
          <cell r="X72">
            <v>-6.6</v>
          </cell>
          <cell r="Y72">
            <v>5.9</v>
          </cell>
          <cell r="AE72">
            <v>2.7</v>
          </cell>
          <cell r="AF72">
            <v>0.6</v>
          </cell>
          <cell r="AG72">
            <v>-0.8</v>
          </cell>
          <cell r="AH72">
            <v>-1.2962962962962963</v>
          </cell>
          <cell r="AI72">
            <v>-2.3333333333333335</v>
          </cell>
          <cell r="AJ72">
            <v>6.9473684210526319</v>
          </cell>
          <cell r="AK72">
            <v>-2.6</v>
          </cell>
          <cell r="AL72">
            <v>-0.8</v>
          </cell>
          <cell r="AM72">
            <v>0.4</v>
          </cell>
          <cell r="AN72">
            <v>-1.1538461538461537</v>
          </cell>
          <cell r="AO72">
            <v>-1.5</v>
          </cell>
          <cell r="AP72">
            <v>-0.59602649006622521</v>
          </cell>
          <cell r="AQ72">
            <v>1</v>
          </cell>
          <cell r="AR72">
            <v>0.4</v>
          </cell>
          <cell r="AS72">
            <v>0.6</v>
          </cell>
          <cell r="AT72">
            <v>-0.25000000000000011</v>
          </cell>
          <cell r="AU72">
            <v>0.49999999999999978</v>
          </cell>
          <cell r="AV72">
            <v>-9.0794451450189162E-2</v>
          </cell>
          <cell r="AW72">
            <v>1</v>
          </cell>
          <cell r="AX72">
            <v>24.7</v>
          </cell>
          <cell r="AY72">
            <v>72.099999999999994</v>
          </cell>
          <cell r="AZ72">
            <v>59.4</v>
          </cell>
          <cell r="BA72">
            <v>1.4048582995951415</v>
          </cell>
          <cell r="BB72">
            <v>-0.17614424410540908</v>
          </cell>
          <cell r="BD72">
            <v>196.3</v>
          </cell>
          <cell r="BE72">
            <v>59.4</v>
          </cell>
          <cell r="BF72">
            <v>336</v>
          </cell>
          <cell r="BG72">
            <v>0.71166581762608239</v>
          </cell>
          <cell r="BH72">
            <v>4.6565656565656566</v>
          </cell>
          <cell r="BJ72">
            <v>79.3</v>
          </cell>
          <cell r="BK72">
            <v>336</v>
          </cell>
          <cell r="BL72">
            <v>177.5</v>
          </cell>
          <cell r="BM72">
            <v>1.2383354350567468</v>
          </cell>
          <cell r="BN72">
            <v>-0.47172619047619047</v>
          </cell>
          <cell r="BP72">
            <v>72.099999999999994</v>
          </cell>
          <cell r="BQ72">
            <v>177.5</v>
          </cell>
          <cell r="BR72">
            <v>89.2</v>
          </cell>
          <cell r="BS72">
            <v>0.23717059639389748</v>
          </cell>
          <cell r="BT72">
            <v>-0.4974647887323943</v>
          </cell>
          <cell r="BV72">
            <v>59.4</v>
          </cell>
          <cell r="BW72">
            <v>89.2</v>
          </cell>
          <cell r="BX72">
            <v>61.5</v>
          </cell>
          <cell r="BY72">
            <v>3.535353535353547E-2</v>
          </cell>
          <cell r="BZ72">
            <v>-0.31053811659192831</v>
          </cell>
          <cell r="CB72">
            <v>336</v>
          </cell>
          <cell r="CC72">
            <v>61.5</v>
          </cell>
          <cell r="CD72">
            <v>73.599999999999994</v>
          </cell>
          <cell r="CE72">
            <v>-0.78095238095238095</v>
          </cell>
          <cell r="CF72">
            <v>0.1967479674796746</v>
          </cell>
          <cell r="CH72">
            <v>177.5</v>
          </cell>
          <cell r="CI72">
            <v>73.599999999999994</v>
          </cell>
          <cell r="CJ72">
            <v>18.5</v>
          </cell>
          <cell r="CK72">
            <v>-0.89577464788732397</v>
          </cell>
          <cell r="CL72">
            <v>-0.74864130434782605</v>
          </cell>
          <cell r="CN72">
            <v>89.2</v>
          </cell>
          <cell r="CO72">
            <v>18.5</v>
          </cell>
          <cell r="CP72">
            <v>230.8</v>
          </cell>
          <cell r="CQ72">
            <v>1.5874439461883409</v>
          </cell>
          <cell r="CR72">
            <v>11.475675675675676</v>
          </cell>
          <cell r="CT72">
            <v>61.5</v>
          </cell>
          <cell r="CU72">
            <v>230.8</v>
          </cell>
          <cell r="CV72">
            <v>208.1</v>
          </cell>
          <cell r="CW72">
            <v>2.383739837398374</v>
          </cell>
          <cell r="CX72">
            <v>-9.8353552859618776E-2</v>
          </cell>
          <cell r="CZ72">
            <v>73.599999999999994</v>
          </cell>
          <cell r="DA72">
            <v>208.1</v>
          </cell>
          <cell r="DB72">
            <v>225.6</v>
          </cell>
          <cell r="DC72">
            <v>2.0652173913043481</v>
          </cell>
          <cell r="DD72">
            <v>8.4094185487746387E-2</v>
          </cell>
          <cell r="DF72">
            <v>18.5</v>
          </cell>
          <cell r="DG72">
            <v>225.6</v>
          </cell>
          <cell r="DH72">
            <v>153.5</v>
          </cell>
          <cell r="DI72">
            <v>7.2972972972972965</v>
          </cell>
          <cell r="DJ72">
            <v>-0.31959219858156029</v>
          </cell>
          <cell r="DL72">
            <v>224.3</v>
          </cell>
          <cell r="DM72">
            <v>664.5</v>
          </cell>
          <cell r="DN72">
            <v>1.9625501560410163</v>
          </cell>
          <cell r="DP72">
            <v>230.8</v>
          </cell>
          <cell r="DQ72">
            <v>139</v>
          </cell>
          <cell r="DR72">
            <v>156.80000000000001</v>
          </cell>
          <cell r="DS72">
            <v>-0.32062391681109181</v>
          </cell>
          <cell r="DT72">
            <v>0.12805755395683471</v>
          </cell>
          <cell r="DV72">
            <v>230.8</v>
          </cell>
          <cell r="DW72">
            <v>153.5</v>
          </cell>
          <cell r="DY72">
            <v>208.1</v>
          </cell>
          <cell r="DZ72">
            <v>156.80000000000001</v>
          </cell>
          <cell r="EA72">
            <v>122.6</v>
          </cell>
          <cell r="EB72">
            <v>-0.41086016338298892</v>
          </cell>
          <cell r="EC72">
            <v>-0.21811224489795933</v>
          </cell>
          <cell r="EE72">
            <v>225.6</v>
          </cell>
          <cell r="EF72">
            <v>122.6</v>
          </cell>
          <cell r="EG72">
            <v>82</v>
          </cell>
          <cell r="EH72">
            <v>-0.63652482269503552</v>
          </cell>
          <cell r="EI72">
            <v>-0.33115823817292001</v>
          </cell>
          <cell r="EK72">
            <v>139</v>
          </cell>
          <cell r="EL72">
            <v>82</v>
          </cell>
          <cell r="EM72">
            <v>150.19999999999999</v>
          </cell>
          <cell r="EN72">
            <v>8.0575539568345178E-2</v>
          </cell>
          <cell r="EO72">
            <v>0.83170731707317058</v>
          </cell>
          <cell r="EQ72">
            <v>156.80000000000001</v>
          </cell>
          <cell r="ER72">
            <v>150.19999999999999</v>
          </cell>
          <cell r="ES72">
            <v>-30</v>
          </cell>
          <cell r="ET72">
            <v>-1.1913265306122449</v>
          </cell>
          <cell r="EU72">
            <v>-1.1997336884154461</v>
          </cell>
        </row>
        <row r="73">
          <cell r="A73" t="str">
            <v>Total consolidated profit after tax</v>
          </cell>
          <cell r="B73">
            <v>302.5</v>
          </cell>
          <cell r="C73">
            <v>450.29999999999995</v>
          </cell>
          <cell r="D73">
            <v>506.4</v>
          </cell>
          <cell r="E73">
            <v>731.3</v>
          </cell>
          <cell r="F73">
            <v>382.9</v>
          </cell>
          <cell r="G73">
            <v>383.6</v>
          </cell>
          <cell r="H73">
            <v>459.79999999999995</v>
          </cell>
          <cell r="I73">
            <v>884.69999999999993</v>
          </cell>
          <cell r="J73">
            <v>536.09999999999991</v>
          </cell>
          <cell r="K73">
            <v>967</v>
          </cell>
          <cell r="L73">
            <v>1115.3000000000002</v>
          </cell>
          <cell r="M73">
            <v>1616.5</v>
          </cell>
          <cell r="N73">
            <v>1170.2</v>
          </cell>
          <cell r="O73">
            <v>4234.8999999999996</v>
          </cell>
          <cell r="P73">
            <v>967</v>
          </cell>
          <cell r="Q73">
            <v>1170.2</v>
          </cell>
          <cell r="R73">
            <v>849.4000000000002</v>
          </cell>
          <cell r="S73">
            <v>-0.12161323681489122</v>
          </cell>
          <cell r="T73">
            <v>-0.27414117244915381</v>
          </cell>
          <cell r="W73">
            <v>864.7</v>
          </cell>
          <cell r="X73">
            <v>1990.7</v>
          </cell>
          <cell r="AE73">
            <v>1115.3000000000002</v>
          </cell>
          <cell r="AF73">
            <v>849.4000000000002</v>
          </cell>
          <cell r="AG73">
            <v>1632.3</v>
          </cell>
          <cell r="AH73">
            <v>0.46355240742401116</v>
          </cell>
          <cell r="AI73">
            <v>0.92170944195902949</v>
          </cell>
          <cell r="AK73">
            <v>1619.7</v>
          </cell>
          <cell r="AL73">
            <v>1678</v>
          </cell>
          <cell r="AM73">
            <v>1742.3000000000002</v>
          </cell>
          <cell r="AN73">
            <v>7.5693029573377979E-2</v>
          </cell>
          <cell r="AO73">
            <v>3.8319427890345814E-2</v>
          </cell>
          <cell r="AQ73">
            <v>5394.2000000000007</v>
          </cell>
          <cell r="AR73">
            <v>1817.1000000000001</v>
          </cell>
          <cell r="AS73">
            <v>1608.8999999999999</v>
          </cell>
          <cell r="AT73">
            <v>0.23032805689378288</v>
          </cell>
          <cell r="AU73">
            <v>-0.1145781740135382</v>
          </cell>
          <cell r="AW73">
            <v>5394.2000000000007</v>
          </cell>
          <cell r="BD73">
            <v>0.1</v>
          </cell>
          <cell r="BE73" t="str">
            <v>NA</v>
          </cell>
          <cell r="BF73">
            <v>54.5</v>
          </cell>
          <cell r="BG73" t="str">
            <v>NA</v>
          </cell>
          <cell r="BH73" t="str">
            <v>NA</v>
          </cell>
          <cell r="BJ73">
            <v>1.3</v>
          </cell>
          <cell r="BK73">
            <v>54.5</v>
          </cell>
          <cell r="BL73">
            <v>76.599999999999994</v>
          </cell>
          <cell r="BM73">
            <v>57.92307692307692</v>
          </cell>
          <cell r="BN73">
            <v>0.40550458715596327</v>
          </cell>
          <cell r="BP73">
            <v>2</v>
          </cell>
          <cell r="BQ73">
            <v>76.599999999999994</v>
          </cell>
          <cell r="BR73">
            <v>130.5</v>
          </cell>
          <cell r="BS73">
            <v>64.25</v>
          </cell>
          <cell r="BT73">
            <v>0.70365535248041788</v>
          </cell>
          <cell r="BV73">
            <v>1.6</v>
          </cell>
          <cell r="BW73">
            <v>130.5</v>
          </cell>
          <cell r="BX73">
            <v>115.9</v>
          </cell>
          <cell r="BY73">
            <v>71.4375</v>
          </cell>
          <cell r="BZ73">
            <v>-0.11187739463601531</v>
          </cell>
          <cell r="CB73">
            <v>54.5</v>
          </cell>
          <cell r="CC73">
            <v>115.9</v>
          </cell>
          <cell r="CD73">
            <v>132.5</v>
          </cell>
          <cell r="CE73">
            <v>1.4311926605504586</v>
          </cell>
          <cell r="CF73">
            <v>0.1432269197584124</v>
          </cell>
          <cell r="CH73">
            <v>76.599999999999994</v>
          </cell>
          <cell r="CI73">
            <v>132.5</v>
          </cell>
          <cell r="CJ73">
            <v>101.5</v>
          </cell>
          <cell r="CK73">
            <v>0.32506527415143616</v>
          </cell>
          <cell r="CL73">
            <v>-0.23396226415094334</v>
          </cell>
          <cell r="CN73">
            <v>130.5</v>
          </cell>
          <cell r="CO73">
            <v>101.5</v>
          </cell>
          <cell r="CP73">
            <v>117.7</v>
          </cell>
          <cell r="CQ73">
            <v>-9.8084291187739425E-2</v>
          </cell>
          <cell r="CR73">
            <v>0.1596059113300492</v>
          </cell>
          <cell r="CT73">
            <v>115.9</v>
          </cell>
          <cell r="CU73">
            <v>117.7</v>
          </cell>
          <cell r="CV73">
            <v>95</v>
          </cell>
          <cell r="CW73">
            <v>-0.18032786885245911</v>
          </cell>
          <cell r="CX73">
            <v>-0.19286321155480035</v>
          </cell>
          <cell r="CZ73">
            <v>132.5</v>
          </cell>
          <cell r="DA73">
            <v>95</v>
          </cell>
          <cell r="DB73">
            <v>114.6</v>
          </cell>
          <cell r="DC73">
            <v>-0.1350943396226415</v>
          </cell>
          <cell r="DD73">
            <v>0.20631578947368423</v>
          </cell>
          <cell r="DF73">
            <v>101.5</v>
          </cell>
          <cell r="DG73">
            <v>114.6</v>
          </cell>
          <cell r="DH73">
            <v>70.2</v>
          </cell>
          <cell r="DI73">
            <v>-0.30837438423645314</v>
          </cell>
          <cell r="DJ73">
            <v>-0.38743455497382195</v>
          </cell>
          <cell r="DL73">
            <v>378.9</v>
          </cell>
          <cell r="DM73">
            <v>327.3</v>
          </cell>
          <cell r="DN73">
            <v>-0.13618368962787009</v>
          </cell>
          <cell r="DP73">
            <v>117.7</v>
          </cell>
          <cell r="DQ73">
            <v>70.2</v>
          </cell>
          <cell r="DR73">
            <v>108.4</v>
          </cell>
          <cell r="DS73">
            <v>-7.9014443500424747E-2</v>
          </cell>
          <cell r="DT73">
            <v>0.54415954415954415</v>
          </cell>
          <cell r="DV73">
            <v>117.7</v>
          </cell>
          <cell r="DW73">
            <v>70.2</v>
          </cell>
          <cell r="DY73">
            <v>95</v>
          </cell>
          <cell r="DZ73">
            <v>108.4</v>
          </cell>
          <cell r="EA73">
            <v>105.2</v>
          </cell>
          <cell r="EB73">
            <v>0.10736842105263156</v>
          </cell>
          <cell r="EC73">
            <v>-2.9520295202952074E-2</v>
          </cell>
          <cell r="EE73">
            <v>114.6</v>
          </cell>
          <cell r="EF73">
            <v>105.2</v>
          </cell>
          <cell r="EG73">
            <v>54.4</v>
          </cell>
          <cell r="EH73">
            <v>-0.52530541012216403</v>
          </cell>
          <cell r="EI73">
            <v>-0.4828897338403042</v>
          </cell>
          <cell r="EK73">
            <v>70.2</v>
          </cell>
          <cell r="EL73">
            <v>54.4</v>
          </cell>
          <cell r="EM73">
            <v>59.1</v>
          </cell>
          <cell r="EN73">
            <v>-0.15811965811965811</v>
          </cell>
          <cell r="EO73">
            <v>8.6397058823529438E-2</v>
          </cell>
          <cell r="EQ73">
            <v>108.4</v>
          </cell>
          <cell r="ER73">
            <v>59.1</v>
          </cell>
          <cell r="ES73">
            <v>110</v>
          </cell>
          <cell r="ET73">
            <v>1.4760147601476037E-2</v>
          </cell>
          <cell r="EU73">
            <v>0.86125211505922161</v>
          </cell>
        </row>
        <row r="74">
          <cell r="A74" t="str">
            <v>Minority interest &amp; other adjustments</v>
          </cell>
          <cell r="B74">
            <v>15.2</v>
          </cell>
          <cell r="C74">
            <v>59.9</v>
          </cell>
          <cell r="D74">
            <v>72.5</v>
          </cell>
          <cell r="E74">
            <v>122.6</v>
          </cell>
          <cell r="F74">
            <v>82.3</v>
          </cell>
          <cell r="G74">
            <v>63.8</v>
          </cell>
          <cell r="H74">
            <v>36.5</v>
          </cell>
          <cell r="I74">
            <v>252.2</v>
          </cell>
          <cell r="J74">
            <v>72.7</v>
          </cell>
          <cell r="K74">
            <v>130.6</v>
          </cell>
          <cell r="L74">
            <v>307</v>
          </cell>
          <cell r="M74">
            <v>323</v>
          </cell>
          <cell r="N74">
            <v>168.70000000000002</v>
          </cell>
          <cell r="P74">
            <v>130.6</v>
          </cell>
          <cell r="Q74">
            <v>168.70000000000002</v>
          </cell>
          <cell r="R74">
            <v>-43.6</v>
          </cell>
          <cell r="S74">
            <v>-1.3338437978560491</v>
          </cell>
          <cell r="T74">
            <v>-1.2584469472436277</v>
          </cell>
          <cell r="W74">
            <v>155</v>
          </cell>
          <cell r="X74">
            <v>273</v>
          </cell>
          <cell r="Y74">
            <v>-6.6</v>
          </cell>
          <cell r="AE74">
            <v>-307</v>
          </cell>
          <cell r="AF74">
            <v>43.6</v>
          </cell>
          <cell r="AG74">
            <v>42.5</v>
          </cell>
          <cell r="AH74">
            <v>-1.1384364820846906</v>
          </cell>
          <cell r="AI74">
            <v>-2.5229357798165153E-2</v>
          </cell>
          <cell r="AJ74">
            <v>-2.3333333333333335</v>
          </cell>
          <cell r="AK74">
            <v>-325.89999999999998</v>
          </cell>
          <cell r="AL74">
            <v>-3.2</v>
          </cell>
          <cell r="AM74">
            <v>-77.7</v>
          </cell>
          <cell r="AN74">
            <v>-0.76158330776311756</v>
          </cell>
          <cell r="AO74">
            <v>23.28125</v>
          </cell>
          <cell r="AP74">
            <v>-1.5</v>
          </cell>
          <cell r="AQ74">
            <v>177.10000000000002</v>
          </cell>
          <cell r="AR74">
            <v>78</v>
          </cell>
          <cell r="AS74">
            <v>0.6</v>
          </cell>
          <cell r="AT74">
            <v>-0.99706601466992661</v>
          </cell>
          <cell r="AU74">
            <v>-0.99230769230769234</v>
          </cell>
          <cell r="AV74">
            <v>0.49999999999999978</v>
          </cell>
          <cell r="AW74">
            <v>177.10000000000002</v>
          </cell>
          <cell r="AX74">
            <v>0.6</v>
          </cell>
          <cell r="AY74">
            <v>0.6</v>
          </cell>
          <cell r="AZ74">
            <v>1.1000000000000001</v>
          </cell>
          <cell r="BA74">
            <v>0.83333333333333348</v>
          </cell>
          <cell r="BB74">
            <v>0.83333333333333348</v>
          </cell>
          <cell r="BD74">
            <v>-0.8</v>
          </cell>
          <cell r="BE74">
            <v>1.1000000000000001</v>
          </cell>
          <cell r="BG74">
            <v>-1</v>
          </cell>
          <cell r="BH74">
            <v>-1</v>
          </cell>
          <cell r="BJ74">
            <v>-0.7</v>
          </cell>
          <cell r="BK74">
            <v>-0.5</v>
          </cell>
          <cell r="BL74">
            <v>1.3</v>
          </cell>
          <cell r="BM74">
            <v>-2.8571428571428577</v>
          </cell>
          <cell r="BN74">
            <v>-3.6</v>
          </cell>
          <cell r="BP74">
            <v>-1.4</v>
          </cell>
          <cell r="BQ74">
            <v>1.3</v>
          </cell>
          <cell r="BR74">
            <v>3.9</v>
          </cell>
          <cell r="BS74">
            <v>-3.785714285714286</v>
          </cell>
          <cell r="BT74">
            <v>2</v>
          </cell>
          <cell r="BV74">
            <v>1.1000000000000001</v>
          </cell>
          <cell r="BW74">
            <v>3.9</v>
          </cell>
          <cell r="BX74">
            <v>-10</v>
          </cell>
          <cell r="BY74">
            <v>-10.09090909090909</v>
          </cell>
          <cell r="BZ74">
            <v>-3.5641025641025643</v>
          </cell>
          <cell r="CB74">
            <v>-0.5</v>
          </cell>
          <cell r="CC74">
            <v>-0.1</v>
          </cell>
          <cell r="CD74">
            <v>0.1</v>
          </cell>
          <cell r="CE74">
            <v>-1.2</v>
          </cell>
          <cell r="CF74">
            <v>-2</v>
          </cell>
          <cell r="CH74">
            <v>1.3</v>
          </cell>
          <cell r="CI74">
            <v>0.1</v>
          </cell>
          <cell r="CJ74">
            <v>0.1</v>
          </cell>
          <cell r="CK74">
            <v>-0.92307692307692313</v>
          </cell>
          <cell r="CL74">
            <v>0</v>
          </cell>
          <cell r="CN74">
            <v>3.9</v>
          </cell>
          <cell r="CO74">
            <v>0.1</v>
          </cell>
          <cell r="CP74">
            <v>-0.9</v>
          </cell>
          <cell r="CQ74">
            <v>-1.2307692307692308</v>
          </cell>
          <cell r="CR74">
            <v>-10</v>
          </cell>
          <cell r="CT74">
            <v>-0.1</v>
          </cell>
          <cell r="CU74">
            <v>-0.9</v>
          </cell>
          <cell r="CV74">
            <v>-0.9</v>
          </cell>
          <cell r="CW74">
            <v>8</v>
          </cell>
          <cell r="CX74">
            <v>0</v>
          </cell>
          <cell r="CZ74">
            <v>0.1</v>
          </cell>
          <cell r="DA74">
            <v>-0.9</v>
          </cell>
          <cell r="DB74">
            <v>-1.4</v>
          </cell>
          <cell r="DC74">
            <v>-14.999999999999998</v>
          </cell>
          <cell r="DD74">
            <v>0.55555555555555536</v>
          </cell>
          <cell r="DF74">
            <v>0.1</v>
          </cell>
          <cell r="DG74">
            <v>-1.4</v>
          </cell>
          <cell r="DH74">
            <v>-16.3</v>
          </cell>
          <cell r="DI74">
            <v>-164</v>
          </cell>
          <cell r="DJ74">
            <v>10.642857142857144</v>
          </cell>
          <cell r="DL74">
            <v>3.9</v>
          </cell>
          <cell r="DM74">
            <v>-3.1999999999999997</v>
          </cell>
          <cell r="DN74">
            <v>-1.8205128205128205</v>
          </cell>
          <cell r="DP74">
            <v>-0.9</v>
          </cell>
          <cell r="DQ74">
            <v>-1.9</v>
          </cell>
          <cell r="DR74">
            <v>0.5</v>
          </cell>
          <cell r="DS74">
            <v>-1.5555555555555556</v>
          </cell>
          <cell r="DT74">
            <v>-1.263157894736842</v>
          </cell>
          <cell r="DV74">
            <v>-0.9</v>
          </cell>
          <cell r="DW74">
            <v>-16.3</v>
          </cell>
          <cell r="DY74">
            <v>-0.9</v>
          </cell>
          <cell r="DZ74">
            <v>0.5</v>
          </cell>
          <cell r="EA74">
            <v>-1.1000000000000001</v>
          </cell>
          <cell r="EB74">
            <v>0.22222222222222232</v>
          </cell>
          <cell r="EC74">
            <v>-3.2</v>
          </cell>
          <cell r="EE74">
            <v>-1.4</v>
          </cell>
          <cell r="EF74">
            <v>-1.1000000000000001</v>
          </cell>
          <cell r="EG74">
            <v>-0.5</v>
          </cell>
          <cell r="EH74">
            <v>-0.64285714285714279</v>
          </cell>
          <cell r="EI74">
            <v>-0.54545454545454541</v>
          </cell>
          <cell r="EK74">
            <v>-1.9</v>
          </cell>
          <cell r="EL74">
            <v>-0.5</v>
          </cell>
          <cell r="EM74">
            <v>-2</v>
          </cell>
          <cell r="EN74">
            <v>5.2631578947368363E-2</v>
          </cell>
          <cell r="EO74">
            <v>3</v>
          </cell>
          <cell r="EQ74">
            <v>0.5</v>
          </cell>
          <cell r="ER74">
            <v>-2</v>
          </cell>
          <cell r="ES74">
            <v>0</v>
          </cell>
          <cell r="ET74">
            <v>-1</v>
          </cell>
          <cell r="EU74">
            <v>-1</v>
          </cell>
        </row>
        <row r="75">
          <cell r="A75" t="str">
            <v>Equity affiliates</v>
          </cell>
          <cell r="B75">
            <v>3</v>
          </cell>
          <cell r="C75">
            <v>-1</v>
          </cell>
          <cell r="D75">
            <v>8.8000000000000007</v>
          </cell>
          <cell r="E75">
            <v>13.3</v>
          </cell>
          <cell r="F75">
            <v>6.5</v>
          </cell>
          <cell r="G75">
            <v>5.3</v>
          </cell>
          <cell r="H75">
            <v>11.1</v>
          </cell>
          <cell r="I75">
            <v>10.4</v>
          </cell>
          <cell r="J75">
            <v>1.2</v>
          </cell>
          <cell r="K75">
            <v>-2.9</v>
          </cell>
          <cell r="L75">
            <v>9.9</v>
          </cell>
          <cell r="M75">
            <v>14.6</v>
          </cell>
          <cell r="N75">
            <v>42.8</v>
          </cell>
          <cell r="O75">
            <v>4234.8999999999996</v>
          </cell>
          <cell r="P75">
            <v>-2.9</v>
          </cell>
          <cell r="Q75">
            <v>42.8</v>
          </cell>
          <cell r="R75">
            <v>45.9</v>
          </cell>
          <cell r="S75">
            <v>-16.827586206896552</v>
          </cell>
          <cell r="T75">
            <v>7.2429906542056166E-2</v>
          </cell>
          <cell r="W75">
            <v>23.4</v>
          </cell>
          <cell r="X75">
            <v>24.1</v>
          </cell>
          <cell r="Y75">
            <v>1990.7</v>
          </cell>
          <cell r="AE75">
            <v>9.9</v>
          </cell>
          <cell r="AF75">
            <v>45.9</v>
          </cell>
          <cell r="AG75">
            <v>21.1</v>
          </cell>
          <cell r="AH75">
            <v>1.1313131313131315</v>
          </cell>
          <cell r="AI75">
            <v>-0.54030501089324612</v>
          </cell>
          <cell r="AJ75">
            <v>0.92170944195902949</v>
          </cell>
          <cell r="AK75">
            <v>14.3</v>
          </cell>
          <cell r="AL75">
            <v>21.1</v>
          </cell>
          <cell r="AM75">
            <v>39.5</v>
          </cell>
          <cell r="AN75">
            <v>1.7622377622377621</v>
          </cell>
          <cell r="AO75">
            <v>0.87203791469194303</v>
          </cell>
          <cell r="AP75">
            <v>3.8319427890345814E-2</v>
          </cell>
          <cell r="AQ75">
            <v>149.30000000000001</v>
          </cell>
          <cell r="AR75">
            <v>39.5</v>
          </cell>
          <cell r="AS75">
            <v>33.5</v>
          </cell>
          <cell r="AT75">
            <v>-0.21728971962616817</v>
          </cell>
          <cell r="AU75">
            <v>-0.15189873417721522</v>
          </cell>
          <cell r="AV75">
            <v>-0.1145781740135382</v>
          </cell>
          <cell r="AW75">
            <v>149.30000000000001</v>
          </cell>
          <cell r="AX75">
            <v>1018.4000000000002</v>
          </cell>
          <cell r="AY75">
            <v>1608.8999999999999</v>
          </cell>
          <cell r="AZ75">
            <v>2586.5999999999995</v>
          </cell>
          <cell r="BA75">
            <v>1.5398664571877445</v>
          </cell>
          <cell r="BB75">
            <v>0.60768226738765585</v>
          </cell>
          <cell r="BD75">
            <v>1808.1999999999998</v>
          </cell>
          <cell r="BE75">
            <v>2586.5999999999995</v>
          </cell>
          <cell r="BF75">
            <v>3736.2</v>
          </cell>
          <cell r="BG75">
            <v>1.0662537329941379</v>
          </cell>
          <cell r="BH75">
            <v>0.44444444444444464</v>
          </cell>
          <cell r="BJ75">
            <v>1817.3</v>
          </cell>
          <cell r="BK75">
            <v>3735.7</v>
          </cell>
          <cell r="BL75">
            <v>2538.0000000000005</v>
          </cell>
          <cell r="BM75">
            <v>0.39657734000990508</v>
          </cell>
          <cell r="BN75">
            <v>-0.32060925663195639</v>
          </cell>
          <cell r="BP75">
            <v>1608.8999999999999</v>
          </cell>
          <cell r="BQ75">
            <v>2538.0000000000005</v>
          </cell>
          <cell r="BR75">
            <v>1770</v>
          </cell>
          <cell r="BS75">
            <v>0.10013052396046995</v>
          </cell>
          <cell r="BT75">
            <v>-0.30260047281323887</v>
          </cell>
          <cell r="BV75">
            <v>2588.1999999999994</v>
          </cell>
          <cell r="BW75">
            <v>1770</v>
          </cell>
          <cell r="BX75">
            <v>1577.6999999999998</v>
          </cell>
          <cell r="BY75">
            <v>-0.39042577853334359</v>
          </cell>
          <cell r="BZ75">
            <v>-0.10864406779661029</v>
          </cell>
          <cell r="CB75">
            <v>3735.7</v>
          </cell>
          <cell r="CC75">
            <v>1587.6</v>
          </cell>
          <cell r="CD75">
            <v>1297.1999999999998</v>
          </cell>
          <cell r="CE75">
            <v>-0.65275584227855554</v>
          </cell>
          <cell r="CF75">
            <v>-0.18291761148904018</v>
          </cell>
          <cell r="CH75">
            <v>2538.0000000000005</v>
          </cell>
          <cell r="CI75">
            <v>1297.1999999999998</v>
          </cell>
          <cell r="CJ75">
            <v>1894.6000000000001</v>
          </cell>
          <cell r="CK75">
            <v>-0.25350669818754934</v>
          </cell>
          <cell r="CL75">
            <v>0.46053037311131706</v>
          </cell>
          <cell r="CN75">
            <v>1770</v>
          </cell>
          <cell r="CO75">
            <v>1894.6000000000001</v>
          </cell>
          <cell r="CP75">
            <v>2513.1999999999998</v>
          </cell>
          <cell r="CQ75">
            <v>0.41988700564971748</v>
          </cell>
          <cell r="CR75">
            <v>0.32650691438826129</v>
          </cell>
          <cell r="CT75">
            <v>1587.6</v>
          </cell>
          <cell r="CU75">
            <v>2513.1999999999998</v>
          </cell>
          <cell r="CV75">
            <v>3082.2</v>
          </cell>
          <cell r="CW75">
            <v>0.94142101284958435</v>
          </cell>
          <cell r="CX75">
            <v>0.22640458379754902</v>
          </cell>
          <cell r="CZ75">
            <v>1297.1999999999998</v>
          </cell>
          <cell r="DA75">
            <v>3082.2</v>
          </cell>
          <cell r="DB75">
            <v>3347.7</v>
          </cell>
          <cell r="DC75">
            <v>1.5807123034227568</v>
          </cell>
          <cell r="DD75">
            <v>8.6139770293945928E-2</v>
          </cell>
          <cell r="DF75">
            <v>2294.6000000000004</v>
          </cell>
          <cell r="DG75">
            <v>3347.7</v>
          </cell>
          <cell r="DH75">
            <v>4120</v>
          </cell>
          <cell r="DI75">
            <v>0.79551991632528507</v>
          </cell>
          <cell r="DJ75">
            <v>0.23069570152642127</v>
          </cell>
          <cell r="DL75">
            <v>4654.7999999999993</v>
          </cell>
          <cell r="DM75">
            <v>8943.0999999999985</v>
          </cell>
          <cell r="DN75">
            <v>0.92126407149609002</v>
          </cell>
          <cell r="DP75">
            <v>2524.2999999999997</v>
          </cell>
          <cell r="DQ75">
            <v>4119.9000000000005</v>
          </cell>
          <cell r="DR75">
            <v>3533.6000000000004</v>
          </cell>
          <cell r="DS75">
            <v>0.39983361724042332</v>
          </cell>
          <cell r="DT75">
            <v>-0.14230927935144055</v>
          </cell>
          <cell r="DV75">
            <v>2513.1999999999998</v>
          </cell>
          <cell r="DW75">
            <v>4120</v>
          </cell>
          <cell r="DY75">
            <v>3082.2</v>
          </cell>
          <cell r="DZ75">
            <v>3533.6000000000004</v>
          </cell>
          <cell r="EA75">
            <v>3567.5</v>
          </cell>
          <cell r="EB75">
            <v>0.15745246901563825</v>
          </cell>
          <cell r="EC75">
            <v>9.593615576182879E-3</v>
          </cell>
          <cell r="EE75">
            <v>3347.7</v>
          </cell>
          <cell r="EF75">
            <v>3567.5</v>
          </cell>
          <cell r="EG75">
            <v>3830.1000000000004</v>
          </cell>
          <cell r="EH75">
            <v>0.14409893359620063</v>
          </cell>
          <cell r="EI75">
            <v>7.3608969866853613E-2</v>
          </cell>
          <cell r="EK75">
            <v>4119.9000000000005</v>
          </cell>
          <cell r="EL75">
            <v>3830.1000000000004</v>
          </cell>
          <cell r="EM75">
            <v>5029.5</v>
          </cell>
          <cell r="EN75">
            <v>0.22078205781693705</v>
          </cell>
          <cell r="EO75">
            <v>0.31315109266076591</v>
          </cell>
          <cell r="EQ75">
            <v>3533.6000000000004</v>
          </cell>
          <cell r="ER75">
            <v>5029.5</v>
          </cell>
          <cell r="ES75">
            <v>4360</v>
          </cell>
          <cell r="ET75">
            <v>0.23386914195155062</v>
          </cell>
          <cell r="EU75">
            <v>-0.13311462372005167</v>
          </cell>
        </row>
        <row r="76">
          <cell r="A76" t="str">
            <v>PAT (after minority interest / adjustments)</v>
          </cell>
          <cell r="B76">
            <v>290.3</v>
          </cell>
          <cell r="C76">
            <v>389.4</v>
          </cell>
          <cell r="D76">
            <v>442.7</v>
          </cell>
          <cell r="E76">
            <v>621.99999999999989</v>
          </cell>
          <cell r="F76">
            <v>307.09999999999997</v>
          </cell>
          <cell r="G76">
            <v>325.10000000000002</v>
          </cell>
          <cell r="H76">
            <v>434.4</v>
          </cell>
          <cell r="I76">
            <v>642.9</v>
          </cell>
          <cell r="J76">
            <v>464.59999999999991</v>
          </cell>
          <cell r="K76">
            <v>833.5</v>
          </cell>
          <cell r="L76">
            <v>818.20000000000016</v>
          </cell>
          <cell r="M76">
            <v>1308.0999999999999</v>
          </cell>
          <cell r="N76">
            <v>1044.3</v>
          </cell>
          <cell r="O76">
            <v>3424.4</v>
          </cell>
          <cell r="P76">
            <v>833.5</v>
          </cell>
          <cell r="Q76">
            <v>1044.3</v>
          </cell>
          <cell r="R76">
            <v>938.9000000000002</v>
          </cell>
          <cell r="S76">
            <v>0.12645470905818867</v>
          </cell>
          <cell r="T76">
            <v>-0.10092885186249134</v>
          </cell>
          <cell r="W76">
            <v>733.1</v>
          </cell>
          <cell r="X76">
            <v>1741.8</v>
          </cell>
          <cell r="Y76">
            <v>273</v>
          </cell>
          <cell r="AE76">
            <v>818.20000000000016</v>
          </cell>
          <cell r="AF76">
            <v>938.9000000000002</v>
          </cell>
          <cell r="AG76">
            <v>1695.8999999999999</v>
          </cell>
          <cell r="AH76">
            <v>1.0727206062087502</v>
          </cell>
          <cell r="AI76">
            <v>0.80626264777931578</v>
          </cell>
          <cell r="AJ76">
            <v>-2.5229357798165153E-2</v>
          </cell>
          <cell r="AK76">
            <v>1308.1000000000001</v>
          </cell>
          <cell r="AL76">
            <v>1695.8999999999999</v>
          </cell>
          <cell r="AM76">
            <v>1704.1000000000001</v>
          </cell>
          <cell r="AN76">
            <v>0.30272914914761873</v>
          </cell>
          <cell r="AO76">
            <v>4.8351907541719363E-3</v>
          </cell>
          <cell r="AP76">
            <v>23.28125</v>
          </cell>
          <cell r="AQ76">
            <v>5383.2000000000007</v>
          </cell>
          <cell r="AR76">
            <v>-74.8</v>
          </cell>
          <cell r="AS76">
            <v>-182.5</v>
          </cell>
          <cell r="AT76">
            <v>0.6</v>
          </cell>
          <cell r="AU76">
            <v>-0.99706601466992661</v>
          </cell>
          <cell r="AV76">
            <v>-0.99230769230769234</v>
          </cell>
          <cell r="AX76">
            <v>-0.3</v>
          </cell>
          <cell r="AY76">
            <v>0.6</v>
          </cell>
          <cell r="AZ76">
            <v>-10.8</v>
          </cell>
          <cell r="BA76">
            <v>35.000000000000007</v>
          </cell>
          <cell r="BB76">
            <v>-19.000000000000004</v>
          </cell>
          <cell r="BD76">
            <v>-3.2</v>
          </cell>
          <cell r="BE76">
            <v>-10.8</v>
          </cell>
          <cell r="BF76">
            <v>-4.3</v>
          </cell>
          <cell r="BG76" t="str">
            <v>NA</v>
          </cell>
          <cell r="BH76" t="str">
            <v>NA</v>
          </cell>
          <cell r="BJ76">
            <v>78</v>
          </cell>
          <cell r="BK76">
            <v>-4.3</v>
          </cell>
          <cell r="BL76">
            <v>148.69999999999999</v>
          </cell>
          <cell r="BM76">
            <v>0.9064102564102563</v>
          </cell>
          <cell r="BN76">
            <v>-35.581395348837205</v>
          </cell>
          <cell r="BP76">
            <v>0.6</v>
          </cell>
          <cell r="BQ76">
            <v>148.69999999999999</v>
          </cell>
          <cell r="BR76">
            <v>-20.8</v>
          </cell>
          <cell r="BS76">
            <v>-35.666666666666671</v>
          </cell>
          <cell r="BT76">
            <v>-1.1398789509078682</v>
          </cell>
          <cell r="BV76">
            <v>-62.9</v>
          </cell>
          <cell r="BW76">
            <v>-124.2</v>
          </cell>
          <cell r="BX76">
            <v>40</v>
          </cell>
          <cell r="BY76">
            <v>-1.6359300476947536</v>
          </cell>
          <cell r="BZ76">
            <v>-1.3220611916264091</v>
          </cell>
          <cell r="CB76">
            <v>-4.3</v>
          </cell>
          <cell r="CC76">
            <v>40</v>
          </cell>
          <cell r="CD76">
            <v>102.2</v>
          </cell>
          <cell r="CE76">
            <v>-24.767441860465119</v>
          </cell>
          <cell r="CF76">
            <v>1.5550000000000002</v>
          </cell>
          <cell r="CH76">
            <v>148.69999999999999</v>
          </cell>
          <cell r="CI76">
            <v>102.2</v>
          </cell>
          <cell r="CJ76">
            <v>185.8</v>
          </cell>
          <cell r="CK76">
            <v>0.24949562878278431</v>
          </cell>
          <cell r="CL76">
            <v>0.81800391389432492</v>
          </cell>
          <cell r="CN76">
            <v>-124.2</v>
          </cell>
          <cell r="CO76">
            <v>185.8</v>
          </cell>
          <cell r="CP76">
            <v>-48.5</v>
          </cell>
          <cell r="CQ76">
            <v>-0.60950080515297911</v>
          </cell>
          <cell r="CR76">
            <v>-1.2610333692142088</v>
          </cell>
          <cell r="CT76">
            <v>40</v>
          </cell>
          <cell r="CU76">
            <v>-48.5</v>
          </cell>
          <cell r="CV76">
            <v>84.7</v>
          </cell>
          <cell r="CW76">
            <v>1.1175000000000002</v>
          </cell>
          <cell r="CX76">
            <v>-2.7463917525773196</v>
          </cell>
          <cell r="CZ76">
            <v>102.2</v>
          </cell>
          <cell r="DA76">
            <v>84.7</v>
          </cell>
          <cell r="DB76">
            <v>33.799999999999997</v>
          </cell>
          <cell r="DC76">
            <v>-0.66927592954990223</v>
          </cell>
          <cell r="DD76">
            <v>-0.60094451003541915</v>
          </cell>
          <cell r="DF76">
            <v>185.8</v>
          </cell>
          <cell r="DG76">
            <v>33.799999999999997</v>
          </cell>
          <cell r="DH76">
            <v>-65.7</v>
          </cell>
          <cell r="DI76">
            <v>-1.353606027987083</v>
          </cell>
          <cell r="DJ76">
            <v>-2.943786982248521</v>
          </cell>
          <cell r="DL76">
            <v>17.999999999999986</v>
          </cell>
          <cell r="DM76">
            <v>70</v>
          </cell>
          <cell r="DN76">
            <v>2.8888888888888919</v>
          </cell>
          <cell r="DP76">
            <v>-48.5</v>
          </cell>
          <cell r="DQ76">
            <v>-65.7</v>
          </cell>
          <cell r="DR76">
            <v>256.60000000000002</v>
          </cell>
          <cell r="DS76">
            <v>-6.2907216494845368</v>
          </cell>
          <cell r="DT76">
            <v>-4.9056316590563167</v>
          </cell>
          <cell r="DV76">
            <v>-48.5</v>
          </cell>
          <cell r="DW76">
            <v>-65.7</v>
          </cell>
          <cell r="DY76">
            <v>84.7</v>
          </cell>
          <cell r="DZ76">
            <v>256.60000000000002</v>
          </cell>
          <cell r="EA76">
            <v>-73.400000000000006</v>
          </cell>
          <cell r="EB76">
            <v>-1.8665879574970483</v>
          </cell>
          <cell r="EC76">
            <v>-1.2860483242400624</v>
          </cell>
          <cell r="EE76">
            <v>33.799999999999997</v>
          </cell>
          <cell r="EF76">
            <v>-73.400000000000006</v>
          </cell>
          <cell r="EG76">
            <v>-5.4</v>
          </cell>
          <cell r="EH76">
            <v>-1.1597633136094674</v>
          </cell>
          <cell r="EI76">
            <v>-0.92643051771117169</v>
          </cell>
          <cell r="EK76">
            <v>-65.7</v>
          </cell>
          <cell r="EL76">
            <v>-5.4</v>
          </cell>
          <cell r="EM76">
            <v>115.9</v>
          </cell>
          <cell r="EN76">
            <v>-2.7640791476407918</v>
          </cell>
          <cell r="EO76">
            <v>-22.462962962962962</v>
          </cell>
          <cell r="EQ76">
            <v>256.60000000000002</v>
          </cell>
          <cell r="ER76">
            <v>115.9</v>
          </cell>
          <cell r="ES76">
            <v>200</v>
          </cell>
          <cell r="ET76">
            <v>-0.22057677318784108</v>
          </cell>
          <cell r="EU76">
            <v>0.7256255392579809</v>
          </cell>
        </row>
        <row r="77">
          <cell r="A77" t="str">
            <v>PAT (after minority interest / adjustments)</v>
          </cell>
          <cell r="B77">
            <v>290.3</v>
          </cell>
          <cell r="C77">
            <v>389.4</v>
          </cell>
          <cell r="D77">
            <v>442.7</v>
          </cell>
          <cell r="E77">
            <v>621.99999999999989</v>
          </cell>
          <cell r="F77">
            <v>307.09999999999997</v>
          </cell>
          <cell r="G77">
            <v>325.10000000000002</v>
          </cell>
          <cell r="H77">
            <v>434.4</v>
          </cell>
          <cell r="I77">
            <v>642.9</v>
          </cell>
          <cell r="J77">
            <v>464.59999999999991</v>
          </cell>
          <cell r="K77">
            <v>833.5</v>
          </cell>
          <cell r="L77">
            <v>818.20000000000016</v>
          </cell>
          <cell r="M77">
            <v>0.13554009632291111</v>
          </cell>
          <cell r="N77">
            <v>1044.3</v>
          </cell>
          <cell r="O77">
            <v>3424.4</v>
          </cell>
          <cell r="P77">
            <v>833.5</v>
          </cell>
          <cell r="Q77">
            <v>0.1601072488748444</v>
          </cell>
          <cell r="R77">
            <v>938.9000000000002</v>
          </cell>
          <cell r="S77">
            <v>0.12645470905818867</v>
          </cell>
          <cell r="T77">
            <v>-0.10092885186249134</v>
          </cell>
          <cell r="W77">
            <v>733.1</v>
          </cell>
          <cell r="X77">
            <v>1741.8</v>
          </cell>
          <cell r="Y77">
            <v>24.1</v>
          </cell>
          <cell r="AE77">
            <v>818.20000000000016</v>
          </cell>
          <cell r="AF77">
            <v>0.13941846842049205</v>
          </cell>
          <cell r="AG77">
            <v>1695.8999999999999</v>
          </cell>
          <cell r="AH77">
            <v>1.0727206062087502</v>
          </cell>
          <cell r="AI77">
            <v>0.80626264777931578</v>
          </cell>
          <cell r="AJ77">
            <v>-0.54030501089324612</v>
          </cell>
          <cell r="AK77">
            <v>1308.1000000000001</v>
          </cell>
          <cell r="AL77">
            <v>8.3613420602629884E-2</v>
          </cell>
          <cell r="AM77">
            <v>0.23243941083269762</v>
          </cell>
          <cell r="AN77">
            <v>0.30272914914761873</v>
          </cell>
          <cell r="AO77">
            <v>4.8351907541719363E-3</v>
          </cell>
          <cell r="AP77">
            <v>0.87203791469194303</v>
          </cell>
          <cell r="AQ77">
            <v>1044.2</v>
          </cell>
          <cell r="AR77">
            <v>1703.8000000000002</v>
          </cell>
          <cell r="AS77">
            <v>1459.3</v>
          </cell>
          <cell r="AT77">
            <v>0.39752920896379984</v>
          </cell>
          <cell r="AU77">
            <v>-0.14350275853973482</v>
          </cell>
          <cell r="AV77">
            <v>-0.15189873417721522</v>
          </cell>
          <cell r="AW77">
            <v>5383.2000000000007</v>
          </cell>
          <cell r="AX77">
            <v>45.9</v>
          </cell>
          <cell r="AY77">
            <v>33.5</v>
          </cell>
          <cell r="AZ77">
            <v>48.2</v>
          </cell>
          <cell r="BA77">
            <v>5.0108932461873756E-2</v>
          </cell>
          <cell r="BB77">
            <v>0.43880597014925371</v>
          </cell>
          <cell r="BD77">
            <v>21.1</v>
          </cell>
          <cell r="BE77">
            <v>48.2</v>
          </cell>
          <cell r="BF77">
            <v>57.1</v>
          </cell>
          <cell r="BG77">
            <v>1.7061611374407581</v>
          </cell>
          <cell r="BH77">
            <v>0.18464730290456433</v>
          </cell>
          <cell r="BJ77">
            <v>39.5</v>
          </cell>
          <cell r="BK77">
            <v>57.1</v>
          </cell>
          <cell r="BL77">
            <v>-0.7</v>
          </cell>
          <cell r="BM77">
            <v>-1.0177215189873419</v>
          </cell>
          <cell r="BN77">
            <v>-1.0122591943957968</v>
          </cell>
          <cell r="BP77">
            <v>33.5</v>
          </cell>
          <cell r="BQ77">
            <v>-0.7</v>
          </cell>
          <cell r="BR77">
            <v>1.9</v>
          </cell>
          <cell r="BS77">
            <v>-0.94328358208955221</v>
          </cell>
          <cell r="BT77">
            <v>-3.7142857142857144</v>
          </cell>
          <cell r="BV77">
            <v>48.2</v>
          </cell>
          <cell r="BW77">
            <v>1.9</v>
          </cell>
          <cell r="BX77">
            <v>11.1</v>
          </cell>
          <cell r="BY77">
            <v>-0.76970954356846477</v>
          </cell>
          <cell r="BZ77">
            <v>4.8421052631578947</v>
          </cell>
          <cell r="CB77">
            <v>57.1</v>
          </cell>
          <cell r="CC77">
            <v>11.1</v>
          </cell>
          <cell r="CD77">
            <v>20.399999999999999</v>
          </cell>
          <cell r="CE77">
            <v>-0.64273204903677761</v>
          </cell>
          <cell r="CF77">
            <v>0.83783783783783772</v>
          </cell>
          <cell r="CH77">
            <v>-0.7</v>
          </cell>
          <cell r="CI77">
            <v>20.399999999999999</v>
          </cell>
          <cell r="CJ77">
            <v>1.1000000000000001</v>
          </cell>
          <cell r="CK77">
            <v>-2.5714285714285716</v>
          </cell>
          <cell r="CL77">
            <v>-0.94607843137254899</v>
          </cell>
          <cell r="CN77">
            <v>1.9</v>
          </cell>
          <cell r="CO77">
            <v>1.1000000000000001</v>
          </cell>
          <cell r="CQ77">
            <v>-1</v>
          </cell>
          <cell r="CR77">
            <v>-1</v>
          </cell>
          <cell r="CT77">
            <v>11.1</v>
          </cell>
          <cell r="CU77">
            <v>0</v>
          </cell>
          <cell r="CZ77">
            <v>20.399999999999999</v>
          </cell>
          <cell r="DA77">
            <v>0</v>
          </cell>
          <cell r="DC77">
            <v>-1</v>
          </cell>
          <cell r="DD77" t="e">
            <v>#DIV/0!</v>
          </cell>
          <cell r="DF77">
            <v>1.1000000000000001</v>
          </cell>
          <cell r="DG77">
            <v>0</v>
          </cell>
          <cell r="DH77">
            <v>0</v>
          </cell>
          <cell r="DI77">
            <v>-1</v>
          </cell>
          <cell r="DJ77" t="e">
            <v>#DIV/0!</v>
          </cell>
          <cell r="DL77">
            <v>33.4</v>
          </cell>
          <cell r="DM77">
            <v>0</v>
          </cell>
          <cell r="DN77">
            <v>-1</v>
          </cell>
          <cell r="DQ77">
            <v>0</v>
          </cell>
          <cell r="DS77" t="e">
            <v>#DIV/0!</v>
          </cell>
          <cell r="DT77" t="e">
            <v>#DIV/0!</v>
          </cell>
          <cell r="DW77">
            <v>0</v>
          </cell>
          <cell r="DY77">
            <v>0</v>
          </cell>
          <cell r="DZ77">
            <v>0</v>
          </cell>
          <cell r="EA77">
            <v>0</v>
          </cell>
          <cell r="EE77">
            <v>0</v>
          </cell>
          <cell r="EF77">
            <v>0</v>
          </cell>
          <cell r="EG77">
            <v>0</v>
          </cell>
          <cell r="EK77">
            <v>0</v>
          </cell>
          <cell r="EL77">
            <v>0</v>
          </cell>
          <cell r="EM77">
            <v>0</v>
          </cell>
          <cell r="EQ77">
            <v>0</v>
          </cell>
          <cell r="ER77">
            <v>0</v>
          </cell>
          <cell r="ES77">
            <v>0</v>
          </cell>
        </row>
        <row r="78">
          <cell r="A78" t="str">
            <v>Advances</v>
          </cell>
          <cell r="M78">
            <v>0.13554009632291111</v>
          </cell>
          <cell r="Q78">
            <v>0.1601072488748444</v>
          </cell>
          <cell r="AF78">
            <v>0.13941846842049205</v>
          </cell>
          <cell r="AL78">
            <v>8.3613420602629884E-2</v>
          </cell>
          <cell r="AM78">
            <v>0.23243941083269762</v>
          </cell>
          <cell r="AR78">
            <v>-101.8</v>
          </cell>
          <cell r="AS78">
            <v>-74.8</v>
          </cell>
          <cell r="AT78">
            <v>-182.5</v>
          </cell>
          <cell r="AX78">
            <v>-125.1</v>
          </cell>
          <cell r="AY78">
            <v>-182.5</v>
          </cell>
          <cell r="AZ78">
            <v>-209.6</v>
          </cell>
          <cell r="BA78">
            <v>0.67545963229416461</v>
          </cell>
          <cell r="BB78">
            <v>0.14849315068493141</v>
          </cell>
          <cell r="BD78">
            <v>-130.1</v>
          </cell>
          <cell r="BE78">
            <v>-209.6</v>
          </cell>
          <cell r="BF78">
            <v>-159.80000000000001</v>
          </cell>
          <cell r="BG78" t="str">
            <v>NA</v>
          </cell>
          <cell r="BH78" t="str">
            <v>NA</v>
          </cell>
          <cell r="BJ78">
            <v>-74.8</v>
          </cell>
          <cell r="BK78">
            <v>-159.80000000000001</v>
          </cell>
          <cell r="BL78">
            <v>12.4</v>
          </cell>
          <cell r="BM78">
            <v>-1.1657754010695187</v>
          </cell>
          <cell r="BN78">
            <v>-1.0775969962453067</v>
          </cell>
          <cell r="BP78">
            <v>-182.5</v>
          </cell>
          <cell r="BQ78">
            <v>12.4</v>
          </cell>
          <cell r="BR78">
            <v>-294.3</v>
          </cell>
          <cell r="BS78">
            <v>0.61260273972602741</v>
          </cell>
          <cell r="BT78">
            <v>-24.733870967741936</v>
          </cell>
          <cell r="BV78">
            <v>-283.3</v>
          </cell>
          <cell r="BW78">
            <v>-397.7</v>
          </cell>
          <cell r="BX78">
            <v>50.9</v>
          </cell>
          <cell r="BY78">
            <v>-1.1796681962583833</v>
          </cell>
          <cell r="BZ78">
            <v>-1.1279859190344481</v>
          </cell>
          <cell r="CB78">
            <v>-159.80000000000001</v>
          </cell>
          <cell r="CC78">
            <v>50.9</v>
          </cell>
          <cell r="CD78">
            <v>93.6</v>
          </cell>
          <cell r="CE78">
            <v>-1.5857321652065082</v>
          </cell>
          <cell r="CF78">
            <v>0.83889980353634575</v>
          </cell>
          <cell r="CH78">
            <v>12.4</v>
          </cell>
          <cell r="CI78">
            <v>93.6</v>
          </cell>
          <cell r="CJ78">
            <v>396.6</v>
          </cell>
          <cell r="CK78">
            <v>30.983870967741936</v>
          </cell>
          <cell r="CL78">
            <v>3.2371794871794881</v>
          </cell>
          <cell r="CN78">
            <v>-397.7</v>
          </cell>
          <cell r="CO78">
            <v>396.6</v>
          </cell>
          <cell r="CQ78">
            <v>-1</v>
          </cell>
          <cell r="CR78">
            <v>-1</v>
          </cell>
          <cell r="CT78">
            <v>50.9</v>
          </cell>
          <cell r="CU78">
            <v>0</v>
          </cell>
          <cell r="CZ78">
            <v>93.6</v>
          </cell>
          <cell r="DA78">
            <v>0</v>
          </cell>
          <cell r="DC78">
            <v>-1</v>
          </cell>
          <cell r="DD78" t="e">
            <v>#DIV/0!</v>
          </cell>
          <cell r="DF78">
            <v>396.6</v>
          </cell>
          <cell r="DG78">
            <v>0</v>
          </cell>
          <cell r="DH78">
            <v>0</v>
          </cell>
          <cell r="DI78">
            <v>-1</v>
          </cell>
          <cell r="DJ78" t="e">
            <v>#DIV/0!</v>
          </cell>
          <cell r="DL78">
            <v>-253.2</v>
          </cell>
          <cell r="DM78">
            <v>0</v>
          </cell>
          <cell r="DN78">
            <v>-1</v>
          </cell>
          <cell r="DQ78">
            <v>0</v>
          </cell>
          <cell r="DS78" t="e">
            <v>#DIV/0!</v>
          </cell>
          <cell r="DT78" t="e">
            <v>#DIV/0!</v>
          </cell>
          <cell r="DW78">
            <v>0</v>
          </cell>
          <cell r="DY78">
            <v>0</v>
          </cell>
          <cell r="DZ78">
            <v>0</v>
          </cell>
          <cell r="EA78">
            <v>0</v>
          </cell>
          <cell r="EE78">
            <v>0</v>
          </cell>
          <cell r="EF78">
            <v>0</v>
          </cell>
          <cell r="EG78">
            <v>0</v>
          </cell>
          <cell r="EK78">
            <v>0</v>
          </cell>
          <cell r="EL78">
            <v>0</v>
          </cell>
          <cell r="EM78">
            <v>0</v>
          </cell>
          <cell r="EQ78">
            <v>0</v>
          </cell>
          <cell r="ER78">
            <v>0</v>
          </cell>
          <cell r="ES78">
            <v>0</v>
          </cell>
        </row>
        <row r="79">
          <cell r="A79" t="str">
            <v>Commercial Vehicles</v>
          </cell>
          <cell r="B79">
            <v>8587</v>
          </cell>
          <cell r="C79">
            <v>8752</v>
          </cell>
          <cell r="D79">
            <v>10476</v>
          </cell>
          <cell r="E79">
            <v>12389</v>
          </cell>
          <cell r="F79">
            <v>13450</v>
          </cell>
          <cell r="G79">
            <v>14391</v>
          </cell>
          <cell r="H79">
            <v>15167</v>
          </cell>
          <cell r="I79">
            <v>17175</v>
          </cell>
          <cell r="J79">
            <v>17521</v>
          </cell>
          <cell r="K79">
            <v>18029</v>
          </cell>
          <cell r="L79">
            <v>19080</v>
          </cell>
          <cell r="M79">
            <v>18731</v>
          </cell>
          <cell r="N79">
            <v>19943</v>
          </cell>
          <cell r="O79">
            <v>3424.4</v>
          </cell>
          <cell r="P79">
            <v>18029</v>
          </cell>
          <cell r="Q79">
            <v>19943</v>
          </cell>
          <cell r="R79">
            <v>21698</v>
          </cell>
          <cell r="S79">
            <v>0.2035054634200455</v>
          </cell>
          <cell r="T79">
            <v>8.8000802286516633E-2</v>
          </cell>
          <cell r="W79">
            <v>7126</v>
          </cell>
          <cell r="X79">
            <v>12389</v>
          </cell>
          <cell r="Y79">
            <v>1741.8</v>
          </cell>
          <cell r="AE79">
            <v>19080</v>
          </cell>
          <cell r="AF79">
            <v>21698</v>
          </cell>
          <cell r="AG79">
            <v>23904</v>
          </cell>
          <cell r="AH79">
            <v>0.25283018867924523</v>
          </cell>
          <cell r="AI79">
            <v>0.10166835653055584</v>
          </cell>
          <cell r="AJ79">
            <v>0.80626264777931578</v>
          </cell>
          <cell r="AK79">
            <v>18731</v>
          </cell>
          <cell r="AL79">
            <v>23904</v>
          </cell>
          <cell r="AM79">
            <v>25781</v>
          </cell>
          <cell r="AN79">
            <v>0.37638139981848262</v>
          </cell>
          <cell r="AO79">
            <v>7.8522423025435106E-2</v>
          </cell>
          <cell r="AP79">
            <v>4.8351907541719363E-3</v>
          </cell>
          <cell r="AQ79">
            <v>0.17430363132565263</v>
          </cell>
          <cell r="AR79">
            <v>1044.2</v>
          </cell>
          <cell r="AS79">
            <v>1703.8000000000002</v>
          </cell>
          <cell r="AT79">
            <v>1459.3</v>
          </cell>
          <cell r="AU79">
            <v>0.39752920896379984</v>
          </cell>
          <cell r="AV79">
            <v>-0.14350275853973482</v>
          </cell>
          <cell r="AW79">
            <v>0</v>
          </cell>
          <cell r="AX79">
            <v>938.9000000000002</v>
          </cell>
          <cell r="AY79">
            <v>1459.3</v>
          </cell>
          <cell r="AZ79">
            <v>2414.3999999999992</v>
          </cell>
          <cell r="BA79">
            <v>1.5715198636702512</v>
          </cell>
          <cell r="BB79">
            <v>0.65449187966833366</v>
          </cell>
          <cell r="BD79">
            <v>1695.9999999999998</v>
          </cell>
          <cell r="BE79">
            <v>2414.3999999999992</v>
          </cell>
          <cell r="BF79">
            <v>3637.7999999999997</v>
          </cell>
          <cell r="BG79">
            <v>1.1449292452830191</v>
          </cell>
          <cell r="BH79">
            <v>0.50670974155069626</v>
          </cell>
          <cell r="BJ79">
            <v>1704</v>
          </cell>
          <cell r="BK79">
            <v>3637.2999999999997</v>
          </cell>
          <cell r="BL79">
            <v>2401.0000000000009</v>
          </cell>
          <cell r="BM79">
            <v>0.40903755868544645</v>
          </cell>
          <cell r="BN79">
            <v>-0.33989497704341098</v>
          </cell>
          <cell r="BP79">
            <v>1459.3</v>
          </cell>
          <cell r="BQ79">
            <v>2401.0000000000009</v>
          </cell>
          <cell r="BR79">
            <v>1498.4</v>
          </cell>
          <cell r="BS79">
            <v>2.6793668197080844E-2</v>
          </cell>
          <cell r="BT79">
            <v>-0.37592669720949623</v>
          </cell>
          <cell r="BV79">
            <v>2415.9999999999991</v>
          </cell>
          <cell r="BW79">
            <v>1498.4</v>
          </cell>
          <cell r="BX79">
            <v>1599.6999999999998</v>
          </cell>
          <cell r="BY79">
            <v>-0.33787251655629125</v>
          </cell>
          <cell r="BZ79">
            <v>6.760544580886263E-2</v>
          </cell>
          <cell r="CB79">
            <v>3637.2999999999997</v>
          </cell>
          <cell r="CC79">
            <v>1609.6</v>
          </cell>
          <cell r="CD79">
            <v>1308.9999999999998</v>
          </cell>
          <cell r="CE79">
            <v>-0.64011766970005235</v>
          </cell>
          <cell r="CF79">
            <v>-0.18675447316103388</v>
          </cell>
          <cell r="CH79">
            <v>2401.0000000000009</v>
          </cell>
          <cell r="CI79">
            <v>1308.9999999999998</v>
          </cell>
          <cell r="CJ79">
            <v>2106.5</v>
          </cell>
          <cell r="CK79">
            <v>-0.12265722615576879</v>
          </cell>
          <cell r="CL79">
            <v>0.60924369747899187</v>
          </cell>
          <cell r="CN79">
            <v>1498.4</v>
          </cell>
          <cell r="CO79">
            <v>2106.5</v>
          </cell>
          <cell r="CP79">
            <v>2561.6999999999998</v>
          </cell>
          <cell r="CQ79">
            <v>0.70962359850507184</v>
          </cell>
          <cell r="CR79">
            <v>0.21609304533586515</v>
          </cell>
          <cell r="CT79">
            <v>1609.6</v>
          </cell>
          <cell r="CU79">
            <v>2561.6999999999998</v>
          </cell>
          <cell r="CV79">
            <v>2997.5</v>
          </cell>
          <cell r="CW79">
            <v>0.86226391650099421</v>
          </cell>
          <cell r="CX79">
            <v>0.17012140375531892</v>
          </cell>
          <cell r="CZ79">
            <v>1308.9999999999998</v>
          </cell>
          <cell r="DA79">
            <v>2997.5</v>
          </cell>
          <cell r="DB79">
            <v>3313.8999999999996</v>
          </cell>
          <cell r="DC79">
            <v>1.531627196333079</v>
          </cell>
          <cell r="DD79">
            <v>0.10555462885738098</v>
          </cell>
          <cell r="DF79">
            <v>2506.5</v>
          </cell>
          <cell r="DG79">
            <v>3313.8999999999996</v>
          </cell>
          <cell r="DH79">
            <v>4185.7</v>
          </cell>
          <cell r="DI79">
            <v>0.66993816078196677</v>
          </cell>
          <cell r="DJ79">
            <v>0.26307371978635463</v>
          </cell>
          <cell r="DL79">
            <v>4417</v>
          </cell>
          <cell r="DM79">
            <v>8873.0999999999985</v>
          </cell>
          <cell r="DN79">
            <v>1.0088521621009732</v>
          </cell>
          <cell r="DP79">
            <v>2572.7999999999997</v>
          </cell>
          <cell r="DQ79">
            <v>4185.6000000000004</v>
          </cell>
          <cell r="DR79">
            <v>3277.0000000000005</v>
          </cell>
          <cell r="DS79">
            <v>0.27370957711442823</v>
          </cell>
          <cell r="DT79">
            <v>-0.21707759938837912</v>
          </cell>
          <cell r="DV79">
            <v>2561.6999999999998</v>
          </cell>
          <cell r="DW79">
            <v>4185.7</v>
          </cell>
          <cell r="DY79">
            <v>2997.5</v>
          </cell>
          <cell r="DZ79">
            <v>3277.0000000000005</v>
          </cell>
          <cell r="EA79">
            <v>3640.9</v>
          </cell>
          <cell r="EB79">
            <v>0.21464553794829033</v>
          </cell>
          <cell r="EC79">
            <v>0.11104668904485804</v>
          </cell>
          <cell r="EE79">
            <v>3313.8999999999996</v>
          </cell>
          <cell r="EF79">
            <v>3640.9</v>
          </cell>
          <cell r="EG79">
            <v>3835.5000000000005</v>
          </cell>
          <cell r="EH79">
            <v>0.15739762817224445</v>
          </cell>
          <cell r="EI79">
            <v>5.3448323216787053E-2</v>
          </cell>
          <cell r="EK79">
            <v>4185.6000000000004</v>
          </cell>
          <cell r="EL79">
            <v>3835.5000000000005</v>
          </cell>
          <cell r="EM79">
            <v>4913.6000000000004</v>
          </cell>
          <cell r="EN79">
            <v>0.17392966360856277</v>
          </cell>
          <cell r="EO79">
            <v>0.28108460435406069</v>
          </cell>
          <cell r="EQ79">
            <v>3277.0000000000005</v>
          </cell>
          <cell r="ER79">
            <v>4913.6000000000004</v>
          </cell>
          <cell r="ES79">
            <v>4160</v>
          </cell>
          <cell r="ET79">
            <v>0.26945376869087556</v>
          </cell>
          <cell r="EU79">
            <v>-0.15337023770758718</v>
          </cell>
        </row>
        <row r="80">
          <cell r="A80" t="str">
            <v>Auto loans</v>
          </cell>
          <cell r="B80">
            <v>17836</v>
          </cell>
          <cell r="C80">
            <v>19485</v>
          </cell>
          <cell r="D80">
            <v>20832</v>
          </cell>
          <cell r="E80">
            <v>22164</v>
          </cell>
          <cell r="F80">
            <v>23384</v>
          </cell>
          <cell r="G80">
            <v>25047</v>
          </cell>
          <cell r="H80">
            <v>25790</v>
          </cell>
          <cell r="I80">
            <v>25975</v>
          </cell>
          <cell r="J80">
            <v>27178</v>
          </cell>
          <cell r="K80">
            <v>28299</v>
          </cell>
          <cell r="L80">
            <v>28711</v>
          </cell>
          <cell r="M80">
            <v>30653</v>
          </cell>
          <cell r="N80">
            <v>29446</v>
          </cell>
          <cell r="P80">
            <v>28299</v>
          </cell>
          <cell r="Q80">
            <v>29446</v>
          </cell>
          <cell r="R80">
            <v>31334</v>
          </cell>
          <cell r="S80">
            <v>0.10724760592247073</v>
          </cell>
          <cell r="T80">
            <v>6.4117367384364687E-2</v>
          </cell>
          <cell r="W80">
            <v>17718</v>
          </cell>
          <cell r="X80">
            <v>22164</v>
          </cell>
          <cell r="AE80">
            <v>28711</v>
          </cell>
          <cell r="AF80">
            <v>31334</v>
          </cell>
          <cell r="AG80">
            <v>32891</v>
          </cell>
          <cell r="AH80">
            <v>0.14558879871826136</v>
          </cell>
          <cell r="AI80">
            <v>4.9690432118465466E-2</v>
          </cell>
          <cell r="AK80">
            <v>30637</v>
          </cell>
          <cell r="AL80">
            <v>32891</v>
          </cell>
          <cell r="AM80">
            <v>36108</v>
          </cell>
          <cell r="AN80">
            <v>0.17857492574338218</v>
          </cell>
          <cell r="AO80">
            <v>9.7807910978687129E-2</v>
          </cell>
          <cell r="AQ80">
            <v>0.23983520490010207</v>
          </cell>
          <cell r="AR80">
            <v>25781</v>
          </cell>
          <cell r="AS80">
            <v>27878</v>
          </cell>
          <cell r="AT80">
            <v>0.39788396931254066</v>
          </cell>
          <cell r="AU80">
            <v>8.1338970559714507E-2</v>
          </cell>
          <cell r="AW80">
            <v>0.17430363132565263</v>
          </cell>
          <cell r="DF80">
            <v>1894.6000000000004</v>
          </cell>
          <cell r="DG80">
            <v>3154.3999999999996</v>
          </cell>
          <cell r="DH80">
            <v>3675.8</v>
          </cell>
          <cell r="DI80">
            <v>0.94014567718779651</v>
          </cell>
          <cell r="DJ80">
            <v>0.16529292416941432</v>
          </cell>
          <cell r="EQ80">
            <v>354.5</v>
          </cell>
          <cell r="ER80">
            <v>244.89999999999998</v>
          </cell>
          <cell r="ES80">
            <v>170</v>
          </cell>
          <cell r="ET80">
            <v>-0.52045133991537385</v>
          </cell>
          <cell r="EU80">
            <v>-0.30583911800734986</v>
          </cell>
        </row>
        <row r="81">
          <cell r="A81" t="str">
            <v>Personal loans</v>
          </cell>
          <cell r="B81">
            <v>2315</v>
          </cell>
          <cell r="C81">
            <v>2388</v>
          </cell>
          <cell r="D81">
            <v>2903</v>
          </cell>
          <cell r="E81">
            <v>3065</v>
          </cell>
          <cell r="F81">
            <v>3374</v>
          </cell>
          <cell r="G81">
            <v>3940</v>
          </cell>
          <cell r="H81">
            <v>4646</v>
          </cell>
          <cell r="I81">
            <v>5421</v>
          </cell>
          <cell r="J81">
            <v>6396</v>
          </cell>
          <cell r="K81">
            <v>7598</v>
          </cell>
          <cell r="L81">
            <v>9034</v>
          </cell>
          <cell r="M81">
            <v>10069</v>
          </cell>
          <cell r="N81">
            <v>11691</v>
          </cell>
          <cell r="P81">
            <v>7598</v>
          </cell>
          <cell r="Q81">
            <v>11691</v>
          </cell>
          <cell r="R81">
            <v>13914</v>
          </cell>
          <cell r="S81">
            <v>0.83127138720715976</v>
          </cell>
          <cell r="T81">
            <v>0.19014626635873744</v>
          </cell>
          <cell r="W81">
            <v>1877</v>
          </cell>
          <cell r="X81">
            <v>3065</v>
          </cell>
          <cell r="AE81">
            <v>9034</v>
          </cell>
          <cell r="AF81">
            <v>13914</v>
          </cell>
          <cell r="AG81">
            <v>16800</v>
          </cell>
          <cell r="AH81">
            <v>0.85964135488155846</v>
          </cell>
          <cell r="AI81">
            <v>0.20741699008193182</v>
          </cell>
          <cell r="AK81">
            <v>10069</v>
          </cell>
          <cell r="AL81">
            <v>16800</v>
          </cell>
          <cell r="AM81">
            <v>19763</v>
          </cell>
          <cell r="AN81">
            <v>0.96275697685966821</v>
          </cell>
          <cell r="AO81">
            <v>0.17636904761904759</v>
          </cell>
          <cell r="AQ81">
            <v>0.12250255213650284</v>
          </cell>
          <cell r="AR81">
            <v>36108</v>
          </cell>
          <cell r="AS81">
            <v>35697</v>
          </cell>
          <cell r="AT81">
            <v>0.21228689805066892</v>
          </cell>
          <cell r="AU81">
            <v>-1.1382519109338629E-2</v>
          </cell>
          <cell r="AW81">
            <v>0.23983520490010207</v>
          </cell>
        </row>
        <row r="82">
          <cell r="A82" t="str">
            <v>Home loans</v>
          </cell>
          <cell r="B82">
            <v>23</v>
          </cell>
          <cell r="C82">
            <v>250</v>
          </cell>
          <cell r="D82">
            <v>501</v>
          </cell>
          <cell r="E82">
            <v>855</v>
          </cell>
          <cell r="F82">
            <v>1445</v>
          </cell>
          <cell r="G82">
            <v>2127</v>
          </cell>
          <cell r="H82">
            <v>2853</v>
          </cell>
          <cell r="I82">
            <v>4006</v>
          </cell>
          <cell r="J82">
            <v>5219</v>
          </cell>
          <cell r="K82">
            <v>6294</v>
          </cell>
          <cell r="L82">
            <v>7806</v>
          </cell>
          <cell r="M82">
            <v>9707</v>
          </cell>
          <cell r="N82">
            <v>11639</v>
          </cell>
          <cell r="P82">
            <v>6294</v>
          </cell>
          <cell r="Q82">
            <v>11639</v>
          </cell>
          <cell r="R82">
            <v>13225</v>
          </cell>
          <cell r="S82">
            <v>1.1012074992055925</v>
          </cell>
          <cell r="T82">
            <v>0.13626600223386887</v>
          </cell>
          <cell r="W82">
            <v>0</v>
          </cell>
          <cell r="X82">
            <v>855</v>
          </cell>
          <cell r="Y82">
            <v>12389</v>
          </cell>
          <cell r="AE82">
            <v>7806</v>
          </cell>
          <cell r="AF82">
            <v>13225</v>
          </cell>
          <cell r="AG82">
            <v>15771</v>
          </cell>
          <cell r="AH82">
            <v>1.0203689469638739</v>
          </cell>
          <cell r="AI82">
            <v>0.19251417769376178</v>
          </cell>
          <cell r="AJ82">
            <v>0.10166835653055584</v>
          </cell>
          <cell r="AK82">
            <v>9707</v>
          </cell>
          <cell r="AL82">
            <v>15771</v>
          </cell>
          <cell r="AM82">
            <v>17533</v>
          </cell>
          <cell r="AN82">
            <v>0.80622231379416909</v>
          </cell>
          <cell r="AO82">
            <v>0.11172405047238598</v>
          </cell>
          <cell r="AP82">
            <v>7.8522423025435106E-2</v>
          </cell>
          <cell r="AQ82">
            <v>0.11499927081814204</v>
          </cell>
          <cell r="AR82">
            <v>19763</v>
          </cell>
          <cell r="AS82">
            <v>22103</v>
          </cell>
          <cell r="AT82">
            <v>0.8905996065349413</v>
          </cell>
          <cell r="AU82">
            <v>0.11840307645600356</v>
          </cell>
          <cell r="AV82">
            <v>8.1338970559714507E-2</v>
          </cell>
          <cell r="AW82">
            <v>0.12250255213650284</v>
          </cell>
          <cell r="AX82">
            <v>21698</v>
          </cell>
          <cell r="AY82">
            <v>27878</v>
          </cell>
          <cell r="AZ82">
            <v>30658.1</v>
          </cell>
          <cell r="BA82">
            <v>0.41294589363074929</v>
          </cell>
          <cell r="BB82">
            <v>9.9723796542076082E-2</v>
          </cell>
          <cell r="BD82">
            <v>23904</v>
          </cell>
          <cell r="BE82">
            <v>30658.1</v>
          </cell>
          <cell r="BF82">
            <v>33514.199999999997</v>
          </cell>
          <cell r="BG82">
            <v>0.4020331325301203</v>
          </cell>
          <cell r="BH82">
            <v>9.3159719617327941E-2</v>
          </cell>
          <cell r="BJ82">
            <v>25781</v>
          </cell>
          <cell r="BK82">
            <v>33514.199999999997</v>
          </cell>
          <cell r="BL82">
            <v>36285</v>
          </cell>
          <cell r="BM82">
            <v>0.40743182964198432</v>
          </cell>
          <cell r="BN82">
            <v>8.2675403261901037E-2</v>
          </cell>
          <cell r="BP82">
            <v>27878</v>
          </cell>
          <cell r="BQ82">
            <v>36285</v>
          </cell>
          <cell r="BR82">
            <v>37311</v>
          </cell>
          <cell r="BS82">
            <v>0.33836717124614402</v>
          </cell>
          <cell r="BT82">
            <v>2.8276147168251331E-2</v>
          </cell>
          <cell r="BV82">
            <v>30658.1</v>
          </cell>
          <cell r="BW82">
            <v>37311</v>
          </cell>
          <cell r="BX82">
            <v>37430</v>
          </cell>
          <cell r="BY82">
            <v>0.22088452970014449</v>
          </cell>
          <cell r="BZ82">
            <v>3.1894079493983707E-3</v>
          </cell>
          <cell r="CB82">
            <v>33514.199999999997</v>
          </cell>
          <cell r="CC82">
            <v>37430</v>
          </cell>
          <cell r="CD82">
            <v>34997</v>
          </cell>
          <cell r="CE82">
            <v>4.4243932422674659E-2</v>
          </cell>
          <cell r="CF82">
            <v>-6.5001335826876838E-2</v>
          </cell>
          <cell r="CH82">
            <v>36285</v>
          </cell>
          <cell r="CI82">
            <v>34997</v>
          </cell>
          <cell r="CJ82">
            <v>33345</v>
          </cell>
          <cell r="CK82">
            <v>-8.1025217031831298E-2</v>
          </cell>
          <cell r="CL82">
            <v>-4.7204046061090965E-2</v>
          </cell>
          <cell r="CN82">
            <v>37311</v>
          </cell>
          <cell r="CO82">
            <v>33345</v>
          </cell>
          <cell r="CP82">
            <v>32314</v>
          </cell>
          <cell r="CQ82">
            <v>-0.13392833212725475</v>
          </cell>
          <cell r="CR82">
            <v>-3.091917828759938E-2</v>
          </cell>
          <cell r="CT82">
            <v>37430</v>
          </cell>
          <cell r="CU82">
            <v>32314</v>
          </cell>
          <cell r="CV82">
            <v>33477</v>
          </cell>
          <cell r="CW82">
            <v>-0.10561047288271441</v>
          </cell>
          <cell r="CX82">
            <v>3.5990592312929337E-2</v>
          </cell>
          <cell r="CZ82">
            <v>34997</v>
          </cell>
          <cell r="DA82">
            <v>33477</v>
          </cell>
          <cell r="DB82">
            <v>34246</v>
          </cell>
          <cell r="DC82">
            <v>-2.1458982198474197E-2</v>
          </cell>
          <cell r="DD82">
            <v>2.2970995011500461E-2</v>
          </cell>
          <cell r="DF82">
            <v>33345</v>
          </cell>
          <cell r="DG82">
            <v>34246</v>
          </cell>
          <cell r="DH82">
            <v>36935</v>
          </cell>
          <cell r="DI82">
            <v>0.10766231818863403</v>
          </cell>
          <cell r="DJ82">
            <v>7.8520119138001609E-2</v>
          </cell>
          <cell r="DP82">
            <v>32314</v>
          </cell>
          <cell r="DQ82">
            <v>36935</v>
          </cell>
          <cell r="DR82">
            <v>40301</v>
          </cell>
          <cell r="DS82">
            <v>0.24716840997709966</v>
          </cell>
          <cell r="DT82">
            <v>9.1133071612291783E-2</v>
          </cell>
          <cell r="DV82">
            <v>32314</v>
          </cell>
          <cell r="DW82">
            <v>36935</v>
          </cell>
          <cell r="DY82">
            <v>33477</v>
          </cell>
          <cell r="DZ82">
            <v>40301</v>
          </cell>
          <cell r="EA82">
            <v>45362</v>
          </cell>
          <cell r="EB82">
            <v>0.35501986438450284</v>
          </cell>
          <cell r="EC82">
            <v>0.12558001042157763</v>
          </cell>
          <cell r="EE82">
            <v>34246</v>
          </cell>
          <cell r="EF82">
            <v>45362</v>
          </cell>
          <cell r="EG82">
            <v>50586</v>
          </cell>
          <cell r="EH82">
            <v>0.47713601588506682</v>
          </cell>
          <cell r="EI82">
            <v>0.11516247079052944</v>
          </cell>
          <cell r="EK82">
            <v>44142</v>
          </cell>
          <cell r="EL82">
            <v>55485</v>
          </cell>
          <cell r="EM82">
            <v>62511</v>
          </cell>
          <cell r="EN82">
            <v>0.41613429386978384</v>
          </cell>
          <cell r="EO82">
            <v>0.12662881859962161</v>
          </cell>
          <cell r="EQ82">
            <v>44020</v>
          </cell>
          <cell r="ER82">
            <v>62511</v>
          </cell>
          <cell r="ES82">
            <v>67710</v>
          </cell>
          <cell r="ET82">
            <v>0.53816447069513851</v>
          </cell>
          <cell r="EU82">
            <v>8.3169362192254237E-2</v>
          </cell>
        </row>
        <row r="83">
          <cell r="A83" t="str">
            <v>Corporate Banking</v>
          </cell>
          <cell r="B83">
            <v>2376</v>
          </cell>
          <cell r="C83">
            <v>2655</v>
          </cell>
          <cell r="D83">
            <v>3396</v>
          </cell>
          <cell r="E83">
            <v>3605</v>
          </cell>
          <cell r="F83">
            <v>3117</v>
          </cell>
          <cell r="G83">
            <v>4151</v>
          </cell>
          <cell r="H83">
            <v>5445</v>
          </cell>
          <cell r="I83">
            <v>9004</v>
          </cell>
          <cell r="J83">
            <v>9510</v>
          </cell>
          <cell r="K83">
            <v>9232</v>
          </cell>
          <cell r="L83">
            <v>10278</v>
          </cell>
          <cell r="M83">
            <v>13357</v>
          </cell>
          <cell r="N83">
            <v>15127</v>
          </cell>
          <cell r="P83">
            <v>9232</v>
          </cell>
          <cell r="Q83">
            <v>15127</v>
          </cell>
          <cell r="R83">
            <v>19451</v>
          </cell>
          <cell r="S83">
            <v>1.1069107452339688</v>
          </cell>
          <cell r="T83">
            <v>0.28584649963641162</v>
          </cell>
          <cell r="W83">
            <v>2096</v>
          </cell>
          <cell r="X83">
            <v>3605</v>
          </cell>
          <cell r="Y83">
            <v>22164</v>
          </cell>
          <cell r="AE83">
            <v>10278</v>
          </cell>
          <cell r="AF83">
            <v>19451</v>
          </cell>
          <cell r="AG83">
            <v>20774</v>
          </cell>
          <cell r="AH83">
            <v>1.0212103522086009</v>
          </cell>
          <cell r="AI83">
            <v>6.8017068531180946E-2</v>
          </cell>
          <cell r="AJ83">
            <v>4.9690432118465466E-2</v>
          </cell>
          <cell r="AK83">
            <v>13357</v>
          </cell>
          <cell r="AL83">
            <v>20774</v>
          </cell>
          <cell r="AM83">
            <v>23785</v>
          </cell>
          <cell r="AN83">
            <v>0.78071423223777803</v>
          </cell>
          <cell r="AO83">
            <v>0.14494079137383276</v>
          </cell>
          <cell r="AP83">
            <v>9.7807910978687129E-2</v>
          </cell>
          <cell r="AQ83">
            <v>0.15148023917164941</v>
          </cell>
          <cell r="AR83">
            <v>17533</v>
          </cell>
          <cell r="AS83">
            <v>18578</v>
          </cell>
          <cell r="AT83">
            <v>0.59618523928172529</v>
          </cell>
          <cell r="AU83">
            <v>5.9601893572121201E-2</v>
          </cell>
          <cell r="AV83">
            <v>-1.1382519109338629E-2</v>
          </cell>
          <cell r="AW83">
            <v>0.11499927081814204</v>
          </cell>
          <cell r="AX83">
            <v>31334</v>
          </cell>
          <cell r="AY83">
            <v>35697</v>
          </cell>
          <cell r="AZ83">
            <v>39969</v>
          </cell>
          <cell r="BA83">
            <v>0.27557924299482983</v>
          </cell>
          <cell r="BB83">
            <v>0.11967392217833428</v>
          </cell>
          <cell r="BD83">
            <v>32891</v>
          </cell>
          <cell r="BE83">
            <v>39969</v>
          </cell>
          <cell r="BF83">
            <v>43282</v>
          </cell>
          <cell r="BG83">
            <v>0.31592228877200457</v>
          </cell>
          <cell r="BH83">
            <v>8.2889239160349293E-2</v>
          </cell>
          <cell r="BJ83">
            <v>36108</v>
          </cell>
          <cell r="BK83">
            <v>43282</v>
          </cell>
          <cell r="BL83">
            <v>47354</v>
          </cell>
          <cell r="BM83">
            <v>0.31145452531295015</v>
          </cell>
          <cell r="BN83">
            <v>9.4080680190379296E-2</v>
          </cell>
          <cell r="BP83">
            <v>35697</v>
          </cell>
          <cell r="BQ83">
            <v>47354</v>
          </cell>
          <cell r="BR83">
            <v>49032</v>
          </cell>
          <cell r="BS83">
            <v>0.37356080342885956</v>
          </cell>
          <cell r="BT83">
            <v>3.5435232504117842E-2</v>
          </cell>
          <cell r="BV83">
            <v>39969</v>
          </cell>
          <cell r="BW83">
            <v>49032</v>
          </cell>
          <cell r="BX83">
            <v>49531</v>
          </cell>
          <cell r="BY83">
            <v>0.23923540744076655</v>
          </cell>
          <cell r="BZ83">
            <v>1.0177027247511905E-2</v>
          </cell>
          <cell r="CB83">
            <v>43282</v>
          </cell>
          <cell r="CC83">
            <v>49531</v>
          </cell>
          <cell r="CD83">
            <v>47712</v>
          </cell>
          <cell r="CE83">
            <v>0.10235201700475938</v>
          </cell>
          <cell r="CF83">
            <v>-3.6724475580949267E-2</v>
          </cell>
          <cell r="CH83">
            <v>47354</v>
          </cell>
          <cell r="CI83">
            <v>47712</v>
          </cell>
          <cell r="CJ83">
            <v>47742</v>
          </cell>
          <cell r="CK83">
            <v>8.1936056088187659E-3</v>
          </cell>
          <cell r="CL83">
            <v>6.287726358149559E-4</v>
          </cell>
          <cell r="CN83">
            <v>49032</v>
          </cell>
          <cell r="CO83">
            <v>47742</v>
          </cell>
          <cell r="CP83">
            <v>49384</v>
          </cell>
          <cell r="CQ83">
            <v>7.1789851525534409E-3</v>
          </cell>
          <cell r="CR83">
            <v>3.4393196765950318E-2</v>
          </cell>
          <cell r="CT83">
            <v>49531</v>
          </cell>
          <cell r="CU83">
            <v>49384</v>
          </cell>
          <cell r="CV83">
            <v>55317</v>
          </cell>
          <cell r="CW83">
            <v>0.11681573156205194</v>
          </cell>
          <cell r="CX83">
            <v>0.12014012635671478</v>
          </cell>
          <cell r="CZ83">
            <v>47712</v>
          </cell>
          <cell r="DA83">
            <v>55317</v>
          </cell>
          <cell r="DB83">
            <v>58859</v>
          </cell>
          <cell r="DC83">
            <v>0.23363095238095233</v>
          </cell>
          <cell r="DD83">
            <v>6.4030948894553186E-2</v>
          </cell>
          <cell r="DF83">
            <v>47742</v>
          </cell>
          <cell r="DG83">
            <v>58859</v>
          </cell>
          <cell r="DH83">
            <v>65418</v>
          </cell>
          <cell r="DI83">
            <v>0.37024004021616186</v>
          </cell>
          <cell r="DJ83">
            <v>0.11143580421006138</v>
          </cell>
          <cell r="DP83">
            <v>49384</v>
          </cell>
          <cell r="DQ83">
            <v>65418</v>
          </cell>
          <cell r="DR83">
            <v>70644</v>
          </cell>
          <cell r="DS83">
            <v>0.43050380690102052</v>
          </cell>
          <cell r="DT83">
            <v>7.9886269833990609E-2</v>
          </cell>
          <cell r="DV83">
            <v>49384</v>
          </cell>
          <cell r="DW83">
            <v>65418</v>
          </cell>
          <cell r="DY83">
            <v>55317</v>
          </cell>
          <cell r="DZ83">
            <v>70644</v>
          </cell>
          <cell r="EA83">
            <v>78465</v>
          </cell>
          <cell r="EB83">
            <v>0.41846087097998796</v>
          </cell>
          <cell r="EC83">
            <v>0.11071003906913535</v>
          </cell>
          <cell r="EE83">
            <v>58859</v>
          </cell>
          <cell r="EF83">
            <v>78465</v>
          </cell>
          <cell r="EG83">
            <v>79935</v>
          </cell>
          <cell r="EH83">
            <v>0.35807608012368553</v>
          </cell>
          <cell r="EI83">
            <v>1.8734467597017801E-2</v>
          </cell>
          <cell r="EK83">
            <v>65418</v>
          </cell>
          <cell r="EL83">
            <v>79935</v>
          </cell>
          <cell r="EM83">
            <v>85502</v>
          </cell>
          <cell r="EN83">
            <v>0.30701030297471643</v>
          </cell>
          <cell r="EO83">
            <v>6.9644085819728474E-2</v>
          </cell>
          <cell r="EQ83">
            <v>70644</v>
          </cell>
          <cell r="ER83">
            <v>85502</v>
          </cell>
          <cell r="ES83">
            <v>89780</v>
          </cell>
          <cell r="ET83">
            <v>0.27087933865579528</v>
          </cell>
          <cell r="EU83">
            <v>5.0033917335267075E-2</v>
          </cell>
        </row>
        <row r="84">
          <cell r="A84" t="str">
            <v>Others</v>
          </cell>
          <cell r="B84">
            <v>3225</v>
          </cell>
          <cell r="C84">
            <v>4153</v>
          </cell>
          <cell r="D84">
            <v>5669</v>
          </cell>
          <cell r="E84">
            <v>4428</v>
          </cell>
          <cell r="F84">
            <v>3150</v>
          </cell>
          <cell r="G84">
            <v>6033</v>
          </cell>
          <cell r="H84">
            <v>8349</v>
          </cell>
          <cell r="I84">
            <v>9866</v>
          </cell>
          <cell r="J84">
            <v>11382</v>
          </cell>
          <cell r="K84">
            <v>11880</v>
          </cell>
          <cell r="L84">
            <v>14958</v>
          </cell>
          <cell r="M84">
            <v>21698</v>
          </cell>
          <cell r="N84">
            <v>18680</v>
          </cell>
          <cell r="P84">
            <v>11880</v>
          </cell>
          <cell r="Q84">
            <v>18680</v>
          </cell>
          <cell r="R84">
            <v>21048</v>
          </cell>
          <cell r="S84">
            <v>0.7717171717171718</v>
          </cell>
          <cell r="T84">
            <v>0.1267665952890793</v>
          </cell>
          <cell r="W84">
            <v>1259</v>
          </cell>
          <cell r="X84">
            <v>4428</v>
          </cell>
          <cell r="Y84">
            <v>3065</v>
          </cell>
          <cell r="AE84">
            <v>14958</v>
          </cell>
          <cell r="AF84">
            <v>21048</v>
          </cell>
          <cell r="AG84">
            <v>27000</v>
          </cell>
          <cell r="AH84">
            <v>0.80505415162454863</v>
          </cell>
          <cell r="AI84">
            <v>0.28278221208665899</v>
          </cell>
          <cell r="AJ84">
            <v>0.20741699008193182</v>
          </cell>
          <cell r="AK84">
            <v>17506</v>
          </cell>
          <cell r="AL84">
            <v>27000</v>
          </cell>
          <cell r="AM84">
            <v>27642</v>
          </cell>
          <cell r="AN84">
            <v>0.57900148520507244</v>
          </cell>
          <cell r="AO84">
            <v>2.3777777777777676E-2</v>
          </cell>
          <cell r="AP84">
            <v>0.17636904761904759</v>
          </cell>
          <cell r="AQ84">
            <v>0.196879101647951</v>
          </cell>
          <cell r="AR84">
            <v>23785</v>
          </cell>
          <cell r="AS84">
            <v>22234</v>
          </cell>
          <cell r="AT84">
            <v>0.46982217227474043</v>
          </cell>
          <cell r="AU84">
            <v>-6.520916544040356E-2</v>
          </cell>
          <cell r="AV84">
            <v>0.11840307645600356</v>
          </cell>
          <cell r="AW84">
            <v>0.15148023917164941</v>
          </cell>
          <cell r="AX84">
            <v>13914</v>
          </cell>
          <cell r="AY84">
            <v>22103</v>
          </cell>
          <cell r="AZ84">
            <v>25441.7</v>
          </cell>
          <cell r="BA84">
            <v>0.82849647836711227</v>
          </cell>
          <cell r="BB84">
            <v>0.15105189340813463</v>
          </cell>
          <cell r="BD84">
            <v>16800</v>
          </cell>
          <cell r="BE84">
            <v>25441.7</v>
          </cell>
          <cell r="BF84">
            <v>28654</v>
          </cell>
          <cell r="BG84">
            <v>0.70559523809523816</v>
          </cell>
          <cell r="BH84">
            <v>0.12626121682120295</v>
          </cell>
          <cell r="BJ84">
            <v>19763</v>
          </cell>
          <cell r="BK84">
            <v>28654</v>
          </cell>
          <cell r="BL84">
            <v>31127</v>
          </cell>
          <cell r="BM84">
            <v>0.57501391489146392</v>
          </cell>
          <cell r="BN84">
            <v>8.630557688280871E-2</v>
          </cell>
          <cell r="BP84">
            <v>22103</v>
          </cell>
          <cell r="BQ84">
            <v>31127</v>
          </cell>
          <cell r="BR84">
            <v>31248</v>
          </cell>
          <cell r="BS84">
            <v>0.41374474053295929</v>
          </cell>
          <cell r="BT84">
            <v>3.887300414431305E-3</v>
          </cell>
          <cell r="BV84">
            <v>25441.7</v>
          </cell>
          <cell r="BW84">
            <v>31248</v>
          </cell>
          <cell r="BX84">
            <v>31328</v>
          </cell>
          <cell r="BY84">
            <v>0.23136425631934965</v>
          </cell>
          <cell r="BZ84">
            <v>2.5601638504864077E-3</v>
          </cell>
          <cell r="CB84">
            <v>28654</v>
          </cell>
          <cell r="CC84">
            <v>31328</v>
          </cell>
          <cell r="CD84">
            <v>27570</v>
          </cell>
          <cell r="CE84">
            <v>-3.7830669365533587E-2</v>
          </cell>
          <cell r="CF84">
            <v>-0.11995658835546474</v>
          </cell>
          <cell r="CH84">
            <v>31127</v>
          </cell>
          <cell r="CI84">
            <v>27570</v>
          </cell>
          <cell r="CJ84">
            <v>23948</v>
          </cell>
          <cell r="CK84">
            <v>-0.23063578243968264</v>
          </cell>
          <cell r="CL84">
            <v>-0.13137468262604279</v>
          </cell>
          <cell r="CN84">
            <v>31248</v>
          </cell>
          <cell r="CO84">
            <v>23948</v>
          </cell>
          <cell r="CP84">
            <v>20189</v>
          </cell>
          <cell r="CQ84">
            <v>-0.35391065028161806</v>
          </cell>
          <cell r="CR84">
            <v>-0.15696509103056622</v>
          </cell>
          <cell r="CT84">
            <v>31328</v>
          </cell>
          <cell r="CU84">
            <v>20189</v>
          </cell>
          <cell r="CV84">
            <v>17151</v>
          </cell>
          <cell r="CW84">
            <v>-0.45253447395301327</v>
          </cell>
          <cell r="CX84">
            <v>-0.1504779830600822</v>
          </cell>
          <cell r="CZ84">
            <v>27570</v>
          </cell>
          <cell r="DA84">
            <v>17151</v>
          </cell>
          <cell r="DB84">
            <v>14978</v>
          </cell>
          <cell r="DC84">
            <v>-0.45672832789263695</v>
          </cell>
          <cell r="DD84">
            <v>-0.12669815171127052</v>
          </cell>
          <cell r="DF84">
            <v>23948</v>
          </cell>
          <cell r="DG84">
            <v>14978</v>
          </cell>
          <cell r="DH84">
            <v>13540</v>
          </cell>
          <cell r="DI84">
            <v>-0.43460831802238187</v>
          </cell>
          <cell r="DJ84">
            <v>-9.600747763386297E-2</v>
          </cell>
          <cell r="DP84">
            <v>20189</v>
          </cell>
          <cell r="DQ84">
            <v>13540</v>
          </cell>
          <cell r="DR84">
            <v>11927</v>
          </cell>
          <cell r="DS84">
            <v>-0.40923275050770225</v>
          </cell>
          <cell r="DT84">
            <v>-0.11912850812407683</v>
          </cell>
          <cell r="DV84">
            <v>20189</v>
          </cell>
          <cell r="DW84">
            <v>13540</v>
          </cell>
          <cell r="DY84">
            <v>17151</v>
          </cell>
          <cell r="DZ84">
            <v>11927</v>
          </cell>
          <cell r="EA84">
            <v>11593</v>
          </cell>
          <cell r="EB84">
            <v>-0.32406273686665499</v>
          </cell>
          <cell r="EC84">
            <v>-2.8003689108744845E-2</v>
          </cell>
          <cell r="EE84">
            <v>14924</v>
          </cell>
          <cell r="EF84">
            <v>11593</v>
          </cell>
          <cell r="EG84">
            <v>12268</v>
          </cell>
          <cell r="EH84">
            <v>-0.17796837309032432</v>
          </cell>
          <cell r="EI84">
            <v>5.8224790822047678E-2</v>
          </cell>
          <cell r="EK84">
            <v>13540</v>
          </cell>
          <cell r="EL84">
            <v>12268</v>
          </cell>
          <cell r="EM84">
            <v>13068</v>
          </cell>
          <cell r="EN84">
            <v>-3.4859675036927662E-2</v>
          </cell>
          <cell r="EO84">
            <v>6.5210303227910105E-2</v>
          </cell>
          <cell r="EQ84">
            <v>11927</v>
          </cell>
          <cell r="ER84">
            <v>13068</v>
          </cell>
          <cell r="ES84">
            <v>13600</v>
          </cell>
          <cell r="ET84">
            <v>0.14026997568541955</v>
          </cell>
          <cell r="EU84">
            <v>4.0710131619222434E-2</v>
          </cell>
        </row>
        <row r="85">
          <cell r="A85" t="str">
            <v>Stressed assets acquired</v>
          </cell>
          <cell r="B85">
            <v>3225</v>
          </cell>
          <cell r="C85">
            <v>4153</v>
          </cell>
          <cell r="D85">
            <v>5669</v>
          </cell>
          <cell r="E85">
            <v>4428</v>
          </cell>
          <cell r="F85">
            <v>3150</v>
          </cell>
          <cell r="G85">
            <v>6033</v>
          </cell>
          <cell r="H85">
            <v>8349</v>
          </cell>
          <cell r="I85">
            <v>9866</v>
          </cell>
          <cell r="J85">
            <v>11382</v>
          </cell>
          <cell r="K85">
            <v>11880</v>
          </cell>
          <cell r="L85">
            <v>14958</v>
          </cell>
          <cell r="M85">
            <v>21698</v>
          </cell>
          <cell r="N85">
            <v>18680</v>
          </cell>
          <cell r="P85">
            <v>11880</v>
          </cell>
          <cell r="Q85">
            <v>18680</v>
          </cell>
          <cell r="R85">
            <v>21048</v>
          </cell>
          <cell r="S85">
            <v>0.7717171717171718</v>
          </cell>
          <cell r="T85">
            <v>0.1267665952890793</v>
          </cell>
          <cell r="W85">
            <v>1259</v>
          </cell>
          <cell r="X85">
            <v>4428</v>
          </cell>
          <cell r="Y85">
            <v>855</v>
          </cell>
          <cell r="AE85">
            <v>14958</v>
          </cell>
          <cell r="AF85">
            <v>21048</v>
          </cell>
          <cell r="AG85">
            <v>27000</v>
          </cell>
          <cell r="AH85">
            <v>0.80505415162454863</v>
          </cell>
          <cell r="AI85">
            <v>0.28278221208665899</v>
          </cell>
          <cell r="AJ85">
            <v>0.19251417769376178</v>
          </cell>
          <cell r="AK85">
            <v>4192</v>
          </cell>
          <cell r="AL85">
            <v>27000</v>
          </cell>
          <cell r="AM85">
            <v>5123</v>
          </cell>
          <cell r="AN85">
            <v>0.22208969465648853</v>
          </cell>
          <cell r="AO85">
            <v>2.3777777777777676E-2</v>
          </cell>
          <cell r="AP85">
            <v>0.11172405047238598</v>
          </cell>
          <cell r="AQ85">
            <v>15211</v>
          </cell>
          <cell r="AR85">
            <v>27642</v>
          </cell>
          <cell r="AS85">
            <v>34816</v>
          </cell>
          <cell r="AT85">
            <v>1.2888698967852212</v>
          </cell>
          <cell r="AU85">
            <v>0.2595325953259533</v>
          </cell>
          <cell r="AV85">
            <v>5.9601893572121201E-2</v>
          </cell>
          <cell r="AW85">
            <v>0.196879101647951</v>
          </cell>
          <cell r="AX85">
            <v>13225</v>
          </cell>
          <cell r="AY85">
            <v>18578</v>
          </cell>
          <cell r="AZ85">
            <v>20147.2</v>
          </cell>
          <cell r="BA85">
            <v>0.52341776937618145</v>
          </cell>
          <cell r="BB85">
            <v>8.4465496824200681E-2</v>
          </cell>
          <cell r="BD85">
            <v>15771</v>
          </cell>
          <cell r="BE85">
            <v>20147.2</v>
          </cell>
          <cell r="BF85">
            <v>23020</v>
          </cell>
          <cell r="BG85">
            <v>0.45964111343605341</v>
          </cell>
          <cell r="BH85">
            <v>0.14259053367217267</v>
          </cell>
          <cell r="BJ85">
            <v>17533</v>
          </cell>
          <cell r="BK85">
            <v>23020</v>
          </cell>
          <cell r="BL85">
            <v>26400</v>
          </cell>
          <cell r="BM85">
            <v>0.50573204813779737</v>
          </cell>
          <cell r="BN85">
            <v>0.14682884448305811</v>
          </cell>
          <cell r="BP85">
            <v>18578</v>
          </cell>
          <cell r="BQ85">
            <v>26400</v>
          </cell>
          <cell r="BR85">
            <v>29822</v>
          </cell>
          <cell r="BS85">
            <v>0.60523199483259771</v>
          </cell>
          <cell r="BT85">
            <v>0.12962121212121214</v>
          </cell>
          <cell r="BV85">
            <v>20147.2</v>
          </cell>
          <cell r="BW85">
            <v>29822</v>
          </cell>
          <cell r="BX85">
            <v>32542</v>
          </cell>
          <cell r="BY85">
            <v>0.61521203939008884</v>
          </cell>
          <cell r="BZ85">
            <v>9.1207833143317041E-2</v>
          </cell>
          <cell r="CB85">
            <v>23020</v>
          </cell>
          <cell r="CC85">
            <v>32542</v>
          </cell>
          <cell r="CD85">
            <v>32635</v>
          </cell>
          <cell r="CE85">
            <v>0.41768027801911378</v>
          </cell>
          <cell r="CF85">
            <v>2.857845246143409E-3</v>
          </cell>
          <cell r="CH85">
            <v>26400</v>
          </cell>
          <cell r="CI85">
            <v>32635</v>
          </cell>
          <cell r="CJ85">
            <v>31664</v>
          </cell>
          <cell r="CK85">
            <v>0.19939393939393946</v>
          </cell>
          <cell r="CL85">
            <v>-2.9753332311934999E-2</v>
          </cell>
          <cell r="CN85">
            <v>29822</v>
          </cell>
          <cell r="CO85">
            <v>31664</v>
          </cell>
          <cell r="CP85">
            <v>30303</v>
          </cell>
          <cell r="CQ85">
            <v>1.6129032258064502E-2</v>
          </cell>
          <cell r="CR85">
            <v>-4.2982566953006618E-2</v>
          </cell>
          <cell r="CT85">
            <v>32542</v>
          </cell>
          <cell r="CU85">
            <v>30303</v>
          </cell>
          <cell r="CV85">
            <v>31125</v>
          </cell>
          <cell r="CW85">
            <v>-4.3543728105217894E-2</v>
          </cell>
          <cell r="CX85">
            <v>2.7126027126027186E-2</v>
          </cell>
          <cell r="CZ85">
            <v>33551</v>
          </cell>
          <cell r="DA85">
            <v>35502</v>
          </cell>
          <cell r="DB85">
            <v>40745</v>
          </cell>
          <cell r="DC85">
            <v>0.21441983845488966</v>
          </cell>
          <cell r="DD85">
            <v>0.14768182074249347</v>
          </cell>
          <cell r="DF85">
            <v>33100</v>
          </cell>
          <cell r="DG85">
            <v>40745</v>
          </cell>
          <cell r="DH85">
            <v>47650</v>
          </cell>
          <cell r="DI85">
            <v>0.43957703927492453</v>
          </cell>
          <cell r="DJ85">
            <v>0.1694686464596884</v>
          </cell>
          <cell r="DP85">
            <v>32617</v>
          </cell>
          <cell r="DQ85">
            <v>47650</v>
          </cell>
          <cell r="DR85">
            <v>52992</v>
          </cell>
          <cell r="DS85">
            <v>0.62467424962442908</v>
          </cell>
          <cell r="DT85">
            <v>0.11210912906610693</v>
          </cell>
          <cell r="DV85">
            <v>30303</v>
          </cell>
          <cell r="DW85">
            <v>47650</v>
          </cell>
          <cell r="DY85">
            <v>31125</v>
          </cell>
          <cell r="DZ85">
            <v>52992</v>
          </cell>
          <cell r="EA85">
            <v>59832</v>
          </cell>
          <cell r="EB85">
            <v>0.92231325301204814</v>
          </cell>
          <cell r="EC85">
            <v>0.12907608695652173</v>
          </cell>
          <cell r="EE85">
            <v>40745</v>
          </cell>
          <cell r="EF85">
            <v>59832</v>
          </cell>
          <cell r="EG85">
            <v>66261</v>
          </cell>
          <cell r="EH85">
            <v>0.62623634801816164</v>
          </cell>
          <cell r="EI85">
            <v>0.10745086241476143</v>
          </cell>
          <cell r="EK85">
            <v>47650</v>
          </cell>
          <cell r="EL85">
            <v>66261</v>
          </cell>
          <cell r="EM85">
            <v>68765</v>
          </cell>
          <cell r="EN85">
            <v>0.44312696747114377</v>
          </cell>
          <cell r="EO85">
            <v>3.7789951857050141E-2</v>
          </cell>
          <cell r="EQ85">
            <v>52992</v>
          </cell>
          <cell r="ER85">
            <v>68765</v>
          </cell>
          <cell r="ES85">
            <v>70770</v>
          </cell>
          <cell r="ET85">
            <v>0.33548460144927539</v>
          </cell>
          <cell r="EU85">
            <v>2.915727477641239E-2</v>
          </cell>
        </row>
        <row r="86">
          <cell r="A86" t="str">
            <v>Total Advances</v>
          </cell>
          <cell r="B86">
            <v>34362</v>
          </cell>
          <cell r="C86">
            <v>37683</v>
          </cell>
          <cell r="D86">
            <v>43777</v>
          </cell>
          <cell r="E86">
            <v>46506</v>
          </cell>
          <cell r="F86">
            <v>47920</v>
          </cell>
          <cell r="G86">
            <v>55689</v>
          </cell>
          <cell r="H86">
            <v>62250</v>
          </cell>
          <cell r="I86">
            <v>71447</v>
          </cell>
          <cell r="J86">
            <v>77207</v>
          </cell>
          <cell r="K86">
            <v>81333</v>
          </cell>
          <cell r="L86">
            <v>89866</v>
          </cell>
          <cell r="M86">
            <v>104215</v>
          </cell>
          <cell r="N86">
            <v>106526</v>
          </cell>
          <cell r="P86">
            <v>81332</v>
          </cell>
          <cell r="Q86">
            <v>106526</v>
          </cell>
          <cell r="R86">
            <v>120670</v>
          </cell>
          <cell r="S86">
            <v>0.48367186347317159</v>
          </cell>
          <cell r="T86">
            <v>0.13277509715937885</v>
          </cell>
          <cell r="W86">
            <v>30076</v>
          </cell>
          <cell r="X86">
            <v>46506</v>
          </cell>
          <cell r="Y86">
            <v>3605</v>
          </cell>
          <cell r="AE86">
            <v>89867</v>
          </cell>
          <cell r="AF86">
            <v>120670</v>
          </cell>
          <cell r="AG86">
            <v>137140</v>
          </cell>
          <cell r="AH86">
            <v>0.52603291530817775</v>
          </cell>
          <cell r="AI86">
            <v>0.13648794232203532</v>
          </cell>
          <cell r="AJ86">
            <v>6.8017068531180946E-2</v>
          </cell>
          <cell r="AK86">
            <v>104199</v>
          </cell>
          <cell r="AL86">
            <v>137140</v>
          </cell>
          <cell r="AM86">
            <v>155734</v>
          </cell>
          <cell r="AN86">
            <v>0.49458248159771201</v>
          </cell>
          <cell r="AO86">
            <v>0.1355840746682222</v>
          </cell>
          <cell r="AP86">
            <v>0.14494079137383276</v>
          </cell>
          <cell r="AQ86">
            <v>1</v>
          </cell>
          <cell r="AR86">
            <v>5123</v>
          </cell>
          <cell r="AS86">
            <v>4892</v>
          </cell>
          <cell r="AT86">
            <v>0.41797101449275353</v>
          </cell>
          <cell r="AU86">
            <v>-4.5090767128635578E-2</v>
          </cell>
          <cell r="AV86">
            <v>-6.520916544040356E-2</v>
          </cell>
          <cell r="AX86">
            <v>19451</v>
          </cell>
          <cell r="AY86">
            <v>22234</v>
          </cell>
          <cell r="AZ86">
            <v>24907.8</v>
          </cell>
          <cell r="BA86">
            <v>0.28054084622898556</v>
          </cell>
          <cell r="BB86">
            <v>0.12025726365026523</v>
          </cell>
          <cell r="BD86">
            <v>20774</v>
          </cell>
          <cell r="BE86">
            <v>24907.8</v>
          </cell>
          <cell r="BF86">
            <v>29572</v>
          </cell>
          <cell r="BG86">
            <v>0.42351015692692795</v>
          </cell>
          <cell r="BH86">
            <v>0.1872586097527682</v>
          </cell>
          <cell r="BJ86">
            <v>23785</v>
          </cell>
          <cell r="BK86">
            <v>29572</v>
          </cell>
          <cell r="BL86">
            <v>23867</v>
          </cell>
          <cell r="BM86">
            <v>3.4475509775069302E-3</v>
          </cell>
          <cell r="BN86">
            <v>-0.19291897741106456</v>
          </cell>
          <cell r="BP86">
            <v>22234</v>
          </cell>
          <cell r="BQ86">
            <v>23867</v>
          </cell>
          <cell r="BR86">
            <v>27584</v>
          </cell>
          <cell r="BS86">
            <v>0.24062247009085191</v>
          </cell>
          <cell r="BT86">
            <v>0.15573804835128002</v>
          </cell>
          <cell r="BV86">
            <v>24907.8</v>
          </cell>
          <cell r="BW86">
            <v>27584</v>
          </cell>
          <cell r="BX86">
            <v>29505</v>
          </cell>
          <cell r="BY86">
            <v>0.18456868932623527</v>
          </cell>
          <cell r="BZ86">
            <v>6.9641821345707733E-2</v>
          </cell>
          <cell r="CB86">
            <v>29572</v>
          </cell>
          <cell r="CC86">
            <v>29505</v>
          </cell>
          <cell r="CD86">
            <v>38302</v>
          </cell>
          <cell r="CE86">
            <v>0.29521168673069109</v>
          </cell>
          <cell r="CF86">
            <v>0.29815285544822911</v>
          </cell>
          <cell r="CH86">
            <v>23867</v>
          </cell>
          <cell r="CI86">
            <v>38302</v>
          </cell>
          <cell r="CJ86">
            <v>27735</v>
          </cell>
          <cell r="CK86">
            <v>0.16206477563162536</v>
          </cell>
          <cell r="CL86">
            <v>-0.27588637669051219</v>
          </cell>
          <cell r="CN86">
            <v>27584</v>
          </cell>
          <cell r="CO86">
            <v>27735</v>
          </cell>
          <cell r="CP86">
            <v>40031</v>
          </cell>
          <cell r="CQ86">
            <v>0.45123984918793503</v>
          </cell>
          <cell r="CR86">
            <v>0.4433387416621597</v>
          </cell>
          <cell r="CT86">
            <v>29505</v>
          </cell>
          <cell r="CU86">
            <v>40031</v>
          </cell>
          <cell r="CV86">
            <v>57543</v>
          </cell>
          <cell r="CW86">
            <v>0.95027961362480928</v>
          </cell>
          <cell r="CX86">
            <v>0.43746096774999366</v>
          </cell>
          <cell r="CZ86">
            <v>53560</v>
          </cell>
          <cell r="DA86">
            <v>75184</v>
          </cell>
          <cell r="DB86">
            <v>89346</v>
          </cell>
          <cell r="DC86">
            <v>0.66814787154592969</v>
          </cell>
          <cell r="DD86">
            <v>0.18836454564801031</v>
          </cell>
          <cell r="DF86">
            <v>41539</v>
          </cell>
          <cell r="DG86">
            <v>89346</v>
          </cell>
          <cell r="DH86">
            <v>71943</v>
          </cell>
          <cell r="DI86">
            <v>0.73193866005440666</v>
          </cell>
          <cell r="DJ86">
            <v>-0.19478208313746559</v>
          </cell>
          <cell r="DP86">
            <v>53052</v>
          </cell>
          <cell r="DQ86">
            <v>71943</v>
          </cell>
          <cell r="DR86">
            <v>92194</v>
          </cell>
          <cell r="DS86">
            <v>0.73780441830656707</v>
          </cell>
          <cell r="DT86">
            <v>0.28148673255215928</v>
          </cell>
          <cell r="DV86">
            <v>40031</v>
          </cell>
          <cell r="DW86">
            <v>71943</v>
          </cell>
          <cell r="DY86">
            <v>57543</v>
          </cell>
          <cell r="DZ86">
            <v>92194</v>
          </cell>
          <cell r="EA86">
            <v>110389</v>
          </cell>
          <cell r="EB86">
            <v>0.91837408546652077</v>
          </cell>
          <cell r="EC86">
            <v>0.19735557628479072</v>
          </cell>
          <cell r="EE86">
            <v>89346</v>
          </cell>
          <cell r="EF86">
            <v>98831</v>
          </cell>
          <cell r="EG86">
            <v>115940</v>
          </cell>
          <cell r="EH86">
            <v>0.29765182548743097</v>
          </cell>
          <cell r="EI86">
            <v>0.17311369914298136</v>
          </cell>
          <cell r="EK86">
            <v>71943</v>
          </cell>
          <cell r="EL86">
            <v>115940</v>
          </cell>
          <cell r="EM86">
            <v>108654</v>
          </cell>
          <cell r="EN86">
            <v>0.51027897085192442</v>
          </cell>
          <cell r="EO86">
            <v>-6.2842849749870644E-2</v>
          </cell>
          <cell r="EQ86">
            <v>93250</v>
          </cell>
          <cell r="ER86">
            <v>108654</v>
          </cell>
          <cell r="ES86">
            <v>126300</v>
          </cell>
          <cell r="ET86">
            <v>0.35442359249329769</v>
          </cell>
          <cell r="EU86">
            <v>0.16240543376221761</v>
          </cell>
          <cell r="EV86">
            <v>54000</v>
          </cell>
          <cell r="EW86">
            <v>50000</v>
          </cell>
          <cell r="EX86">
            <v>49450</v>
          </cell>
        </row>
        <row r="87">
          <cell r="A87" t="str">
            <v>Treasury Assets</v>
          </cell>
          <cell r="B87">
            <v>23814</v>
          </cell>
          <cell r="C87">
            <v>16117</v>
          </cell>
          <cell r="D87">
            <v>24727</v>
          </cell>
          <cell r="E87">
            <v>35907</v>
          </cell>
          <cell r="F87">
            <v>18150</v>
          </cell>
          <cell r="G87">
            <v>20828</v>
          </cell>
          <cell r="H87">
            <v>23283</v>
          </cell>
          <cell r="I87">
            <v>27057</v>
          </cell>
          <cell r="J87">
            <v>30378</v>
          </cell>
          <cell r="K87">
            <v>37537</v>
          </cell>
          <cell r="L87">
            <v>38356</v>
          </cell>
          <cell r="M87">
            <v>50487</v>
          </cell>
          <cell r="N87">
            <v>49764</v>
          </cell>
          <cell r="P87">
            <v>37537</v>
          </cell>
          <cell r="Q87">
            <v>49764</v>
          </cell>
          <cell r="R87">
            <v>61022</v>
          </cell>
          <cell r="S87">
            <v>0.62564935929882526</v>
          </cell>
          <cell r="T87">
            <v>0.22622779519331249</v>
          </cell>
          <cell r="W87">
            <v>10437</v>
          </cell>
          <cell r="X87">
            <v>35907</v>
          </cell>
          <cell r="Y87">
            <v>4428</v>
          </cell>
          <cell r="AE87">
            <v>38356</v>
          </cell>
          <cell r="AF87">
            <v>61022</v>
          </cell>
          <cell r="AG87">
            <v>79429</v>
          </cell>
          <cell r="AH87">
            <v>1.0708363750130356</v>
          </cell>
          <cell r="AI87">
            <v>0.30164530824948388</v>
          </cell>
          <cell r="AJ87">
            <v>0.28278221208665899</v>
          </cell>
          <cell r="AK87">
            <v>50487</v>
          </cell>
          <cell r="AL87">
            <v>79429</v>
          </cell>
          <cell r="AM87">
            <v>91285</v>
          </cell>
          <cell r="AN87">
            <v>0.80808921108404141</v>
          </cell>
          <cell r="AO87">
            <v>0.14926538166160963</v>
          </cell>
          <cell r="AP87">
            <v>2.3777777777777676E-2</v>
          </cell>
          <cell r="AQ87">
            <v>106526</v>
          </cell>
          <cell r="AR87">
            <v>155734</v>
          </cell>
          <cell r="AS87">
            <v>166198</v>
          </cell>
          <cell r="AT87">
            <v>0.56016371590034364</v>
          </cell>
          <cell r="AU87">
            <v>6.7191493187101159E-2</v>
          </cell>
          <cell r="AV87">
            <v>0.2595325953259533</v>
          </cell>
          <cell r="AW87">
            <v>1</v>
          </cell>
          <cell r="AX87">
            <v>16594</v>
          </cell>
          <cell r="AY87">
            <v>34816</v>
          </cell>
          <cell r="AZ87">
            <v>39240.800000000003</v>
          </cell>
          <cell r="BA87">
            <v>1.3647583463902615</v>
          </cell>
          <cell r="BB87">
            <v>0.12709099264705892</v>
          </cell>
          <cell r="BD87">
            <v>22355</v>
          </cell>
          <cell r="BE87">
            <v>39240.800000000003</v>
          </cell>
          <cell r="BF87">
            <v>50992.3</v>
          </cell>
          <cell r="BG87">
            <v>1.2810243793334828</v>
          </cell>
          <cell r="BH87">
            <v>0.29947146847159067</v>
          </cell>
          <cell r="BJ87">
            <v>27642</v>
          </cell>
          <cell r="BK87">
            <v>50992.3</v>
          </cell>
          <cell r="BL87">
            <v>49318</v>
          </cell>
          <cell r="BM87">
            <v>0.78416901816076989</v>
          </cell>
          <cell r="BN87">
            <v>-3.2834369110630535E-2</v>
          </cell>
          <cell r="BP87">
            <v>34816</v>
          </cell>
          <cell r="BQ87">
            <v>49318</v>
          </cell>
          <cell r="BR87">
            <v>51114</v>
          </cell>
          <cell r="BS87">
            <v>0.46811810661764697</v>
          </cell>
          <cell r="BT87">
            <v>3.641672411695529E-2</v>
          </cell>
          <cell r="BV87">
            <v>39240.800000000003</v>
          </cell>
          <cell r="BW87">
            <v>51114</v>
          </cell>
          <cell r="BX87">
            <v>54174</v>
          </cell>
          <cell r="BY87">
            <v>0.38055289392672931</v>
          </cell>
          <cell r="BZ87">
            <v>5.9866181476699198E-2</v>
          </cell>
          <cell r="CB87">
            <v>50992.3</v>
          </cell>
          <cell r="CC87">
            <v>54174</v>
          </cell>
          <cell r="CD87">
            <v>52087</v>
          </cell>
          <cell r="CE87">
            <v>2.1467947121428077E-2</v>
          </cell>
          <cell r="CF87">
            <v>-3.8524015210248508E-2</v>
          </cell>
          <cell r="CH87">
            <v>49318</v>
          </cell>
          <cell r="CI87">
            <v>52087</v>
          </cell>
          <cell r="CJ87">
            <v>56948</v>
          </cell>
          <cell r="CK87">
            <v>0.15471024777971532</v>
          </cell>
          <cell r="CL87">
            <v>9.3324629946051729E-2</v>
          </cell>
          <cell r="CN87">
            <v>51114</v>
          </cell>
          <cell r="CO87">
            <v>56948</v>
          </cell>
          <cell r="CP87">
            <v>57250</v>
          </cell>
          <cell r="CQ87">
            <v>0.12004538873889747</v>
          </cell>
          <cell r="CR87">
            <v>5.3030835147853672E-3</v>
          </cell>
          <cell r="CT87">
            <v>38505</v>
          </cell>
          <cell r="CU87">
            <v>36017</v>
          </cell>
          <cell r="CV87">
            <v>48450</v>
          </cell>
          <cell r="CW87">
            <v>0.25827814569536423</v>
          </cell>
          <cell r="CX87">
            <v>0.34519810089679881</v>
          </cell>
          <cell r="CZ87">
            <v>18827</v>
          </cell>
          <cell r="DA87">
            <v>26823</v>
          </cell>
          <cell r="DB87">
            <v>28066</v>
          </cell>
          <cell r="DC87">
            <v>0.49073139639878893</v>
          </cell>
          <cell r="DD87">
            <v>4.6340826902285359E-2</v>
          </cell>
          <cell r="DF87">
            <v>21653</v>
          </cell>
          <cell r="DG87">
            <v>30224</v>
          </cell>
          <cell r="DH87">
            <v>30870</v>
          </cell>
          <cell r="DI87">
            <v>0.4256684985914192</v>
          </cell>
          <cell r="DJ87">
            <v>2.1373742721016331E-2</v>
          </cell>
          <cell r="DP87">
            <v>23942</v>
          </cell>
          <cell r="DQ87">
            <v>30870</v>
          </cell>
          <cell r="DR87">
            <v>32478</v>
          </cell>
          <cell r="DS87">
            <v>0.35652827666861575</v>
          </cell>
          <cell r="DT87">
            <v>5.2089407191447945E-2</v>
          </cell>
          <cell r="DV87">
            <v>57250</v>
          </cell>
          <cell r="DW87">
            <v>30870</v>
          </cell>
          <cell r="DY87">
            <v>48450</v>
          </cell>
          <cell r="DZ87">
            <v>32478</v>
          </cell>
          <cell r="EA87">
            <v>36225</v>
          </cell>
          <cell r="EB87">
            <v>-0.25232198142414863</v>
          </cell>
          <cell r="EC87">
            <v>0.11537040458156289</v>
          </cell>
          <cell r="EE87">
            <v>28119</v>
          </cell>
          <cell r="EF87">
            <v>36225</v>
          </cell>
          <cell r="EG87">
            <v>38445</v>
          </cell>
          <cell r="EH87">
            <v>0.36722500800170699</v>
          </cell>
          <cell r="EI87">
            <v>6.1283643892339645E-2</v>
          </cell>
          <cell r="EK87">
            <v>23663</v>
          </cell>
          <cell r="EL87">
            <v>33547</v>
          </cell>
          <cell r="EM87">
            <v>31725</v>
          </cell>
          <cell r="EN87">
            <v>0.34070067193508846</v>
          </cell>
          <cell r="EO87">
            <v>-5.4311860971174797E-2</v>
          </cell>
          <cell r="EQ87">
            <v>27700</v>
          </cell>
          <cell r="ER87">
            <v>31725</v>
          </cell>
          <cell r="ES87">
            <v>35270</v>
          </cell>
          <cell r="ET87">
            <v>0.27328519855595679</v>
          </cell>
          <cell r="EU87">
            <v>0.11174152876280541</v>
          </cell>
          <cell r="EX87">
            <v>-8.4259259259259256E-2</v>
          </cell>
        </row>
        <row r="88">
          <cell r="A88" t="str">
            <v>Treasury Assets</v>
          </cell>
          <cell r="B88">
            <v>58176</v>
          </cell>
          <cell r="C88">
            <v>53800</v>
          </cell>
          <cell r="D88">
            <v>68504</v>
          </cell>
          <cell r="E88">
            <v>82413</v>
          </cell>
          <cell r="F88">
            <v>66070</v>
          </cell>
          <cell r="G88">
            <v>76517</v>
          </cell>
          <cell r="H88">
            <v>85533</v>
          </cell>
          <cell r="I88">
            <v>98504</v>
          </cell>
          <cell r="J88">
            <v>107585</v>
          </cell>
          <cell r="K88">
            <v>118870</v>
          </cell>
          <cell r="L88">
            <v>128222</v>
          </cell>
          <cell r="M88">
            <v>154702</v>
          </cell>
          <cell r="N88">
            <v>156290</v>
          </cell>
          <cell r="P88">
            <v>118870</v>
          </cell>
          <cell r="Q88">
            <v>156290</v>
          </cell>
          <cell r="R88">
            <v>181692</v>
          </cell>
          <cell r="S88">
            <v>0.52849331202153604</v>
          </cell>
          <cell r="T88">
            <v>0.16253119201484423</v>
          </cell>
          <cell r="W88">
            <v>40513</v>
          </cell>
          <cell r="X88">
            <v>82413</v>
          </cell>
          <cell r="AE88">
            <v>128223</v>
          </cell>
          <cell r="AF88">
            <v>181692</v>
          </cell>
          <cell r="AG88">
            <v>216569</v>
          </cell>
          <cell r="AH88">
            <v>0.68900275301622949</v>
          </cell>
          <cell r="AI88">
            <v>0.19195671796226588</v>
          </cell>
          <cell r="AK88">
            <v>154686</v>
          </cell>
          <cell r="AL88">
            <v>216569</v>
          </cell>
          <cell r="AM88">
            <v>247019</v>
          </cell>
          <cell r="AN88">
            <v>0.59690599019950086</v>
          </cell>
          <cell r="AO88">
            <v>0.14060184052195845</v>
          </cell>
          <cell r="AQ88">
            <v>49764</v>
          </cell>
          <cell r="AR88">
            <v>91285</v>
          </cell>
          <cell r="AS88">
            <v>110838</v>
          </cell>
          <cell r="AT88">
            <v>1.2272727272727271</v>
          </cell>
          <cell r="AU88">
            <v>0.2141972941885304</v>
          </cell>
          <cell r="AV88">
            <v>-4.5090767128635578E-2</v>
          </cell>
          <cell r="AX88">
            <v>4454</v>
          </cell>
          <cell r="AY88">
            <v>4892</v>
          </cell>
          <cell r="AZ88">
            <v>5036.6000000000004</v>
          </cell>
          <cell r="BA88">
            <v>0.13080377189043557</v>
          </cell>
          <cell r="BB88">
            <v>2.9558462796402285E-2</v>
          </cell>
          <cell r="BD88">
            <v>4645</v>
          </cell>
          <cell r="BE88">
            <v>5036.6000000000004</v>
          </cell>
          <cell r="BF88">
            <v>5165</v>
          </cell>
          <cell r="BG88">
            <v>0.11194833153928951</v>
          </cell>
          <cell r="BH88">
            <v>2.549338839693438E-2</v>
          </cell>
          <cell r="BJ88">
            <v>5123</v>
          </cell>
          <cell r="BK88">
            <v>5165</v>
          </cell>
          <cell r="BL88">
            <v>5496</v>
          </cell>
          <cell r="BM88">
            <v>7.2808901034550066E-2</v>
          </cell>
          <cell r="BN88">
            <v>6.4085188770571122E-2</v>
          </cell>
          <cell r="BP88">
            <v>4892</v>
          </cell>
          <cell r="BQ88">
            <v>5496</v>
          </cell>
          <cell r="BR88">
            <v>5585</v>
          </cell>
          <cell r="BS88">
            <v>0.14165985282093208</v>
          </cell>
          <cell r="BT88">
            <v>1.619359534206688E-2</v>
          </cell>
          <cell r="BV88">
            <v>5036.6000000000004</v>
          </cell>
          <cell r="BW88">
            <v>5585</v>
          </cell>
          <cell r="BX88">
            <v>5760</v>
          </cell>
          <cell r="BY88">
            <v>0.14362863836715234</v>
          </cell>
          <cell r="BZ88">
            <v>3.1333930170098556E-2</v>
          </cell>
          <cell r="CB88">
            <v>5165</v>
          </cell>
          <cell r="CC88">
            <v>5760</v>
          </cell>
          <cell r="CD88">
            <v>5350</v>
          </cell>
          <cell r="CE88">
            <v>3.5818005808325282E-2</v>
          </cell>
          <cell r="CF88">
            <v>-7.118055555555558E-2</v>
          </cell>
          <cell r="CH88">
            <v>5496</v>
          </cell>
          <cell r="CI88">
            <v>5350</v>
          </cell>
          <cell r="CJ88">
            <v>3594</v>
          </cell>
          <cell r="CK88">
            <v>-0.34606986899563319</v>
          </cell>
          <cell r="CL88">
            <v>-0.32822429906542061</v>
          </cell>
          <cell r="CN88">
            <v>5585</v>
          </cell>
          <cell r="CO88">
            <v>3594</v>
          </cell>
          <cell r="CP88">
            <v>3260</v>
          </cell>
          <cell r="CQ88">
            <v>-0.41629364368845123</v>
          </cell>
          <cell r="CR88">
            <v>-9.2932665553700611E-2</v>
          </cell>
          <cell r="CT88">
            <v>5760</v>
          </cell>
          <cell r="CU88">
            <v>3260</v>
          </cell>
          <cell r="CV88">
            <v>2979</v>
          </cell>
          <cell r="CW88">
            <v>-0.48281249999999998</v>
          </cell>
          <cell r="CX88">
            <v>-8.6196319018404854E-2</v>
          </cell>
          <cell r="CZ88">
            <v>4773</v>
          </cell>
          <cell r="DA88">
            <v>2588</v>
          </cell>
          <cell r="DB88">
            <v>2159</v>
          </cell>
          <cell r="DC88">
            <v>-0.54766394301278021</v>
          </cell>
          <cell r="DD88">
            <v>-0.16576506955177739</v>
          </cell>
          <cell r="DV88">
            <v>3260</v>
          </cell>
          <cell r="DY88">
            <v>2979</v>
          </cell>
          <cell r="DZ88">
            <v>0</v>
          </cell>
          <cell r="EA88">
            <v>0</v>
          </cell>
          <cell r="EE88">
            <v>2159</v>
          </cell>
          <cell r="EF88">
            <v>0</v>
          </cell>
          <cell r="EG88">
            <v>0</v>
          </cell>
          <cell r="EK88">
            <v>0</v>
          </cell>
          <cell r="EL88">
            <v>0</v>
          </cell>
          <cell r="EM88">
            <v>0</v>
          </cell>
          <cell r="EQ88">
            <v>0</v>
          </cell>
          <cell r="ER88">
            <v>0</v>
          </cell>
          <cell r="ES88">
            <v>0</v>
          </cell>
        </row>
        <row r="89">
          <cell r="A89" t="str">
            <v>Deposits</v>
          </cell>
          <cell r="B89">
            <v>18375</v>
          </cell>
          <cell r="C89">
            <v>8566</v>
          </cell>
          <cell r="D89">
            <v>23447</v>
          </cell>
          <cell r="E89">
            <v>42207</v>
          </cell>
          <cell r="F89">
            <v>25685</v>
          </cell>
          <cell r="G89">
            <v>30477</v>
          </cell>
          <cell r="H89">
            <v>31937</v>
          </cell>
          <cell r="I89">
            <v>38326</v>
          </cell>
          <cell r="J89">
            <v>43390</v>
          </cell>
          <cell r="K89">
            <v>49315</v>
          </cell>
          <cell r="L89">
            <v>59155</v>
          </cell>
          <cell r="M89">
            <v>56167</v>
          </cell>
          <cell r="N89">
            <v>59307</v>
          </cell>
          <cell r="P89">
            <v>49315</v>
          </cell>
          <cell r="Q89">
            <v>59307</v>
          </cell>
          <cell r="R89">
            <v>68756</v>
          </cell>
          <cell r="S89">
            <v>0.39422082530670188</v>
          </cell>
          <cell r="T89">
            <v>0.15932351998920868</v>
          </cell>
          <cell r="W89">
            <v>2026</v>
          </cell>
          <cell r="X89">
            <v>42207</v>
          </cell>
          <cell r="AE89">
            <v>65497</v>
          </cell>
          <cell r="AF89">
            <v>81940</v>
          </cell>
          <cell r="AG89">
            <v>99014</v>
          </cell>
          <cell r="AH89">
            <v>0.51173336183336637</v>
          </cell>
          <cell r="AI89">
            <v>0.20837197949719299</v>
          </cell>
          <cell r="AK89">
            <v>56167</v>
          </cell>
          <cell r="AL89">
            <v>99014</v>
          </cell>
          <cell r="AM89">
            <v>96610</v>
          </cell>
          <cell r="AN89">
            <v>0.72004913917424829</v>
          </cell>
          <cell r="AO89">
            <v>-2.4279394833053858E-2</v>
          </cell>
          <cell r="AQ89">
            <v>156290</v>
          </cell>
          <cell r="AR89">
            <v>247019</v>
          </cell>
          <cell r="AS89">
            <v>277036</v>
          </cell>
          <cell r="AT89">
            <v>0.77257662038518138</v>
          </cell>
          <cell r="AU89">
            <v>0.1215169683303714</v>
          </cell>
          <cell r="CT89">
            <v>15669</v>
          </cell>
          <cell r="CU89">
            <v>21233</v>
          </cell>
          <cell r="CV89">
            <v>21679</v>
          </cell>
          <cell r="CZ89">
            <v>17662</v>
          </cell>
          <cell r="DA89">
            <v>21679</v>
          </cell>
          <cell r="DB89">
            <v>24973</v>
          </cell>
          <cell r="DC89">
            <v>0.41393953119691984</v>
          </cell>
          <cell r="DD89">
            <v>0.15194427787259568</v>
          </cell>
          <cell r="DF89">
            <v>23650</v>
          </cell>
          <cell r="DG89">
            <v>24973</v>
          </cell>
          <cell r="DH89">
            <v>30886</v>
          </cell>
          <cell r="DI89">
            <v>0.30596194503171237</v>
          </cell>
          <cell r="DJ89">
            <v>0.23677571777519724</v>
          </cell>
          <cell r="DP89">
            <v>21233</v>
          </cell>
          <cell r="DQ89">
            <v>30886</v>
          </cell>
          <cell r="DR89">
            <v>29246</v>
          </cell>
          <cell r="DS89">
            <v>0.37738426034945594</v>
          </cell>
          <cell r="DT89">
            <v>-5.3098491225798128E-2</v>
          </cell>
          <cell r="DW89">
            <v>30886</v>
          </cell>
          <cell r="DY89">
            <v>21679</v>
          </cell>
          <cell r="DZ89">
            <v>29246</v>
          </cell>
          <cell r="EA89">
            <v>33283</v>
          </cell>
          <cell r="EB89">
            <v>0.53526454172240423</v>
          </cell>
          <cell r="EC89">
            <v>0.13803597073104013</v>
          </cell>
          <cell r="EE89">
            <v>24973</v>
          </cell>
          <cell r="EF89">
            <v>33283</v>
          </cell>
          <cell r="EG89">
            <v>37528</v>
          </cell>
          <cell r="EH89">
            <v>0.50274296239939131</v>
          </cell>
          <cell r="EI89">
            <v>0.12754258930985785</v>
          </cell>
          <cell r="EK89">
            <v>30886</v>
          </cell>
          <cell r="EL89">
            <v>37528</v>
          </cell>
          <cell r="EM89">
            <v>42196</v>
          </cell>
          <cell r="EN89">
            <v>0.36618532668522952</v>
          </cell>
          <cell r="EO89">
            <v>0.12438712428053722</v>
          </cell>
          <cell r="EQ89">
            <v>29246</v>
          </cell>
          <cell r="ER89">
            <v>42196</v>
          </cell>
          <cell r="ES89">
            <v>43560</v>
          </cell>
          <cell r="ET89">
            <v>0.48943445257471097</v>
          </cell>
          <cell r="EU89">
            <v>3.2325338894682032E-2</v>
          </cell>
        </row>
        <row r="90">
          <cell r="A90" t="str">
            <v>Borrowings</v>
          </cell>
          <cell r="B90">
            <v>30752</v>
          </cell>
          <cell r="C90">
            <v>34401</v>
          </cell>
          <cell r="D90">
            <v>34868</v>
          </cell>
          <cell r="E90">
            <v>31036</v>
          </cell>
          <cell r="F90">
            <v>25632</v>
          </cell>
          <cell r="G90">
            <v>30024</v>
          </cell>
          <cell r="H90">
            <v>37065</v>
          </cell>
          <cell r="I90">
            <v>38073</v>
          </cell>
          <cell r="J90">
            <v>40014</v>
          </cell>
          <cell r="K90">
            <v>44293</v>
          </cell>
          <cell r="L90">
            <v>43367</v>
          </cell>
          <cell r="M90">
            <v>57979</v>
          </cell>
          <cell r="N90">
            <v>59158</v>
          </cell>
          <cell r="P90">
            <v>41966</v>
          </cell>
          <cell r="Q90">
            <v>59158</v>
          </cell>
          <cell r="R90">
            <v>66608</v>
          </cell>
          <cell r="S90">
            <v>0.58718962970023347</v>
          </cell>
          <cell r="T90">
            <v>0.12593393961932442</v>
          </cell>
          <cell r="W90">
            <v>26607</v>
          </cell>
          <cell r="X90">
            <v>31036</v>
          </cell>
          <cell r="Y90">
            <v>46506</v>
          </cell>
          <cell r="AE90">
            <v>9178</v>
          </cell>
          <cell r="AF90">
            <v>24671</v>
          </cell>
          <cell r="AG90">
            <v>27654</v>
          </cell>
          <cell r="AH90">
            <v>2.0130747439529308</v>
          </cell>
          <cell r="AI90">
            <v>0.12091119127720806</v>
          </cell>
          <cell r="AJ90">
            <v>0.13648794232203532</v>
          </cell>
          <cell r="AK90">
            <v>57979</v>
          </cell>
          <cell r="AL90">
            <v>27654</v>
          </cell>
          <cell r="AM90">
            <v>99372</v>
          </cell>
          <cell r="AN90">
            <v>0.71393090601769615</v>
          </cell>
          <cell r="AO90">
            <v>2.5934042091559992</v>
          </cell>
          <cell r="AP90">
            <v>0.1355840746682222</v>
          </cell>
          <cell r="AQ90">
            <v>59307</v>
          </cell>
          <cell r="AR90">
            <v>96610</v>
          </cell>
          <cell r="AS90">
            <v>131171</v>
          </cell>
          <cell r="AT90">
            <v>1.2117288009847065</v>
          </cell>
          <cell r="AU90">
            <v>0.35773729427595491</v>
          </cell>
          <cell r="AV90">
            <v>6.7191493187101159E-2</v>
          </cell>
          <cell r="AX90">
            <v>120670</v>
          </cell>
          <cell r="AY90">
            <v>166198</v>
          </cell>
          <cell r="AZ90">
            <v>185401.19999999998</v>
          </cell>
          <cell r="BA90">
            <v>0.53643159028756093</v>
          </cell>
          <cell r="BB90">
            <v>0.11554411003742504</v>
          </cell>
          <cell r="BD90">
            <v>137140</v>
          </cell>
          <cell r="BE90">
            <v>185401.19999999998</v>
          </cell>
          <cell r="BF90">
            <v>214199.5</v>
          </cell>
          <cell r="BG90">
            <v>0.56190389383112138</v>
          </cell>
          <cell r="BH90">
            <v>0.1553296310919241</v>
          </cell>
          <cell r="BJ90">
            <v>155734</v>
          </cell>
          <cell r="BK90">
            <v>214199.5</v>
          </cell>
          <cell r="BL90">
            <v>219847</v>
          </cell>
          <cell r="BM90">
            <v>0.41168274108415637</v>
          </cell>
          <cell r="BN90">
            <v>2.636560776285668E-2</v>
          </cell>
          <cell r="BP90">
            <v>166198</v>
          </cell>
          <cell r="BQ90">
            <v>219847</v>
          </cell>
          <cell r="BR90">
            <v>231696</v>
          </cell>
          <cell r="BS90">
            <v>0.39409619851021072</v>
          </cell>
          <cell r="BT90">
            <v>5.3896573526134084E-2</v>
          </cell>
          <cell r="BV90">
            <v>185401.19999999998</v>
          </cell>
          <cell r="BW90">
            <v>231696</v>
          </cell>
          <cell r="BX90">
            <v>240270</v>
          </cell>
          <cell r="BY90">
            <v>0.29594630455466331</v>
          </cell>
          <cell r="BZ90">
            <v>3.7005386368344828E-2</v>
          </cell>
          <cell r="CB90">
            <v>214199.5</v>
          </cell>
          <cell r="CC90">
            <v>240270</v>
          </cell>
          <cell r="CD90">
            <v>238653</v>
          </cell>
          <cell r="CE90">
            <v>0.11416226461779799</v>
          </cell>
          <cell r="CF90">
            <v>-6.7299288300661786E-3</v>
          </cell>
          <cell r="CH90">
            <v>219847</v>
          </cell>
          <cell r="CI90">
            <v>238653</v>
          </cell>
          <cell r="CJ90">
            <v>224976</v>
          </cell>
          <cell r="CK90">
            <v>2.3329861221667691E-2</v>
          </cell>
          <cell r="CL90">
            <v>-5.7309147590853704E-2</v>
          </cell>
          <cell r="CN90">
            <v>231696</v>
          </cell>
          <cell r="CO90">
            <v>224976</v>
          </cell>
          <cell r="CP90">
            <v>232731</v>
          </cell>
          <cell r="CQ90">
            <v>4.4670602858918329E-3</v>
          </cell>
          <cell r="CR90">
            <v>3.4470343503306911E-2</v>
          </cell>
          <cell r="CT90">
            <v>240270</v>
          </cell>
          <cell r="CU90">
            <v>232731</v>
          </cell>
          <cell r="CV90">
            <v>267721</v>
          </cell>
          <cell r="CW90">
            <v>0.1142506347026262</v>
          </cell>
          <cell r="CX90">
            <v>0.15034524837688146</v>
          </cell>
          <cell r="CZ90">
            <v>238652</v>
          </cell>
          <cell r="DA90">
            <v>267721</v>
          </cell>
          <cell r="DB90">
            <v>293372</v>
          </cell>
          <cell r="DC90">
            <v>0.22928783333053993</v>
          </cell>
          <cell r="DD90">
            <v>9.5812431598567116E-2</v>
          </cell>
          <cell r="DF90">
            <v>224977</v>
          </cell>
          <cell r="DG90">
            <v>293371</v>
          </cell>
          <cell r="DH90">
            <v>297242</v>
          </cell>
          <cell r="DI90">
            <v>0.32121061264040329</v>
          </cell>
          <cell r="DJ90">
            <v>1.3194896564418412E-2</v>
          </cell>
          <cell r="DP90">
            <v>232731</v>
          </cell>
          <cell r="DQ90">
            <v>297242</v>
          </cell>
          <cell r="DR90">
            <v>329782</v>
          </cell>
          <cell r="DS90">
            <v>0.41700933695983777</v>
          </cell>
          <cell r="DT90">
            <v>0.10947308926733101</v>
          </cell>
          <cell r="DV90">
            <v>232731</v>
          </cell>
          <cell r="DW90">
            <v>297242</v>
          </cell>
          <cell r="DY90">
            <v>267721</v>
          </cell>
          <cell r="DZ90">
            <v>329782</v>
          </cell>
          <cell r="EA90">
            <v>375149</v>
          </cell>
          <cell r="EB90">
            <v>0.40126848472850463</v>
          </cell>
          <cell r="EC90">
            <v>0.1375666349285285</v>
          </cell>
          <cell r="EE90">
            <v>293371</v>
          </cell>
          <cell r="EF90">
            <v>363591</v>
          </cell>
          <cell r="EG90">
            <v>400963</v>
          </cell>
          <cell r="EH90">
            <v>0.36674381585091909</v>
          </cell>
          <cell r="EI90">
            <v>0.1027858225313607</v>
          </cell>
          <cell r="EK90">
            <v>297242</v>
          </cell>
          <cell r="EL90">
            <v>400964</v>
          </cell>
          <cell r="EM90">
            <v>412421</v>
          </cell>
          <cell r="EN90">
            <v>0.38749234630368523</v>
          </cell>
          <cell r="EO90">
            <v>2.8573637533544138E-2</v>
          </cell>
          <cell r="EQ90">
            <v>329779</v>
          </cell>
          <cell r="ER90">
            <v>412421</v>
          </cell>
          <cell r="ES90">
            <v>446990</v>
          </cell>
          <cell r="ET90">
            <v>0.35542287410659856</v>
          </cell>
          <cell r="EU90">
            <v>8.3819689104094985E-2</v>
          </cell>
        </row>
        <row r="91">
          <cell r="A91" t="str">
            <v>Borrowings</v>
          </cell>
          <cell r="B91">
            <v>30752</v>
          </cell>
          <cell r="C91">
            <v>34401</v>
          </cell>
          <cell r="D91">
            <v>34868</v>
          </cell>
          <cell r="E91">
            <v>31036</v>
          </cell>
          <cell r="F91">
            <v>25632</v>
          </cell>
          <cell r="G91">
            <v>30024</v>
          </cell>
          <cell r="H91">
            <v>37065</v>
          </cell>
          <cell r="I91">
            <v>38073</v>
          </cell>
          <cell r="J91">
            <v>40014</v>
          </cell>
          <cell r="K91">
            <v>44293</v>
          </cell>
          <cell r="L91">
            <v>43367</v>
          </cell>
          <cell r="M91">
            <v>57979</v>
          </cell>
          <cell r="N91">
            <v>59158</v>
          </cell>
          <cell r="P91">
            <v>41966</v>
          </cell>
          <cell r="Q91">
            <v>59158</v>
          </cell>
          <cell r="R91">
            <v>66608</v>
          </cell>
          <cell r="S91">
            <v>0.58718962970023347</v>
          </cell>
          <cell r="T91">
            <v>0.12593393961932442</v>
          </cell>
          <cell r="W91">
            <v>26607</v>
          </cell>
          <cell r="X91">
            <v>31036</v>
          </cell>
          <cell r="Y91">
            <v>35907</v>
          </cell>
          <cell r="AE91">
            <v>9178</v>
          </cell>
          <cell r="AF91">
            <v>24671</v>
          </cell>
          <cell r="AG91">
            <v>27654</v>
          </cell>
          <cell r="AH91">
            <v>2.0130747439529308</v>
          </cell>
          <cell r="AI91">
            <v>0.12091119127720806</v>
          </cell>
          <cell r="AJ91">
            <v>0.30164530824948388</v>
          </cell>
          <cell r="AK91">
            <v>57979</v>
          </cell>
          <cell r="AL91">
            <v>27654</v>
          </cell>
          <cell r="AM91">
            <v>99372</v>
          </cell>
          <cell r="AN91">
            <v>0.71393090601769615</v>
          </cell>
          <cell r="AO91">
            <v>2.5934042091559992</v>
          </cell>
          <cell r="AP91">
            <v>0.14926538166160963</v>
          </cell>
          <cell r="AQ91">
            <v>59158</v>
          </cell>
          <cell r="AR91">
            <v>99859</v>
          </cell>
          <cell r="AS91">
            <v>91371</v>
          </cell>
          <cell r="AT91">
            <v>0.54452483180634914</v>
          </cell>
          <cell r="AU91">
            <v>-8.4999849788201409E-2</v>
          </cell>
          <cell r="AV91">
            <v>0.2141972941885304</v>
          </cell>
          <cell r="AX91">
            <v>61022</v>
          </cell>
          <cell r="AY91">
            <v>110838</v>
          </cell>
          <cell r="AZ91">
            <v>131055.1</v>
          </cell>
          <cell r="BA91">
            <v>1.1476696928976438</v>
          </cell>
          <cell r="BB91">
            <v>0.18240224471751576</v>
          </cell>
          <cell r="BD91">
            <v>79429</v>
          </cell>
          <cell r="BE91">
            <v>131055.1</v>
          </cell>
          <cell r="BF91">
            <v>132886</v>
          </cell>
          <cell r="BG91">
            <v>0.6730161527905425</v>
          </cell>
          <cell r="BH91">
            <v>1.3970459753187781E-2</v>
          </cell>
          <cell r="BJ91">
            <v>91285</v>
          </cell>
          <cell r="BK91">
            <v>132886</v>
          </cell>
          <cell r="BL91">
            <v>125697</v>
          </cell>
          <cell r="BM91">
            <v>0.37697321575286202</v>
          </cell>
          <cell r="BN91">
            <v>-5.4099002152220743E-2</v>
          </cell>
          <cell r="BP91">
            <v>110838</v>
          </cell>
          <cell r="BQ91">
            <v>125697</v>
          </cell>
          <cell r="BR91">
            <v>104727.5</v>
          </cell>
          <cell r="BS91">
            <v>-5.513000956350711E-2</v>
          </cell>
          <cell r="BT91">
            <v>-0.16682577945376575</v>
          </cell>
          <cell r="BV91">
            <v>131055.1</v>
          </cell>
          <cell r="BW91">
            <v>104727.5</v>
          </cell>
          <cell r="BX91">
            <v>101677</v>
          </cell>
          <cell r="BY91">
            <v>-0.22416601872037034</v>
          </cell>
          <cell r="BZ91">
            <v>-2.912797498269315E-2</v>
          </cell>
          <cell r="CB91">
            <v>132886</v>
          </cell>
          <cell r="CC91">
            <v>101677</v>
          </cell>
          <cell r="CD91">
            <v>119283</v>
          </cell>
          <cell r="CE91">
            <v>-0.10236593772105418</v>
          </cell>
          <cell r="CF91">
            <v>0.17315617101212655</v>
          </cell>
          <cell r="CH91">
            <v>125697</v>
          </cell>
          <cell r="CI91">
            <v>119283</v>
          </cell>
          <cell r="CJ91">
            <v>133130</v>
          </cell>
          <cell r="CK91">
            <v>5.9134267325393619E-2</v>
          </cell>
          <cell r="CL91">
            <v>0.11608527619191333</v>
          </cell>
          <cell r="CN91">
            <v>104727.5</v>
          </cell>
          <cell r="CO91">
            <v>133130</v>
          </cell>
          <cell r="CP91">
            <v>122352</v>
          </cell>
          <cell r="CQ91">
            <v>0.16828913131698942</v>
          </cell>
          <cell r="CR91">
            <v>-8.0958461654022429E-2</v>
          </cell>
          <cell r="CT91">
            <v>101677</v>
          </cell>
          <cell r="CU91">
            <v>122352</v>
          </cell>
          <cell r="CV91">
            <v>100560</v>
          </cell>
          <cell r="CW91">
            <v>-1.0985768659578898E-2</v>
          </cell>
          <cell r="CX91">
            <v>-0.17810906237740287</v>
          </cell>
          <cell r="CZ91">
            <v>119283</v>
          </cell>
          <cell r="DA91">
            <v>100560</v>
          </cell>
          <cell r="DB91">
            <v>27161</v>
          </cell>
          <cell r="DC91">
            <v>-0.77229781276460185</v>
          </cell>
          <cell r="DD91">
            <v>-0.72990254574383451</v>
          </cell>
          <cell r="DF91">
            <v>96622</v>
          </cell>
          <cell r="DG91">
            <v>127161</v>
          </cell>
          <cell r="DH91">
            <v>132000</v>
          </cell>
          <cell r="DI91">
            <v>0.36614849620169321</v>
          </cell>
          <cell r="DJ91">
            <v>3.8054120367093658E-2</v>
          </cell>
          <cell r="DP91">
            <v>124836</v>
          </cell>
          <cell r="DQ91">
            <v>147624</v>
          </cell>
          <cell r="DR91">
            <v>163736</v>
          </cell>
          <cell r="DS91">
            <v>0.31160883078599122</v>
          </cell>
          <cell r="DT91">
            <v>0.1091421449086869</v>
          </cell>
          <cell r="DV91">
            <v>122352</v>
          </cell>
          <cell r="DW91">
            <v>132000</v>
          </cell>
          <cell r="DY91">
            <v>100560</v>
          </cell>
          <cell r="DZ91">
            <v>163736</v>
          </cell>
          <cell r="EA91">
            <v>148729</v>
          </cell>
          <cell r="EB91">
            <v>0.47900755767700876</v>
          </cell>
          <cell r="EC91">
            <v>-9.1653637562906121E-2</v>
          </cell>
          <cell r="EE91">
            <v>133333</v>
          </cell>
          <cell r="EF91">
            <v>148729</v>
          </cell>
          <cell r="EG91">
            <v>157690</v>
          </cell>
          <cell r="EH91">
            <v>0.18267795669489173</v>
          </cell>
          <cell r="EI91">
            <v>6.0250522762877345E-2</v>
          </cell>
          <cell r="EK91">
            <v>147624</v>
          </cell>
          <cell r="EL91">
            <v>157690</v>
          </cell>
          <cell r="EM91">
            <v>182791</v>
          </cell>
          <cell r="EN91">
            <v>0.23822007261691858</v>
          </cell>
          <cell r="EO91">
            <v>0.15917940262540431</v>
          </cell>
          <cell r="EQ91">
            <v>163736</v>
          </cell>
          <cell r="ER91">
            <v>182791</v>
          </cell>
          <cell r="ES91">
            <v>194220</v>
          </cell>
          <cell r="ET91">
            <v>0.186177749548053</v>
          </cell>
          <cell r="EU91">
            <v>6.2524960200447399E-2</v>
          </cell>
        </row>
        <row r="92">
          <cell r="A92" t="str">
            <v>Total Advances and Investments</v>
          </cell>
          <cell r="B92">
            <v>58176</v>
          </cell>
          <cell r="C92">
            <v>53800</v>
          </cell>
          <cell r="D92">
            <v>68504</v>
          </cell>
          <cell r="E92">
            <v>82413</v>
          </cell>
          <cell r="F92">
            <v>66070</v>
          </cell>
          <cell r="G92">
            <v>76517</v>
          </cell>
          <cell r="H92">
            <v>85533</v>
          </cell>
          <cell r="I92">
            <v>98504</v>
          </cell>
          <cell r="J92">
            <v>107585</v>
          </cell>
          <cell r="K92">
            <v>118870</v>
          </cell>
          <cell r="L92">
            <v>128222</v>
          </cell>
          <cell r="M92">
            <v>154702</v>
          </cell>
          <cell r="N92">
            <v>156290</v>
          </cell>
          <cell r="P92">
            <v>118870</v>
          </cell>
          <cell r="Q92">
            <v>156290</v>
          </cell>
          <cell r="R92">
            <v>181692</v>
          </cell>
          <cell r="S92">
            <v>0.52849331202153604</v>
          </cell>
          <cell r="T92">
            <v>0.16253119201484423</v>
          </cell>
          <cell r="X92">
            <v>40513</v>
          </cell>
          <cell r="Y92">
            <v>82413</v>
          </cell>
          <cell r="AF92">
            <v>128223</v>
          </cell>
          <cell r="AG92">
            <v>181692</v>
          </cell>
          <cell r="AH92">
            <v>216569</v>
          </cell>
          <cell r="AI92">
            <v>0.68900275301622949</v>
          </cell>
          <cell r="AJ92">
            <v>0.19195671796226588</v>
          </cell>
          <cell r="AL92">
            <v>154686</v>
          </cell>
          <cell r="AM92">
            <v>216569</v>
          </cell>
          <cell r="AN92">
            <v>247019</v>
          </cell>
          <cell r="AO92">
            <v>0.59690599019950086</v>
          </cell>
          <cell r="AP92">
            <v>0.14060184052195845</v>
          </cell>
          <cell r="AR92">
            <v>156290</v>
          </cell>
          <cell r="AS92">
            <v>247019</v>
          </cell>
          <cell r="AT92">
            <v>277036</v>
          </cell>
          <cell r="AU92">
            <v>0.77257662038518138</v>
          </cell>
          <cell r="AV92">
            <v>0.1215169683303714</v>
          </cell>
          <cell r="AX92">
            <v>181692</v>
          </cell>
          <cell r="AY92">
            <v>277036</v>
          </cell>
          <cell r="AZ92">
            <v>316456.3</v>
          </cell>
          <cell r="BA92">
            <v>0.74171840257138455</v>
          </cell>
          <cell r="BB92">
            <v>0.14229305938578385</v>
          </cell>
          <cell r="BD92">
            <v>216569</v>
          </cell>
          <cell r="BE92">
            <v>316456.3</v>
          </cell>
          <cell r="BF92">
            <v>347085.5</v>
          </cell>
          <cell r="BG92">
            <v>0.60265550471212403</v>
          </cell>
          <cell r="BH92">
            <v>9.6788087328329331E-2</v>
          </cell>
          <cell r="BJ92">
            <v>247019</v>
          </cell>
          <cell r="BK92">
            <v>347085.5</v>
          </cell>
          <cell r="BL92">
            <v>345544</v>
          </cell>
          <cell r="BM92">
            <v>0.39885595844854049</v>
          </cell>
          <cell r="BN92">
            <v>-4.4412687940003082E-3</v>
          </cell>
          <cell r="BP92">
            <v>277036</v>
          </cell>
          <cell r="BQ92">
            <v>345544</v>
          </cell>
          <cell r="BR92">
            <v>336423.5</v>
          </cell>
          <cell r="BS92">
            <v>0.21436744683001496</v>
          </cell>
          <cell r="BT92">
            <v>-2.639461255295994E-2</v>
          </cell>
          <cell r="BV92">
            <v>316456.3</v>
          </cell>
          <cell r="BW92">
            <v>336423.5</v>
          </cell>
          <cell r="BX92">
            <v>341947</v>
          </cell>
          <cell r="BY92">
            <v>8.0550458309725625E-2</v>
          </cell>
          <cell r="BZ92">
            <v>1.6418294203585759E-2</v>
          </cell>
          <cell r="CB92">
            <v>347085.5</v>
          </cell>
          <cell r="CC92">
            <v>341947</v>
          </cell>
          <cell r="CD92">
            <v>357936</v>
          </cell>
          <cell r="CE92">
            <v>3.1261749626533053E-2</v>
          </cell>
          <cell r="CF92">
            <v>4.6758708220864698E-2</v>
          </cell>
          <cell r="CH92">
            <v>345544</v>
          </cell>
          <cell r="CI92">
            <v>357936</v>
          </cell>
          <cell r="CJ92">
            <v>358106</v>
          </cell>
          <cell r="CK92">
            <v>3.6354270367883634E-2</v>
          </cell>
          <cell r="CL92">
            <v>4.7494524160751617E-4</v>
          </cell>
          <cell r="CN92">
            <v>336423.5</v>
          </cell>
          <cell r="CO92">
            <v>358106</v>
          </cell>
          <cell r="CP92">
            <v>355083</v>
          </cell>
          <cell r="CQ92">
            <v>5.5464318039613714E-2</v>
          </cell>
          <cell r="CR92">
            <v>-8.4416345998111764E-3</v>
          </cell>
          <cell r="CT92">
            <v>341947</v>
          </cell>
          <cell r="CU92">
            <v>355083</v>
          </cell>
          <cell r="CV92">
            <v>368281</v>
          </cell>
          <cell r="CW92">
            <v>7.7011934598051779E-2</v>
          </cell>
          <cell r="CX92">
            <v>3.7168774624524392E-2</v>
          </cell>
          <cell r="CZ92">
            <v>357935</v>
          </cell>
          <cell r="DA92">
            <v>368281</v>
          </cell>
          <cell r="DB92">
            <v>320533</v>
          </cell>
          <cell r="DC92">
            <v>-0.10449383267911772</v>
          </cell>
          <cell r="DD92">
            <v>-0.12965100018735698</v>
          </cell>
          <cell r="DF92">
            <v>321599</v>
          </cell>
          <cell r="DG92">
            <v>420532</v>
          </cell>
          <cell r="DH92">
            <v>429242</v>
          </cell>
          <cell r="DI92">
            <v>0.33471186166623657</v>
          </cell>
          <cell r="DJ92">
            <v>2.0711860215156142E-2</v>
          </cell>
          <cell r="DP92">
            <v>357567</v>
          </cell>
          <cell r="DQ92">
            <v>444866</v>
          </cell>
          <cell r="DR92">
            <v>493518</v>
          </cell>
          <cell r="DS92">
            <v>0.38021126110631021</v>
          </cell>
          <cell r="DT92">
            <v>0.10936326893941106</v>
          </cell>
          <cell r="DV92">
            <v>355083</v>
          </cell>
          <cell r="DW92">
            <v>429242</v>
          </cell>
          <cell r="DY92">
            <v>368281</v>
          </cell>
          <cell r="DZ92">
            <v>493518</v>
          </cell>
          <cell r="EA92">
            <v>523878</v>
          </cell>
          <cell r="EB92">
            <v>0.42249532286487756</v>
          </cell>
          <cell r="EC92">
            <v>6.1517513039038185E-2</v>
          </cell>
          <cell r="EE92">
            <v>426704</v>
          </cell>
          <cell r="EF92">
            <v>512320</v>
          </cell>
          <cell r="EG92">
            <v>558653</v>
          </cell>
          <cell r="EH92">
            <v>0.30922841126401446</v>
          </cell>
          <cell r="EI92">
            <v>9.0437617114303537E-2</v>
          </cell>
          <cell r="EK92">
            <v>444866</v>
          </cell>
          <cell r="EL92">
            <v>558653</v>
          </cell>
          <cell r="EM92">
            <v>595212</v>
          </cell>
          <cell r="EN92">
            <v>0.33795794688737724</v>
          </cell>
          <cell r="EO92">
            <v>6.544133836209598E-2</v>
          </cell>
          <cell r="EQ92">
            <v>493515</v>
          </cell>
          <cell r="ER92">
            <v>595212</v>
          </cell>
          <cell r="ES92">
            <v>641210</v>
          </cell>
          <cell r="ET92">
            <v>0.2992715520298268</v>
          </cell>
          <cell r="EU92">
            <v>7.7280027956425634E-2</v>
          </cell>
        </row>
        <row r="93">
          <cell r="A93" t="str">
            <v>Ratios</v>
          </cell>
          <cell r="B93">
            <v>18375</v>
          </cell>
          <cell r="C93">
            <v>8566</v>
          </cell>
          <cell r="D93">
            <v>23447</v>
          </cell>
          <cell r="E93">
            <v>42207</v>
          </cell>
          <cell r="F93">
            <v>25685</v>
          </cell>
          <cell r="G93">
            <v>30477</v>
          </cell>
          <cell r="H93">
            <v>31937</v>
          </cell>
          <cell r="I93">
            <v>38326</v>
          </cell>
          <cell r="J93">
            <v>43390</v>
          </cell>
          <cell r="K93">
            <v>49315</v>
          </cell>
          <cell r="L93">
            <v>59155</v>
          </cell>
          <cell r="M93">
            <v>56167</v>
          </cell>
          <cell r="N93">
            <v>59307</v>
          </cell>
          <cell r="P93">
            <v>49315</v>
          </cell>
          <cell r="Q93">
            <v>59307</v>
          </cell>
          <cell r="R93">
            <v>68756</v>
          </cell>
          <cell r="S93">
            <v>0.39422082530670188</v>
          </cell>
          <cell r="T93">
            <v>0.15932351998920868</v>
          </cell>
          <cell r="X93">
            <v>2026</v>
          </cell>
          <cell r="Y93">
            <v>42207</v>
          </cell>
          <cell r="AF93">
            <v>65497</v>
          </cell>
          <cell r="AG93">
            <v>81940</v>
          </cell>
          <cell r="AH93">
            <v>99014</v>
          </cell>
          <cell r="AI93">
            <v>0.51173336183336637</v>
          </cell>
          <cell r="AJ93">
            <v>0.20837197949719299</v>
          </cell>
          <cell r="AL93">
            <v>56167</v>
          </cell>
          <cell r="AM93">
            <v>99014</v>
          </cell>
          <cell r="AN93">
            <v>96610</v>
          </cell>
          <cell r="AO93">
            <v>0.72004913917424829</v>
          </cell>
          <cell r="AP93">
            <v>-2.4279394833053858E-2</v>
          </cell>
          <cell r="AR93">
            <v>59307</v>
          </cell>
          <cell r="AS93">
            <v>96610</v>
          </cell>
          <cell r="AT93">
            <v>131171</v>
          </cell>
          <cell r="AU93">
            <v>1.2117288009847065</v>
          </cell>
          <cell r="AV93">
            <v>0.35773729427595491</v>
          </cell>
          <cell r="AX93">
            <v>68756</v>
          </cell>
          <cell r="AY93">
            <v>131171</v>
          </cell>
          <cell r="AZ93">
            <v>158681.9</v>
          </cell>
          <cell r="BA93">
            <v>1.307898947000989</v>
          </cell>
          <cell r="BB93">
            <v>0.20973309649236493</v>
          </cell>
          <cell r="BD93">
            <v>85338</v>
          </cell>
          <cell r="BE93">
            <v>158681.9</v>
          </cell>
          <cell r="BF93">
            <v>127937</v>
          </cell>
          <cell r="BG93">
            <v>0.49917973235838664</v>
          </cell>
          <cell r="BH93">
            <v>-0.19375177635256446</v>
          </cell>
          <cell r="BJ93">
            <v>96610</v>
          </cell>
          <cell r="BK93">
            <v>127937</v>
          </cell>
          <cell r="BL93">
            <v>136919</v>
          </cell>
          <cell r="BM93">
            <v>0.41723424076182591</v>
          </cell>
          <cell r="BN93">
            <v>7.0206429727131425E-2</v>
          </cell>
          <cell r="BP93">
            <v>131171</v>
          </cell>
          <cell r="BQ93">
            <v>136919</v>
          </cell>
          <cell r="BR93">
            <v>143730</v>
          </cell>
          <cell r="BS93">
            <v>9.5745248568662289E-2</v>
          </cell>
          <cell r="BT93">
            <v>4.9744739590560805E-2</v>
          </cell>
          <cell r="BV93">
            <v>158681.9</v>
          </cell>
          <cell r="BW93">
            <v>143730</v>
          </cell>
          <cell r="BX93">
            <v>144487</v>
          </cell>
          <cell r="BY93">
            <v>-8.9455067024027279E-2</v>
          </cell>
          <cell r="BZ93">
            <v>5.2668197314409415E-3</v>
          </cell>
          <cell r="CB93">
            <v>127937</v>
          </cell>
          <cell r="CC93">
            <v>144487</v>
          </cell>
          <cell r="CD93">
            <v>134000</v>
          </cell>
          <cell r="CE93">
            <v>4.7390512517879957E-2</v>
          </cell>
          <cell r="CF93">
            <v>-7.2580924235398303E-2</v>
          </cell>
          <cell r="CH93">
            <v>136919</v>
          </cell>
          <cell r="CI93">
            <v>134000</v>
          </cell>
          <cell r="CJ93">
            <v>138228</v>
          </cell>
          <cell r="CK93">
            <v>9.5603970230573321E-3</v>
          </cell>
          <cell r="CL93">
            <v>3.1552238805970134E-2</v>
          </cell>
          <cell r="CN93">
            <v>143730</v>
          </cell>
          <cell r="CO93">
            <v>138228</v>
          </cell>
          <cell r="CP93">
            <v>156477</v>
          </cell>
          <cell r="CQ93">
            <v>8.8687121686495507E-2</v>
          </cell>
          <cell r="CR93">
            <v>0.13202100876812217</v>
          </cell>
          <cell r="CT93">
            <v>144487</v>
          </cell>
          <cell r="CU93">
            <v>156477</v>
          </cell>
          <cell r="CV93">
            <v>169158</v>
          </cell>
          <cell r="CW93">
            <v>0.17074892550886922</v>
          </cell>
          <cell r="CX93">
            <v>8.1040664123161799E-2</v>
          </cell>
          <cell r="CZ93">
            <v>133130</v>
          </cell>
          <cell r="DA93">
            <v>169158</v>
          </cell>
          <cell r="DB93">
            <v>200839</v>
          </cell>
          <cell r="DC93">
            <v>0.50859310448433859</v>
          </cell>
          <cell r="DD93">
            <v>0.18728644226108138</v>
          </cell>
          <cell r="DF93">
            <v>138218</v>
          </cell>
          <cell r="DG93">
            <v>200830</v>
          </cell>
          <cell r="DH93">
            <v>218192</v>
          </cell>
          <cell r="DI93">
            <v>0.5786077066662807</v>
          </cell>
          <cell r="DJ93">
            <v>8.6451227406264097E-2</v>
          </cell>
          <cell r="DP93">
            <v>156477</v>
          </cell>
          <cell r="DQ93">
            <v>218192</v>
          </cell>
          <cell r="DR93">
            <v>222875</v>
          </cell>
          <cell r="DS93">
            <v>0.42433073231209706</v>
          </cell>
          <cell r="DT93">
            <v>2.146274840507445E-2</v>
          </cell>
          <cell r="DV93">
            <v>156477</v>
          </cell>
          <cell r="DW93">
            <v>218192</v>
          </cell>
          <cell r="DY93">
            <v>169158</v>
          </cell>
          <cell r="DZ93">
            <v>222875</v>
          </cell>
          <cell r="EA93">
            <v>264905</v>
          </cell>
          <cell r="EB93">
            <v>0.56602111635275887</v>
          </cell>
          <cell r="EC93">
            <v>0.18858104318564228</v>
          </cell>
          <cell r="EE93">
            <v>200830</v>
          </cell>
          <cell r="EF93">
            <v>264905</v>
          </cell>
          <cell r="EG93">
            <v>261966</v>
          </cell>
          <cell r="EH93">
            <v>0.30441667081611312</v>
          </cell>
          <cell r="EI93">
            <v>-1.1094543326853001E-2</v>
          </cell>
          <cell r="EK93">
            <v>218192</v>
          </cell>
          <cell r="EL93">
            <v>261966</v>
          </cell>
          <cell r="EM93">
            <v>273130</v>
          </cell>
          <cell r="EN93">
            <v>0.25178741658722603</v>
          </cell>
          <cell r="EO93">
            <v>4.2616217371719944E-2</v>
          </cell>
          <cell r="EQ93">
            <v>222875</v>
          </cell>
          <cell r="ER93">
            <v>273130</v>
          </cell>
          <cell r="ES93">
            <v>293970</v>
          </cell>
          <cell r="ET93">
            <v>0.31899046550757149</v>
          </cell>
          <cell r="EU93">
            <v>7.630066268809732E-2</v>
          </cell>
        </row>
        <row r="94">
          <cell r="A94" t="str">
            <v>Networth after Minority Interest</v>
          </cell>
          <cell r="B94">
            <v>10846</v>
          </cell>
          <cell r="C94">
            <v>11241</v>
          </cell>
          <cell r="D94">
            <v>11900</v>
          </cell>
          <cell r="E94">
            <v>12331</v>
          </cell>
          <cell r="F94">
            <v>12666</v>
          </cell>
          <cell r="G94">
            <v>12991</v>
          </cell>
          <cell r="H94">
            <v>13428</v>
          </cell>
          <cell r="I94">
            <v>14668</v>
          </cell>
          <cell r="J94">
            <v>15138</v>
          </cell>
          <cell r="K94">
            <v>15981</v>
          </cell>
          <cell r="L94">
            <v>17583</v>
          </cell>
          <cell r="M94">
            <v>22471</v>
          </cell>
          <cell r="N94">
            <v>28158</v>
          </cell>
          <cell r="P94">
            <v>15981</v>
          </cell>
          <cell r="Q94">
            <v>28158</v>
          </cell>
          <cell r="R94">
            <v>29153</v>
          </cell>
          <cell r="S94">
            <v>0.82422877166635389</v>
          </cell>
          <cell r="T94">
            <v>3.533631649975133E-2</v>
          </cell>
          <cell r="W94">
            <v>10556</v>
          </cell>
          <cell r="X94">
            <v>12331</v>
          </cell>
          <cell r="Y94">
            <v>31036</v>
          </cell>
          <cell r="AE94">
            <v>17583</v>
          </cell>
          <cell r="AF94">
            <v>29153</v>
          </cell>
          <cell r="AG94">
            <v>30889</v>
          </cell>
          <cell r="AH94">
            <v>0.756753682534266</v>
          </cell>
          <cell r="AI94">
            <v>5.9547902445717504E-2</v>
          </cell>
          <cell r="AJ94">
            <v>0.12091119127720806</v>
          </cell>
          <cell r="AK94">
            <v>22471</v>
          </cell>
          <cell r="AL94">
            <v>30889</v>
          </cell>
          <cell r="AM94">
            <v>32330</v>
          </cell>
          <cell r="AN94">
            <v>99372</v>
          </cell>
          <cell r="AO94">
            <v>0.71393090601769615</v>
          </cell>
          <cell r="AP94">
            <v>2.5934042091559992</v>
          </cell>
          <cell r="AR94">
            <v>59158</v>
          </cell>
          <cell r="AS94">
            <v>99859</v>
          </cell>
          <cell r="AT94">
            <v>91371</v>
          </cell>
          <cell r="AU94">
            <v>0.54452483180634914</v>
          </cell>
          <cell r="AV94">
            <v>-8.4999849788201409E-2</v>
          </cell>
          <cell r="AX94">
            <v>66608</v>
          </cell>
          <cell r="AY94">
            <v>91371</v>
          </cell>
          <cell r="AZ94">
            <v>80383.8</v>
          </cell>
          <cell r="BA94">
            <v>0.20681900072063431</v>
          </cell>
          <cell r="BB94">
            <v>-0.12024821880027581</v>
          </cell>
          <cell r="BD94">
            <v>76218</v>
          </cell>
          <cell r="BE94">
            <v>80383.8</v>
          </cell>
          <cell r="BF94">
            <v>124385</v>
          </cell>
          <cell r="BG94">
            <v>0.63196357815739068</v>
          </cell>
          <cell r="BH94">
            <v>0.54738890174388377</v>
          </cell>
          <cell r="BJ94">
            <v>99859</v>
          </cell>
          <cell r="BK94">
            <v>124385</v>
          </cell>
          <cell r="BL94">
            <v>127728</v>
          </cell>
          <cell r="BM94">
            <v>0.27908350774592172</v>
          </cell>
          <cell r="BN94">
            <v>2.6876231056799371E-2</v>
          </cell>
          <cell r="BP94">
            <v>91371</v>
          </cell>
          <cell r="BQ94">
            <v>127728</v>
          </cell>
          <cell r="BR94">
            <v>106210</v>
          </cell>
          <cell r="BS94">
            <v>0.16240382615928461</v>
          </cell>
          <cell r="BT94">
            <v>-0.16846736815733432</v>
          </cell>
          <cell r="BV94">
            <v>80383.8</v>
          </cell>
          <cell r="BW94">
            <v>106210</v>
          </cell>
          <cell r="BX94">
            <v>110755</v>
          </cell>
          <cell r="BY94">
            <v>0.3778273731771824</v>
          </cell>
          <cell r="BZ94">
            <v>4.279258073627723E-2</v>
          </cell>
          <cell r="CB94">
            <v>124385</v>
          </cell>
          <cell r="CC94">
            <v>110755</v>
          </cell>
          <cell r="CD94">
            <v>128000</v>
          </cell>
          <cell r="CE94">
            <v>2.9062989910358938E-2</v>
          </cell>
          <cell r="CF94">
            <v>0.15570403142070344</v>
          </cell>
          <cell r="CH94">
            <v>127728</v>
          </cell>
          <cell r="CI94">
            <v>128000</v>
          </cell>
          <cell r="CJ94">
            <v>110600</v>
          </cell>
          <cell r="CK94">
            <v>-0.1340974570963297</v>
          </cell>
          <cell r="CL94">
            <v>-0.13593750000000004</v>
          </cell>
          <cell r="CN94">
            <v>106210</v>
          </cell>
          <cell r="CO94">
            <v>110600</v>
          </cell>
          <cell r="CP94">
            <v>121798</v>
          </cell>
          <cell r="CQ94">
            <v>0.14676584125788539</v>
          </cell>
          <cell r="CR94">
            <v>0.10124773960217004</v>
          </cell>
          <cell r="CT94">
            <v>110755</v>
          </cell>
          <cell r="CU94">
            <v>121798</v>
          </cell>
          <cell r="CV94">
            <v>123859</v>
          </cell>
          <cell r="CW94">
            <v>0.1183152002166945</v>
          </cell>
          <cell r="CX94">
            <v>1.6921460122497844E-2</v>
          </cell>
          <cell r="CZ94">
            <v>127132</v>
          </cell>
          <cell r="DA94">
            <v>123859</v>
          </cell>
          <cell r="DB94">
            <v>132475</v>
          </cell>
          <cell r="DC94">
            <v>4.202718434383157E-2</v>
          </cell>
          <cell r="DD94">
            <v>6.9562970797439005E-2</v>
          </cell>
          <cell r="DF94">
            <v>119790</v>
          </cell>
          <cell r="DG94">
            <v>141477</v>
          </cell>
          <cell r="DH94">
            <v>138857</v>
          </cell>
          <cell r="DI94">
            <v>0.15917021454211544</v>
          </cell>
          <cell r="DJ94">
            <v>-1.851891120111393E-2</v>
          </cell>
          <cell r="DP94">
            <v>133346</v>
          </cell>
          <cell r="DQ94">
            <v>154481</v>
          </cell>
          <cell r="DR94">
            <v>192407</v>
          </cell>
          <cell r="DS94">
            <v>0.44291542303481179</v>
          </cell>
          <cell r="DT94">
            <v>0.24550591982185521</v>
          </cell>
          <cell r="DV94">
            <v>121798</v>
          </cell>
          <cell r="DW94">
            <v>138857</v>
          </cell>
          <cell r="DY94">
            <v>123859</v>
          </cell>
          <cell r="DZ94">
            <v>192407</v>
          </cell>
          <cell r="EA94">
            <v>173129</v>
          </cell>
          <cell r="EB94">
            <v>0.39779103658191972</v>
          </cell>
          <cell r="EC94">
            <v>-0.10019385989075247</v>
          </cell>
          <cell r="EE94">
            <v>147798</v>
          </cell>
          <cell r="EF94">
            <v>173129</v>
          </cell>
          <cell r="EG94">
            <v>199805</v>
          </cell>
          <cell r="EH94">
            <v>0.35187891581753483</v>
          </cell>
          <cell r="EI94">
            <v>0.15408163854697943</v>
          </cell>
          <cell r="EK94">
            <v>154481</v>
          </cell>
          <cell r="EL94">
            <v>199805</v>
          </cell>
          <cell r="EM94">
            <v>220733</v>
          </cell>
          <cell r="EN94">
            <v>0.42886827506295266</v>
          </cell>
          <cell r="EO94">
            <v>0.10474212357048129</v>
          </cell>
          <cell r="EQ94">
            <v>192407</v>
          </cell>
          <cell r="ER94">
            <v>220733</v>
          </cell>
          <cell r="ES94">
            <v>246200</v>
          </cell>
          <cell r="ET94">
            <v>0.27957922528806134</v>
          </cell>
          <cell r="EU94">
            <v>0.11537468344108048</v>
          </cell>
        </row>
        <row r="95">
          <cell r="A95" t="str">
            <v>Book Value Per Share</v>
          </cell>
          <cell r="B95">
            <v>183</v>
          </cell>
          <cell r="C95">
            <v>94</v>
          </cell>
          <cell r="D95">
            <v>100</v>
          </cell>
          <cell r="E95">
            <v>207</v>
          </cell>
          <cell r="F95">
            <v>213</v>
          </cell>
          <cell r="G95">
            <v>108</v>
          </cell>
          <cell r="H95">
            <v>112</v>
          </cell>
          <cell r="I95">
            <v>119</v>
          </cell>
          <cell r="J95">
            <v>123</v>
          </cell>
          <cell r="K95">
            <v>51.83</v>
          </cell>
          <cell r="L95">
            <v>56.89</v>
          </cell>
          <cell r="M95">
            <v>72.7</v>
          </cell>
          <cell r="N95">
            <v>86.71</v>
          </cell>
          <cell r="P95">
            <v>51.83</v>
          </cell>
          <cell r="Q95">
            <v>86.71</v>
          </cell>
          <cell r="R95">
            <v>89.69</v>
          </cell>
          <cell r="S95">
            <v>0.73046498167084706</v>
          </cell>
          <cell r="T95">
            <v>3.4367431668780979E-2</v>
          </cell>
          <cell r="W95">
            <v>178</v>
          </cell>
          <cell r="X95">
            <v>207</v>
          </cell>
          <cell r="AE95">
            <v>56.89</v>
          </cell>
          <cell r="AF95">
            <v>89.69</v>
          </cell>
          <cell r="AG95">
            <v>94.77</v>
          </cell>
          <cell r="AH95">
            <v>0.66584637018808213</v>
          </cell>
          <cell r="AI95">
            <v>5.6639536180176142E-2</v>
          </cell>
          <cell r="AK95">
            <v>72.7</v>
          </cell>
          <cell r="AL95">
            <v>94.77</v>
          </cell>
          <cell r="AM95">
            <v>99.12</v>
          </cell>
          <cell r="AQ95">
            <v>28158</v>
          </cell>
          <cell r="AR95">
            <v>32330</v>
          </cell>
          <cell r="AS95">
            <v>33774</v>
          </cell>
          <cell r="AT95">
            <v>0.19944598337950148</v>
          </cell>
          <cell r="AU95">
            <v>4.4664398391586868E-2</v>
          </cell>
        </row>
        <row r="96">
          <cell r="A96" t="str">
            <v>Gross NPAs</v>
          </cell>
          <cell r="B96">
            <v>353</v>
          </cell>
          <cell r="C96">
            <v>384</v>
          </cell>
          <cell r="D96">
            <v>399</v>
          </cell>
          <cell r="E96">
            <v>296</v>
          </cell>
          <cell r="F96">
            <v>347</v>
          </cell>
          <cell r="G96">
            <v>424</v>
          </cell>
          <cell r="H96">
            <v>486</v>
          </cell>
          <cell r="I96">
            <v>372</v>
          </cell>
          <cell r="J96">
            <v>492</v>
          </cell>
          <cell r="K96">
            <v>594</v>
          </cell>
          <cell r="L96">
            <v>686</v>
          </cell>
          <cell r="M96">
            <v>520</v>
          </cell>
          <cell r="N96">
            <v>662</v>
          </cell>
          <cell r="P96">
            <v>594</v>
          </cell>
          <cell r="Q96">
            <v>662</v>
          </cell>
          <cell r="R96">
            <v>89.69</v>
          </cell>
          <cell r="S96">
            <v>-1</v>
          </cell>
          <cell r="T96">
            <v>-1</v>
          </cell>
          <cell r="W96">
            <v>222</v>
          </cell>
          <cell r="X96">
            <v>296</v>
          </cell>
          <cell r="AE96">
            <v>686</v>
          </cell>
          <cell r="AF96">
            <v>89.69</v>
          </cell>
          <cell r="AG96">
            <v>94.77</v>
          </cell>
          <cell r="AH96">
            <v>-1</v>
          </cell>
          <cell r="AI96" t="e">
            <v>#DIV/0!</v>
          </cell>
          <cell r="AK96">
            <v>5.0999999999999997E-2</v>
          </cell>
          <cell r="AL96">
            <v>0</v>
          </cell>
          <cell r="AM96">
            <v>5.1999999999999998E-2</v>
          </cell>
          <cell r="AQ96">
            <v>86.71</v>
          </cell>
          <cell r="AR96">
            <v>99.12</v>
          </cell>
          <cell r="AS96">
            <v>103.5</v>
          </cell>
          <cell r="AT96">
            <v>0.19363395225464197</v>
          </cell>
          <cell r="AU96">
            <v>4.4188861985472006E-2</v>
          </cell>
        </row>
        <row r="97">
          <cell r="A97" t="str">
            <v>Net NPAs</v>
          </cell>
          <cell r="B97">
            <v>84</v>
          </cell>
          <cell r="C97">
            <v>104</v>
          </cell>
          <cell r="D97">
            <v>111</v>
          </cell>
          <cell r="E97">
            <v>42</v>
          </cell>
          <cell r="F97">
            <v>104</v>
          </cell>
          <cell r="G97">
            <v>163</v>
          </cell>
          <cell r="H97">
            <v>191</v>
          </cell>
          <cell r="I97">
            <v>202</v>
          </cell>
          <cell r="J97">
            <v>255</v>
          </cell>
          <cell r="K97">
            <v>168</v>
          </cell>
          <cell r="L97">
            <v>329</v>
          </cell>
          <cell r="M97">
            <v>235</v>
          </cell>
          <cell r="N97">
            <v>275</v>
          </cell>
          <cell r="P97">
            <v>168</v>
          </cell>
          <cell r="Q97">
            <v>275</v>
          </cell>
          <cell r="S97">
            <v>-1</v>
          </cell>
          <cell r="T97">
            <v>-1</v>
          </cell>
          <cell r="W97">
            <v>75</v>
          </cell>
          <cell r="X97">
            <v>42</v>
          </cell>
          <cell r="AE97">
            <v>329</v>
          </cell>
          <cell r="AH97">
            <v>-1</v>
          </cell>
          <cell r="AI97" t="e">
            <v>#DIV/0!</v>
          </cell>
          <cell r="AK97">
            <v>2.0999999999999999E-3</v>
          </cell>
          <cell r="AL97">
            <v>0</v>
          </cell>
          <cell r="AM97">
            <v>1.6999999999999999E-3</v>
          </cell>
          <cell r="AR97">
            <v>5.1999999999999998E-2</v>
          </cell>
        </row>
        <row r="98">
          <cell r="A98" t="str">
            <v>Net NPA%</v>
          </cell>
          <cell r="B98">
            <v>2E-3</v>
          </cell>
          <cell r="C98">
            <v>3.0000000000000001E-3</v>
          </cell>
          <cell r="D98">
            <v>3.0000000000000001E-3</v>
          </cell>
          <cell r="E98">
            <v>1E-3</v>
          </cell>
          <cell r="F98">
            <v>2E-3</v>
          </cell>
          <cell r="G98">
            <v>3.0000000000000001E-3</v>
          </cell>
          <cell r="H98">
            <v>3.0000000000000001E-3</v>
          </cell>
          <cell r="I98">
            <v>3.0000000000000001E-3</v>
          </cell>
          <cell r="J98">
            <v>3.0000000000000001E-3</v>
          </cell>
          <cell r="K98">
            <v>2E-3</v>
          </cell>
          <cell r="L98">
            <v>4.0000000000000001E-3</v>
          </cell>
          <cell r="M98">
            <v>2.3E-3</v>
          </cell>
          <cell r="N98">
            <v>2.5999999999999999E-3</v>
          </cell>
          <cell r="P98">
            <v>2E-3</v>
          </cell>
          <cell r="Q98">
            <v>2.5999999999999999E-3</v>
          </cell>
          <cell r="R98">
            <v>4.4000000000000003E-3</v>
          </cell>
          <cell r="S98">
            <v>-1</v>
          </cell>
          <cell r="T98">
            <v>-1</v>
          </cell>
          <cell r="W98">
            <v>2.5000000000000001E-3</v>
          </cell>
          <cell r="X98">
            <v>1E-3</v>
          </cell>
          <cell r="Y98">
            <v>12331</v>
          </cell>
          <cell r="AE98">
            <v>3.2000000000000002E-3</v>
          </cell>
          <cell r="AF98">
            <v>4.4000000000000003E-3</v>
          </cell>
          <cell r="AG98">
            <v>2.2000000000000001E-3</v>
          </cell>
          <cell r="AH98">
            <v>-0.3125</v>
          </cell>
          <cell r="AI98">
            <v>-0.5</v>
          </cell>
          <cell r="AJ98">
            <v>5.9547902445717504E-2</v>
          </cell>
          <cell r="AK98">
            <v>2.0999999999999999E-3</v>
          </cell>
          <cell r="AL98">
            <v>0</v>
          </cell>
          <cell r="AM98">
            <v>1.6999999999999999E-3</v>
          </cell>
          <cell r="AN98">
            <v>32330</v>
          </cell>
          <cell r="AR98">
            <v>1.6999999999999999E-3</v>
          </cell>
          <cell r="AS98">
            <v>32330</v>
          </cell>
          <cell r="AT98">
            <v>33774</v>
          </cell>
          <cell r="AU98">
            <v>0.19944598337950148</v>
          </cell>
          <cell r="AV98">
            <v>4.4664398391586868E-2</v>
          </cell>
          <cell r="AX98">
            <v>28153</v>
          </cell>
          <cell r="AY98">
            <v>33774</v>
          </cell>
          <cell r="AZ98">
            <v>36294</v>
          </cell>
          <cell r="BA98">
            <v>0.28916989308421837</v>
          </cell>
          <cell r="BB98">
            <v>7.4613608100906115E-2</v>
          </cell>
          <cell r="BD98">
            <v>30889</v>
          </cell>
          <cell r="BE98">
            <v>36294</v>
          </cell>
          <cell r="BF98">
            <v>56091</v>
          </cell>
          <cell r="BG98">
            <v>0.81588915147787233</v>
          </cell>
          <cell r="BH98">
            <v>0.5454620598446025</v>
          </cell>
          <cell r="BJ98">
            <v>32330</v>
          </cell>
          <cell r="BK98">
            <v>56091</v>
          </cell>
          <cell r="BL98">
            <v>58239</v>
          </cell>
          <cell r="BM98">
            <v>0.80139189607175987</v>
          </cell>
          <cell r="BN98">
            <v>3.8294913622506366E-2</v>
          </cell>
          <cell r="BP98">
            <v>33774</v>
          </cell>
          <cell r="BQ98">
            <v>58239</v>
          </cell>
          <cell r="BR98">
            <v>59974</v>
          </cell>
          <cell r="BS98">
            <v>0.7757446556522769</v>
          </cell>
          <cell r="BT98">
            <v>2.979103349988832E-2</v>
          </cell>
          <cell r="BV98">
            <v>36294</v>
          </cell>
          <cell r="BW98">
            <v>59974</v>
          </cell>
          <cell r="BX98">
            <v>61846</v>
          </cell>
          <cell r="BY98">
            <v>0.70402821402986726</v>
          </cell>
          <cell r="BZ98">
            <v>3.1213525861206515E-2</v>
          </cell>
          <cell r="CB98">
            <v>56091</v>
          </cell>
          <cell r="CC98">
            <v>61846</v>
          </cell>
          <cell r="CD98">
            <v>63266</v>
          </cell>
          <cell r="CE98">
            <v>0.1279171346561836</v>
          </cell>
          <cell r="CF98">
            <v>2.2960256120040157E-2</v>
          </cell>
          <cell r="CH98">
            <v>58239</v>
          </cell>
          <cell r="CI98">
            <v>63266</v>
          </cell>
          <cell r="CJ98">
            <v>65226</v>
          </cell>
          <cell r="CK98">
            <v>0.1199711533508474</v>
          </cell>
          <cell r="CL98">
            <v>3.0980305377295903E-2</v>
          </cell>
          <cell r="CN98">
            <v>59974</v>
          </cell>
          <cell r="CO98">
            <v>65226</v>
          </cell>
          <cell r="CP98">
            <v>67993</v>
          </cell>
          <cell r="CQ98">
            <v>0.13370794010737996</v>
          </cell>
          <cell r="CR98">
            <v>4.2421733664489647E-2</v>
          </cell>
          <cell r="CT98">
            <v>61846</v>
          </cell>
          <cell r="CU98">
            <v>67993</v>
          </cell>
          <cell r="CV98">
            <v>71293</v>
          </cell>
          <cell r="CW98">
            <v>0.15275037997606966</v>
          </cell>
          <cell r="CX98">
            <v>4.8534407953759962E-2</v>
          </cell>
          <cell r="CZ98">
            <v>63266</v>
          </cell>
          <cell r="DA98">
            <v>71293</v>
          </cell>
          <cell r="DB98">
            <v>75092</v>
          </cell>
          <cell r="DC98">
            <v>0.18692504662852083</v>
          </cell>
          <cell r="DD98">
            <v>5.328713898980264E-2</v>
          </cell>
          <cell r="DF98">
            <v>65225</v>
          </cell>
          <cell r="DG98">
            <v>75092</v>
          </cell>
          <cell r="DH98">
            <v>79109</v>
          </cell>
          <cell r="DI98">
            <v>0.21286316596397081</v>
          </cell>
          <cell r="DJ98">
            <v>5.3494380226921656E-2</v>
          </cell>
          <cell r="DP98">
            <v>67993</v>
          </cell>
          <cell r="DQ98">
            <v>79109</v>
          </cell>
          <cell r="DR98">
            <v>82642</v>
          </cell>
          <cell r="DS98">
            <v>0.21544864912564532</v>
          </cell>
          <cell r="DT98">
            <v>4.4659899632153E-2</v>
          </cell>
          <cell r="DV98">
            <v>67993</v>
          </cell>
          <cell r="DW98">
            <v>79109</v>
          </cell>
          <cell r="DY98">
            <v>71293</v>
          </cell>
          <cell r="DZ98">
            <v>82642</v>
          </cell>
          <cell r="EA98">
            <v>100596</v>
          </cell>
          <cell r="EB98">
            <v>0.41102211998372917</v>
          </cell>
          <cell r="EC98">
            <v>0.21725030855981231</v>
          </cell>
          <cell r="EE98">
            <v>75092</v>
          </cell>
          <cell r="EF98">
            <v>100596</v>
          </cell>
          <cell r="EG98">
            <v>105024</v>
          </cell>
          <cell r="EH98">
            <v>0.39860437862888198</v>
          </cell>
          <cell r="EI98">
            <v>4.401765477752595E-2</v>
          </cell>
          <cell r="EK98">
            <v>79109</v>
          </cell>
          <cell r="EL98">
            <v>105024</v>
          </cell>
          <cell r="EM98">
            <v>109629</v>
          </cell>
          <cell r="EN98">
            <v>0.3857968119935784</v>
          </cell>
          <cell r="EO98">
            <v>4.384712065813523E-2</v>
          </cell>
          <cell r="EQ98">
            <v>82642</v>
          </cell>
          <cell r="ER98">
            <v>109629</v>
          </cell>
          <cell r="ES98">
            <v>114060</v>
          </cell>
          <cell r="ET98">
            <v>0.38016988940248297</v>
          </cell>
          <cell r="EU98">
            <v>4.0418137536600618E-2</v>
          </cell>
        </row>
        <row r="99">
          <cell r="A99" t="str">
            <v>Net NPA%</v>
          </cell>
          <cell r="B99">
            <v>2E-3</v>
          </cell>
          <cell r="C99">
            <v>3.0000000000000001E-3</v>
          </cell>
          <cell r="D99">
            <v>3.0000000000000001E-3</v>
          </cell>
          <cell r="E99">
            <v>1E-3</v>
          </cell>
          <cell r="F99">
            <v>2E-3</v>
          </cell>
          <cell r="G99">
            <v>3.0000000000000001E-3</v>
          </cell>
          <cell r="H99">
            <v>3.0000000000000001E-3</v>
          </cell>
          <cell r="I99">
            <v>3.0000000000000001E-3</v>
          </cell>
          <cell r="J99">
            <v>3.0000000000000001E-3</v>
          </cell>
          <cell r="K99">
            <v>2E-3</v>
          </cell>
          <cell r="L99">
            <v>357</v>
          </cell>
          <cell r="M99">
            <v>285</v>
          </cell>
          <cell r="N99">
            <v>387</v>
          </cell>
          <cell r="P99">
            <v>2E-3</v>
          </cell>
          <cell r="Q99">
            <v>387</v>
          </cell>
          <cell r="R99">
            <v>4.4000000000000003E-3</v>
          </cell>
          <cell r="S99">
            <v>0.73046498167084706</v>
          </cell>
          <cell r="T99">
            <v>3.4367431668780979E-2</v>
          </cell>
          <cell r="W99">
            <v>2.5000000000000001E-3</v>
          </cell>
          <cell r="X99">
            <v>1E-3</v>
          </cell>
          <cell r="Y99">
            <v>207</v>
          </cell>
          <cell r="AE99">
            <v>357</v>
          </cell>
          <cell r="AF99">
            <v>4.4000000000000003E-3</v>
          </cell>
          <cell r="AG99">
            <v>2.2000000000000001E-3</v>
          </cell>
          <cell r="AH99">
            <v>-0.3125</v>
          </cell>
          <cell r="AI99">
            <v>-0.5</v>
          </cell>
          <cell r="AJ99">
            <v>5.6639536180176142E-2</v>
          </cell>
          <cell r="AL99">
            <v>72.7</v>
          </cell>
          <cell r="AM99">
            <v>94.77</v>
          </cell>
          <cell r="AN99">
            <v>99.12</v>
          </cell>
          <cell r="AQ99">
            <v>2.3999999999999998E-3</v>
          </cell>
          <cell r="AR99">
            <v>1.6999999999999999E-3</v>
          </cell>
          <cell r="AS99">
            <v>2.8999999999999998E-3</v>
          </cell>
          <cell r="AT99" t="str">
            <v>ex stressed assets</v>
          </cell>
          <cell r="AU99">
            <v>0.19363395225464197</v>
          </cell>
          <cell r="AV99">
            <v>4.4188861985472006E-2</v>
          </cell>
          <cell r="AX99">
            <v>89.69</v>
          </cell>
          <cell r="AY99">
            <v>103.5</v>
          </cell>
          <cell r="AZ99">
            <v>111</v>
          </cell>
          <cell r="BA99">
            <v>0.23759616456684141</v>
          </cell>
          <cell r="BB99">
            <v>7.2463768115942129E-2</v>
          </cell>
          <cell r="BD99">
            <v>94.77</v>
          </cell>
          <cell r="BE99">
            <v>111</v>
          </cell>
          <cell r="BF99">
            <v>163</v>
          </cell>
          <cell r="BG99">
            <v>0.71995357180542374</v>
          </cell>
          <cell r="BH99">
            <v>0.46846846846846857</v>
          </cell>
          <cell r="BJ99">
            <v>99.12</v>
          </cell>
          <cell r="BK99">
            <v>163</v>
          </cell>
          <cell r="BL99">
            <v>169</v>
          </cell>
          <cell r="BM99">
            <v>0.70500403551251001</v>
          </cell>
          <cell r="BN99">
            <v>3.6809815950920255E-2</v>
          </cell>
          <cell r="BP99">
            <v>103.5</v>
          </cell>
          <cell r="BQ99">
            <v>169</v>
          </cell>
          <cell r="BR99">
            <v>173.8</v>
          </cell>
          <cell r="BS99">
            <v>0.67922705314009679</v>
          </cell>
          <cell r="BT99">
            <v>2.8402366863905293E-2</v>
          </cell>
          <cell r="BV99">
            <v>111</v>
          </cell>
          <cell r="BW99">
            <v>173.8</v>
          </cell>
          <cell r="BX99">
            <v>179</v>
          </cell>
          <cell r="BY99">
            <v>0.61261261261261257</v>
          </cell>
          <cell r="BZ99">
            <v>2.9919447640966546E-2</v>
          </cell>
          <cell r="CB99">
            <v>163</v>
          </cell>
          <cell r="CC99">
            <v>179</v>
          </cell>
          <cell r="CD99">
            <v>183.1</v>
          </cell>
          <cell r="CE99">
            <v>0.12331288343558278</v>
          </cell>
          <cell r="CF99">
            <v>2.2905027932960786E-2</v>
          </cell>
          <cell r="CH99">
            <v>169</v>
          </cell>
          <cell r="CI99">
            <v>183.1</v>
          </cell>
          <cell r="CJ99">
            <v>188.7</v>
          </cell>
          <cell r="CK99">
            <v>0.1165680473372781</v>
          </cell>
          <cell r="CL99">
            <v>3.0584380120152854E-2</v>
          </cell>
          <cell r="CN99">
            <v>173.8</v>
          </cell>
          <cell r="CO99">
            <v>188.7</v>
          </cell>
          <cell r="CP99">
            <v>196.3</v>
          </cell>
          <cell r="CQ99">
            <v>0.1294591484464902</v>
          </cell>
          <cell r="CR99">
            <v>4.0275569687334478E-2</v>
          </cell>
          <cell r="CT99">
            <v>179</v>
          </cell>
          <cell r="CU99">
            <v>196.3</v>
          </cell>
          <cell r="CV99">
            <v>205.6</v>
          </cell>
          <cell r="CW99">
            <v>0.14860335195530716</v>
          </cell>
          <cell r="CX99">
            <v>4.7376464595007661E-2</v>
          </cell>
          <cell r="CZ99">
            <v>183.1</v>
          </cell>
          <cell r="DA99">
            <v>205.6</v>
          </cell>
          <cell r="DB99">
            <v>216</v>
          </cell>
          <cell r="DC99">
            <v>0.17968323320589841</v>
          </cell>
          <cell r="DD99">
            <v>5.058365758754868E-2</v>
          </cell>
          <cell r="DF99">
            <v>188.7</v>
          </cell>
          <cell r="DG99">
            <v>216</v>
          </cell>
          <cell r="DH99">
            <v>227.2</v>
          </cell>
          <cell r="DI99">
            <v>0.20402755696873354</v>
          </cell>
          <cell r="DJ99">
            <v>5.1851851851851816E-2</v>
          </cell>
          <cell r="DP99">
            <v>196.3</v>
          </cell>
          <cell r="DQ99">
            <v>227.2</v>
          </cell>
          <cell r="DR99">
            <v>237.1</v>
          </cell>
          <cell r="DS99">
            <v>0.20784513499745283</v>
          </cell>
          <cell r="DT99">
            <v>4.3573943661971759E-2</v>
          </cell>
          <cell r="DV99">
            <v>196.3</v>
          </cell>
          <cell r="DW99">
            <v>227.2</v>
          </cell>
          <cell r="DY99">
            <v>102.8</v>
          </cell>
          <cell r="DZ99">
            <v>118.5</v>
          </cell>
          <cell r="EA99">
            <v>137.19999999999999</v>
          </cell>
          <cell r="EB99">
            <v>0.33463035019455245</v>
          </cell>
          <cell r="EC99">
            <v>0.15780590717299559</v>
          </cell>
          <cell r="EE99">
            <v>108</v>
          </cell>
          <cell r="EF99">
            <v>137.19999999999999</v>
          </cell>
          <cell r="EG99">
            <v>142.6</v>
          </cell>
          <cell r="EH99">
            <v>0.32037037037037042</v>
          </cell>
          <cell r="EI99">
            <v>3.9358600583090375E-2</v>
          </cell>
          <cell r="EK99">
            <v>227.2</v>
          </cell>
          <cell r="EL99">
            <v>142.6</v>
          </cell>
          <cell r="EM99">
            <v>148.80000000000001</v>
          </cell>
          <cell r="EN99">
            <v>-0.34507042253521114</v>
          </cell>
          <cell r="EO99">
            <v>4.347826086956541E-2</v>
          </cell>
          <cell r="EQ99">
            <v>237.1</v>
          </cell>
          <cell r="ER99">
            <v>148.80000000000001</v>
          </cell>
          <cell r="ES99">
            <v>154.6</v>
          </cell>
          <cell r="ET99">
            <v>-0.3479544495993252</v>
          </cell>
          <cell r="EU99">
            <v>3.8978494623655768E-2</v>
          </cell>
        </row>
        <row r="100">
          <cell r="A100" t="str">
            <v>Gross NPAs</v>
          </cell>
          <cell r="B100">
            <v>353</v>
          </cell>
          <cell r="C100">
            <v>384</v>
          </cell>
          <cell r="D100">
            <v>399</v>
          </cell>
          <cell r="E100">
            <v>296</v>
          </cell>
          <cell r="F100">
            <v>347</v>
          </cell>
          <cell r="G100">
            <v>424</v>
          </cell>
          <cell r="H100">
            <v>486</v>
          </cell>
          <cell r="I100">
            <v>372</v>
          </cell>
          <cell r="J100">
            <v>492</v>
          </cell>
          <cell r="K100">
            <v>594</v>
          </cell>
          <cell r="L100">
            <v>357</v>
          </cell>
          <cell r="M100">
            <v>285</v>
          </cell>
          <cell r="N100">
            <v>387</v>
          </cell>
          <cell r="P100">
            <v>594</v>
          </cell>
          <cell r="Q100">
            <v>387</v>
          </cell>
          <cell r="S100">
            <v>-1</v>
          </cell>
          <cell r="T100">
            <v>-1</v>
          </cell>
          <cell r="X100">
            <v>222</v>
          </cell>
          <cell r="Y100">
            <v>296</v>
          </cell>
          <cell r="AE100">
            <v>357</v>
          </cell>
          <cell r="AF100">
            <v>686</v>
          </cell>
          <cell r="AI100">
            <v>-1</v>
          </cell>
          <cell r="AJ100" t="e">
            <v>#DIV/0!</v>
          </cell>
          <cell r="AL100">
            <v>5.0999999999999997E-2</v>
          </cell>
          <cell r="AM100">
            <v>0</v>
          </cell>
          <cell r="AN100">
            <v>5.1999999999999998E-2</v>
          </cell>
          <cell r="AS100">
            <v>5.1999999999999998E-2</v>
          </cell>
          <cell r="AX100">
            <v>988.51</v>
          </cell>
          <cell r="AZ100">
            <v>4524.3599999999997</v>
          </cell>
          <cell r="BD100">
            <v>3997.32</v>
          </cell>
          <cell r="BE100">
            <v>4524.3599999999997</v>
          </cell>
          <cell r="BF100">
            <v>5373.05</v>
          </cell>
          <cell r="BJ100">
            <v>5.1999999999999998E-2</v>
          </cell>
          <cell r="BK100">
            <v>5373.05</v>
          </cell>
          <cell r="BL100">
            <v>5671.94</v>
          </cell>
          <cell r="BP100">
            <v>0</v>
          </cell>
          <cell r="BQ100">
            <v>5671.94</v>
          </cell>
          <cell r="BR100">
            <v>6539.81</v>
          </cell>
          <cell r="BV100">
            <v>4524.3599999999997</v>
          </cell>
          <cell r="BW100">
            <v>6539.81</v>
          </cell>
          <cell r="BX100">
            <v>6843.2359999999999</v>
          </cell>
          <cell r="CB100">
            <v>5373.05</v>
          </cell>
          <cell r="CC100">
            <v>6843.2359999999999</v>
          </cell>
          <cell r="CD100">
            <v>8913.991</v>
          </cell>
          <cell r="CH100">
            <v>5671.94</v>
          </cell>
          <cell r="CI100">
            <v>8913.991</v>
          </cell>
          <cell r="CJ100">
            <v>8320.8430000000008</v>
          </cell>
          <cell r="CK100">
            <v>0.46701886832371309</v>
          </cell>
          <cell r="CL100">
            <v>-6.6541238374595579E-2</v>
          </cell>
          <cell r="CN100">
            <v>6539.81</v>
          </cell>
          <cell r="CO100">
            <v>8320.8430000000008</v>
          </cell>
          <cell r="CP100">
            <v>10844.78</v>
          </cell>
          <cell r="CQ100">
            <v>0.65827141767115549</v>
          </cell>
          <cell r="CR100">
            <v>0.30332707875872678</v>
          </cell>
          <cell r="CT100">
            <v>6843.2359999999999</v>
          </cell>
          <cell r="CU100">
            <v>10844.78</v>
          </cell>
          <cell r="CV100">
            <v>10715.606</v>
          </cell>
          <cell r="CW100">
            <v>0.56586825297271637</v>
          </cell>
          <cell r="CX100">
            <v>-1.1911168322455645E-2</v>
          </cell>
          <cell r="CZ100">
            <v>8656.3490000000002</v>
          </cell>
          <cell r="DA100">
            <v>10715.606</v>
          </cell>
          <cell r="DB100">
            <v>11086.485000000001</v>
          </cell>
          <cell r="DC100">
            <v>0.28073452214091654</v>
          </cell>
          <cell r="DD100">
            <v>3.4611108321825235E-2</v>
          </cell>
          <cell r="DF100">
            <v>7905.8590000000004</v>
          </cell>
          <cell r="DG100">
            <v>11086.485000000001</v>
          </cell>
          <cell r="DH100">
            <v>9166.7250000000004</v>
          </cell>
          <cell r="DI100">
            <v>0.15948500978831026</v>
          </cell>
          <cell r="DJ100">
            <v>-0.17316218801540795</v>
          </cell>
          <cell r="DP100">
            <v>10844.78</v>
          </cell>
          <cell r="DQ100">
            <v>9166.7250000000004</v>
          </cell>
          <cell r="DR100">
            <v>9356.6219999999994</v>
          </cell>
          <cell r="DS100">
            <v>-0.13722343837311601</v>
          </cell>
          <cell r="DT100">
            <v>2.0715904535152818E-2</v>
          </cell>
          <cell r="DV100">
            <v>10844.78</v>
          </cell>
          <cell r="DW100">
            <v>9166.7250000000004</v>
          </cell>
          <cell r="DY100">
            <v>10715.606</v>
          </cell>
          <cell r="DZ100">
            <v>9356.6219999999994</v>
          </cell>
          <cell r="EA100">
            <v>9043.2250000000004</v>
          </cell>
          <cell r="EB100">
            <v>-0.15606966138919254</v>
          </cell>
          <cell r="EC100">
            <v>-3.3494673611908166E-2</v>
          </cell>
          <cell r="EE100">
            <v>11086.485000000001</v>
          </cell>
          <cell r="EF100">
            <v>9043.2250000000004</v>
          </cell>
          <cell r="EG100">
            <v>8637.0390000000007</v>
          </cell>
          <cell r="EH100">
            <v>-0.22093981996999046</v>
          </cell>
          <cell r="EI100">
            <v>-4.4916055942431976E-2</v>
          </cell>
          <cell r="EK100">
            <v>9166.7250000000004</v>
          </cell>
          <cell r="EL100">
            <v>8637.0390000000007</v>
          </cell>
          <cell r="EM100">
            <v>7119.8459999999995</v>
          </cell>
          <cell r="EN100">
            <v>-0.22329446994428226</v>
          </cell>
          <cell r="EO100">
            <v>-0.17566124223822555</v>
          </cell>
          <cell r="EQ100">
            <v>9356.6219999999994</v>
          </cell>
          <cell r="ER100">
            <v>7119.8459999999995</v>
          </cell>
          <cell r="ES100">
            <v>7173.8609999999999</v>
          </cell>
          <cell r="ET100">
            <v>-0.23328515355221147</v>
          </cell>
          <cell r="EU100">
            <v>7.5865404953983084E-3</v>
          </cell>
        </row>
        <row r="101">
          <cell r="A101" t="str">
            <v>Key Subsidiaries (Highlights)</v>
          </cell>
          <cell r="B101">
            <v>84</v>
          </cell>
          <cell r="C101">
            <v>104</v>
          </cell>
          <cell r="D101">
            <v>111</v>
          </cell>
          <cell r="E101">
            <v>42</v>
          </cell>
          <cell r="F101">
            <v>104</v>
          </cell>
          <cell r="G101">
            <v>163</v>
          </cell>
          <cell r="H101">
            <v>191</v>
          </cell>
          <cell r="I101">
            <v>202</v>
          </cell>
          <cell r="J101">
            <v>255</v>
          </cell>
          <cell r="K101">
            <v>168</v>
          </cell>
          <cell r="L101">
            <v>329</v>
          </cell>
          <cell r="M101">
            <v>235</v>
          </cell>
          <cell r="N101">
            <v>275</v>
          </cell>
          <cell r="P101">
            <v>168</v>
          </cell>
          <cell r="Q101">
            <v>275</v>
          </cell>
          <cell r="S101">
            <v>-1</v>
          </cell>
          <cell r="T101">
            <v>-1</v>
          </cell>
          <cell r="X101">
            <v>75</v>
          </cell>
          <cell r="Y101">
            <v>42</v>
          </cell>
          <cell r="AF101">
            <v>329</v>
          </cell>
          <cell r="AI101">
            <v>-1</v>
          </cell>
          <cell r="AJ101" t="e">
            <v>#DIV/0!</v>
          </cell>
          <cell r="AL101">
            <v>2.0999999999999999E-3</v>
          </cell>
          <cell r="AM101">
            <v>0</v>
          </cell>
          <cell r="AN101">
            <v>1.6999999999999999E-3</v>
          </cell>
          <cell r="AS101">
            <v>1.6999999999999999E-3</v>
          </cell>
          <cell r="AX101">
            <v>523.45000000000005</v>
          </cell>
          <cell r="AZ101">
            <v>3212.73</v>
          </cell>
          <cell r="BD101">
            <v>3153.75</v>
          </cell>
          <cell r="BE101">
            <v>3212.73</v>
          </cell>
          <cell r="BF101">
            <v>3326.6</v>
          </cell>
          <cell r="BJ101">
            <v>1.6999999999999999E-3</v>
          </cell>
          <cell r="BK101">
            <v>3326.6</v>
          </cell>
          <cell r="BL101">
            <v>3626.66</v>
          </cell>
          <cell r="BP101">
            <v>0</v>
          </cell>
          <cell r="BQ101">
            <v>3626.66</v>
          </cell>
          <cell r="BR101">
            <v>4052.01</v>
          </cell>
          <cell r="BV101">
            <v>3212.73</v>
          </cell>
          <cell r="BW101">
            <v>4052.01</v>
          </cell>
          <cell r="BX101">
            <v>4159.6080000000002</v>
          </cell>
          <cell r="CB101">
            <v>3326.6</v>
          </cell>
          <cell r="CC101">
            <v>4159.6080000000002</v>
          </cell>
          <cell r="CD101">
            <v>5614.1</v>
          </cell>
          <cell r="CH101">
            <v>3626.66</v>
          </cell>
          <cell r="CI101">
            <v>5614.1</v>
          </cell>
          <cell r="CJ101">
            <v>4543</v>
          </cell>
          <cell r="CN101">
            <v>4052.01</v>
          </cell>
          <cell r="CO101">
            <v>4543</v>
          </cell>
          <cell r="CP101">
            <v>4479.1120000000001</v>
          </cell>
          <cell r="CQ101">
            <v>0.10540497185347508</v>
          </cell>
          <cell r="CR101">
            <v>-1.4062953995157335E-2</v>
          </cell>
          <cell r="CT101">
            <v>4159.6080000000002</v>
          </cell>
          <cell r="CU101">
            <v>4479.1120000000001</v>
          </cell>
          <cell r="CV101">
            <v>6403.2209999999995</v>
          </cell>
          <cell r="CW101">
            <v>0.53938087435162152</v>
          </cell>
          <cell r="CX101">
            <v>0.42957376372816736</v>
          </cell>
          <cell r="CZ101">
            <v>5614.1</v>
          </cell>
          <cell r="DA101">
            <v>6403.2209999999995</v>
          </cell>
          <cell r="DB101">
            <v>5725.4080000000004</v>
          </cell>
          <cell r="DC101">
            <v>1.9826508255998299E-2</v>
          </cell>
          <cell r="DD101">
            <v>-0.10585500641005507</v>
          </cell>
          <cell r="DF101">
            <v>4543</v>
          </cell>
          <cell r="DG101">
            <v>5725.4080000000004</v>
          </cell>
          <cell r="DH101">
            <v>4408.3720000000003</v>
          </cell>
          <cell r="DI101">
            <v>-2.9634162447721657E-2</v>
          </cell>
          <cell r="DJ101">
            <v>-0.23003356267361208</v>
          </cell>
          <cell r="DL101">
            <v>8.2093023255813957</v>
          </cell>
          <cell r="DM101">
            <v>7.591836734693878</v>
          </cell>
          <cell r="DP101">
            <v>4479.1120000000001</v>
          </cell>
          <cell r="DQ101">
            <v>4408.3720000000003</v>
          </cell>
          <cell r="DR101">
            <v>3930.1320000000001</v>
          </cell>
          <cell r="DS101">
            <v>-0.12256447260081904</v>
          </cell>
          <cell r="DT101">
            <v>-0.10848449268800364</v>
          </cell>
          <cell r="DV101">
            <v>4479.1120000000001</v>
          </cell>
          <cell r="DW101">
            <v>4408.3720000000003</v>
          </cell>
          <cell r="DY101">
            <v>6403.2209999999995</v>
          </cell>
          <cell r="DZ101">
            <v>3930.1320000000001</v>
          </cell>
          <cell r="EA101">
            <v>3319.6849999999999</v>
          </cell>
          <cell r="EB101">
            <v>-0.48156013981088575</v>
          </cell>
          <cell r="EC101">
            <v>-0.15532480842882634</v>
          </cell>
          <cell r="EE101">
            <v>5725.4080000000004</v>
          </cell>
          <cell r="EF101">
            <v>3319.6849999999999</v>
          </cell>
          <cell r="EG101">
            <v>2747.1950000000002</v>
          </cell>
          <cell r="EH101">
            <v>-0.52017480675612981</v>
          </cell>
          <cell r="EI101">
            <v>-0.172453109255848</v>
          </cell>
          <cell r="EK101">
            <v>4408.3720000000003</v>
          </cell>
          <cell r="EL101">
            <v>2747.1950000000002</v>
          </cell>
          <cell r="EM101">
            <v>2426.71</v>
          </cell>
          <cell r="EN101">
            <v>-0.4495224087259424</v>
          </cell>
          <cell r="EO101">
            <v>-0.11665899217201547</v>
          </cell>
          <cell r="EQ101">
            <v>3930.1320000000001</v>
          </cell>
          <cell r="ER101">
            <v>2426.71</v>
          </cell>
          <cell r="ES101">
            <v>2406.6959999999999</v>
          </cell>
          <cell r="ET101">
            <v>-0.3876297284671355</v>
          </cell>
          <cell r="EU101">
            <v>-8.2473801978811823E-3</v>
          </cell>
        </row>
        <row r="102">
          <cell r="A102" t="str">
            <v>Kotak Mahindra Capital Company</v>
          </cell>
          <cell r="B102">
            <v>2E-3</v>
          </cell>
          <cell r="C102">
            <v>3.0000000000000001E-3</v>
          </cell>
          <cell r="D102">
            <v>3.0000000000000001E-3</v>
          </cell>
          <cell r="E102">
            <v>1E-3</v>
          </cell>
          <cell r="F102">
            <v>2E-3</v>
          </cell>
          <cell r="G102">
            <v>3.0000000000000001E-3</v>
          </cell>
          <cell r="H102">
            <v>3.0000000000000001E-3</v>
          </cell>
          <cell r="I102">
            <v>3.0000000000000001E-3</v>
          </cell>
          <cell r="J102">
            <v>3.0000000000000001E-3</v>
          </cell>
          <cell r="K102">
            <v>2E-3</v>
          </cell>
          <cell r="L102">
            <v>4.0000000000000001E-3</v>
          </cell>
          <cell r="M102">
            <v>2.3E-3</v>
          </cell>
          <cell r="N102">
            <v>2.5999999999999999E-3</v>
          </cell>
          <cell r="P102">
            <v>2E-3</v>
          </cell>
          <cell r="Q102">
            <v>2.5999999999999999E-3</v>
          </cell>
          <cell r="R102">
            <v>4.4000000000000003E-3</v>
          </cell>
          <cell r="X102">
            <v>2.5000000000000001E-3</v>
          </cell>
          <cell r="Y102">
            <v>1E-3</v>
          </cell>
          <cell r="AF102">
            <v>3.2000000000000002E-3</v>
          </cell>
          <cell r="AG102">
            <v>4.4000000000000003E-3</v>
          </cell>
          <cell r="AH102">
            <v>2.2000000000000001E-3</v>
          </cell>
          <cell r="AI102">
            <v>-0.3125</v>
          </cell>
          <cell r="AJ102">
            <v>-0.5</v>
          </cell>
          <cell r="AR102">
            <v>2.3999999999999998E-3</v>
          </cell>
          <cell r="AS102">
            <v>1.6999999999999999E-3</v>
          </cell>
          <cell r="AT102">
            <v>2.8999999999999998E-3</v>
          </cell>
          <cell r="AU102" t="str">
            <v>ex stressed assets</v>
          </cell>
          <cell r="AX102">
            <v>4.4000000000000003E-3</v>
          </cell>
          <cell r="AY102">
            <v>2.8999999999999998E-3</v>
          </cell>
          <cell r="AZ102">
            <v>1.7299999999999999E-2</v>
          </cell>
          <cell r="BB102">
            <v>4.9655172413793105</v>
          </cell>
          <cell r="BD102">
            <v>2.3E-2</v>
          </cell>
          <cell r="BE102">
            <v>1.7299999999999999E-2</v>
          </cell>
          <cell r="BF102">
            <v>1.55E-2</v>
          </cell>
          <cell r="BJ102">
            <v>1.6999999999999999E-3</v>
          </cell>
          <cell r="BK102">
            <v>1.55E-2</v>
          </cell>
          <cell r="BL102">
            <v>1.6500000000000001E-2</v>
          </cell>
          <cell r="BP102">
            <v>2.8999999999999998E-3</v>
          </cell>
          <cell r="BQ102">
            <v>1.6500000000000001E-2</v>
          </cell>
          <cell r="BR102">
            <v>1.7500000000000002E-2</v>
          </cell>
          <cell r="BV102">
            <v>1.7299999999999999E-2</v>
          </cell>
          <cell r="BW102">
            <v>1.7500000000000002E-2</v>
          </cell>
          <cell r="BX102">
            <v>1.7299999999999999E-2</v>
          </cell>
          <cell r="CB102">
            <v>1.55E-2</v>
          </cell>
          <cell r="CC102">
            <v>1.7299999999999999E-2</v>
          </cell>
          <cell r="CD102">
            <v>2.35E-2</v>
          </cell>
          <cell r="CH102">
            <v>1.6500000000000001E-2</v>
          </cell>
          <cell r="CI102">
            <v>2.35E-2</v>
          </cell>
          <cell r="CJ102">
            <v>2.0199999999999999E-2</v>
          </cell>
          <cell r="CN102">
            <v>1.7500000000000002E-2</v>
          </cell>
          <cell r="CO102">
            <v>2.0199999999999999E-2</v>
          </cell>
          <cell r="CP102">
            <v>2.87E-2</v>
          </cell>
          <cell r="CT102">
            <v>1.7299999999999999E-2</v>
          </cell>
          <cell r="CU102">
            <v>2.87E-2</v>
          </cell>
          <cell r="CV102">
            <v>2.3900000000000001E-2</v>
          </cell>
          <cell r="CZ102">
            <v>2.35E-2</v>
          </cell>
          <cell r="DA102">
            <v>2.3900000000000001E-2</v>
          </cell>
          <cell r="DB102">
            <v>1.95E-2</v>
          </cell>
          <cell r="DF102">
            <v>2.0199999999999999E-2</v>
          </cell>
          <cell r="DG102">
            <v>1.95E-2</v>
          </cell>
          <cell r="DH102">
            <v>1.4800000000000001E-2</v>
          </cell>
          <cell r="DI102">
            <v>-0.26732673267326723</v>
          </cell>
          <cell r="DJ102">
            <v>-0.24102564102564095</v>
          </cell>
          <cell r="DP102">
            <v>2.87E-2</v>
          </cell>
          <cell r="DQ102">
            <v>1.4800000000000001E-2</v>
          </cell>
          <cell r="DR102">
            <v>1.1900000000000001E-2</v>
          </cell>
          <cell r="DS102">
            <v>-0.58536585365853655</v>
          </cell>
          <cell r="DT102">
            <v>-0.19594594594594594</v>
          </cell>
          <cell r="DV102">
            <v>2.87E-2</v>
          </cell>
          <cell r="DW102">
            <v>1.95E-2</v>
          </cell>
          <cell r="DY102">
            <v>2.3900000000000001E-2</v>
          </cell>
          <cell r="DZ102">
            <v>1.1900000000000001E-2</v>
          </cell>
          <cell r="EA102">
            <v>8.8000000000000005E-3</v>
          </cell>
          <cell r="EB102">
            <v>-0.63179916317991625</v>
          </cell>
          <cell r="EC102">
            <v>-0.26050420168067223</v>
          </cell>
          <cell r="EE102">
            <v>1.95E-2</v>
          </cell>
          <cell r="EF102">
            <v>8.8000000000000005E-3</v>
          </cell>
          <cell r="EG102">
            <v>6.8999999999999999E-3</v>
          </cell>
          <cell r="EH102">
            <v>-0.64615384615384608</v>
          </cell>
          <cell r="EI102">
            <v>-0.21590909090909094</v>
          </cell>
          <cell r="EK102">
            <v>1.4800000000000001E-2</v>
          </cell>
          <cell r="EL102">
            <v>6.8999999999999999E-3</v>
          </cell>
          <cell r="EM102">
            <v>5.8999999999999999E-3</v>
          </cell>
          <cell r="EN102">
            <v>-0.60135135135135132</v>
          </cell>
          <cell r="EO102">
            <v>-0.14492753623188404</v>
          </cell>
          <cell r="EQ102">
            <v>1.1900000000000001E-2</v>
          </cell>
          <cell r="ER102">
            <v>5.8999999999999999E-3</v>
          </cell>
          <cell r="ES102">
            <v>5.4000000000000003E-3</v>
          </cell>
          <cell r="ET102">
            <v>-0.54621848739495804</v>
          </cell>
          <cell r="EU102">
            <v>-8.4745762711864292E-2</v>
          </cell>
        </row>
        <row r="103">
          <cell r="A103" t="str">
            <v>Total Income</v>
          </cell>
          <cell r="B103">
            <v>364.4</v>
          </cell>
          <cell r="C103">
            <v>371</v>
          </cell>
          <cell r="D103">
            <v>312.10000000000002</v>
          </cell>
          <cell r="E103">
            <v>318</v>
          </cell>
          <cell r="F103">
            <v>115.8</v>
          </cell>
          <cell r="G103">
            <v>154</v>
          </cell>
          <cell r="H103">
            <v>135.4</v>
          </cell>
          <cell r="I103">
            <v>224.5</v>
          </cell>
          <cell r="J103">
            <v>188.9</v>
          </cell>
          <cell r="K103">
            <v>261.89999999999998</v>
          </cell>
          <cell r="L103">
            <v>402.5</v>
          </cell>
          <cell r="M103">
            <v>1745.6</v>
          </cell>
          <cell r="N103">
            <v>442.2</v>
          </cell>
          <cell r="P103">
            <v>261.89999999999998</v>
          </cell>
          <cell r="Q103">
            <v>442.2</v>
          </cell>
          <cell r="R103">
            <v>467.8</v>
          </cell>
          <cell r="S103">
            <v>0.78617793050782758</v>
          </cell>
          <cell r="T103">
            <v>5.7892356399819045E-2</v>
          </cell>
          <cell r="W103">
            <v>891.4</v>
          </cell>
          <cell r="X103">
            <v>1365.5</v>
          </cell>
          <cell r="AE103">
            <v>402.5</v>
          </cell>
          <cell r="AF103">
            <v>467.8</v>
          </cell>
          <cell r="AG103">
            <v>529</v>
          </cell>
          <cell r="AH103">
            <v>0.31428571428571428</v>
          </cell>
          <cell r="AI103">
            <v>0.13082513894826842</v>
          </cell>
          <cell r="AK103">
            <v>1745.6</v>
          </cell>
          <cell r="AL103">
            <v>529</v>
          </cell>
          <cell r="AM103">
            <v>612.70000000000005</v>
          </cell>
          <cell r="AQ103">
            <v>2051.6999999999998</v>
          </cell>
          <cell r="AX103">
            <v>0.47046565032220206</v>
          </cell>
          <cell r="AZ103">
            <v>0.28990398642017873</v>
          </cell>
          <cell r="BD103">
            <v>0.21103389270811446</v>
          </cell>
          <cell r="BE103">
            <v>0.28990398642017873</v>
          </cell>
          <cell r="BF103">
            <v>0.38087306092442841</v>
          </cell>
          <cell r="BJ103">
            <v>0</v>
          </cell>
          <cell r="BK103">
            <v>0.38087306092442841</v>
          </cell>
          <cell r="BL103">
            <v>0.3605961981262143</v>
          </cell>
          <cell r="BP103">
            <v>0</v>
          </cell>
          <cell r="BQ103">
            <v>0.3605961981262143</v>
          </cell>
          <cell r="BR103">
            <v>0.38040860514296287</v>
          </cell>
          <cell r="BV103">
            <v>0.28990398642017873</v>
          </cell>
          <cell r="BW103">
            <v>0.38040860514296287</v>
          </cell>
          <cell r="BX103">
            <v>0.39215774525385355</v>
          </cell>
          <cell r="CB103">
            <v>0.38087306092442841</v>
          </cell>
          <cell r="CC103">
            <v>0.39215774525385355</v>
          </cell>
          <cell r="CD103">
            <v>0.3701923190184957</v>
          </cell>
          <cell r="CH103">
            <v>0.3605961981262143</v>
          </cell>
          <cell r="CI103">
            <v>0.3701923190184957</v>
          </cell>
          <cell r="CJ103">
            <v>0.45402166583361808</v>
          </cell>
          <cell r="CN103">
            <v>0.38040860514296287</v>
          </cell>
          <cell r="CO103">
            <v>0.45402166583361808</v>
          </cell>
          <cell r="CP103">
            <v>0.58697991107242375</v>
          </cell>
          <cell r="CT103">
            <v>0.39215774525385355</v>
          </cell>
          <cell r="CU103">
            <v>0.58697991107242375</v>
          </cell>
          <cell r="CV103">
            <v>0.40243967536693681</v>
          </cell>
          <cell r="CZ103">
            <v>0.35144712857580024</v>
          </cell>
          <cell r="DA103">
            <v>0.40243967536693681</v>
          </cell>
          <cell r="DB103">
            <v>0.48356868746045295</v>
          </cell>
          <cell r="DF103">
            <v>0.4253628859305485</v>
          </cell>
          <cell r="DG103">
            <v>0.48356868746045295</v>
          </cell>
          <cell r="DH103">
            <v>0.51908975124703749</v>
          </cell>
          <cell r="DP103">
            <v>0.58697991107242375</v>
          </cell>
          <cell r="DQ103">
            <v>0.51908975124703749</v>
          </cell>
          <cell r="DR103">
            <v>0.57996251211174288</v>
          </cell>
          <cell r="DV103">
            <v>0.58697991107242375</v>
          </cell>
          <cell r="DW103">
            <v>0.51908975124703749</v>
          </cell>
          <cell r="DY103">
            <v>0.40243967536693681</v>
          </cell>
          <cell r="DZ103">
            <v>0.57996251211174288</v>
          </cell>
          <cell r="EA103">
            <v>0.63290916680719556</v>
          </cell>
          <cell r="EE103">
            <v>0.48356868746045295</v>
          </cell>
          <cell r="EF103">
            <v>0.63290916680719556</v>
          </cell>
          <cell r="EG103">
            <v>0.68192861002480143</v>
          </cell>
          <cell r="EK103">
            <v>0.51908975124703749</v>
          </cell>
          <cell r="EL103">
            <v>0.68192861002480143</v>
          </cell>
          <cell r="EM103">
            <v>0.65916257177472659</v>
          </cell>
          <cell r="EQ103">
            <v>0.57996251211174288</v>
          </cell>
          <cell r="ER103">
            <v>0.65916257177472659</v>
          </cell>
          <cell r="ES103">
            <v>0.66451872987224037</v>
          </cell>
        </row>
        <row r="104">
          <cell r="A104" t="str">
            <v>Profit Before Tax</v>
          </cell>
          <cell r="B104">
            <v>222.8</v>
          </cell>
          <cell r="C104">
            <v>247.4</v>
          </cell>
          <cell r="D104">
            <v>186.4</v>
          </cell>
          <cell r="E104">
            <v>179.6</v>
          </cell>
          <cell r="F104">
            <v>21.5</v>
          </cell>
          <cell r="G104">
            <v>74.400000000000006</v>
          </cell>
          <cell r="H104">
            <v>31.2</v>
          </cell>
          <cell r="I104">
            <v>64.3</v>
          </cell>
          <cell r="J104">
            <v>42.2</v>
          </cell>
          <cell r="K104">
            <v>114.5</v>
          </cell>
          <cell r="L104">
            <v>257.60000000000002</v>
          </cell>
          <cell r="M104">
            <v>350.6</v>
          </cell>
          <cell r="N104">
            <v>170.7</v>
          </cell>
          <cell r="P104">
            <v>114.5</v>
          </cell>
          <cell r="Q104">
            <v>170.7</v>
          </cell>
          <cell r="R104">
            <v>204.6</v>
          </cell>
          <cell r="S104">
            <v>0.7868995633187772</v>
          </cell>
          <cell r="T104">
            <v>0.19859402460456943</v>
          </cell>
          <cell r="W104">
            <v>478.8</v>
          </cell>
          <cell r="X104">
            <v>836.2</v>
          </cell>
          <cell r="AE104">
            <v>257.60000000000002</v>
          </cell>
          <cell r="AF104">
            <v>204.6</v>
          </cell>
          <cell r="AG104">
            <v>271.3</v>
          </cell>
          <cell r="AH104">
            <v>5.3183229813664523E-2</v>
          </cell>
          <cell r="AI104">
            <v>0.32600195503421325</v>
          </cell>
          <cell r="AK104">
            <v>350.6</v>
          </cell>
          <cell r="AL104">
            <v>271.3</v>
          </cell>
          <cell r="AM104">
            <v>292.3</v>
          </cell>
          <cell r="AQ104">
            <v>938.89999999999986</v>
          </cell>
          <cell r="AR104">
            <v>612.70000000000005</v>
          </cell>
          <cell r="AS104">
            <v>531.1</v>
          </cell>
          <cell r="AT104">
            <v>0.20104025327905939</v>
          </cell>
          <cell r="AU104">
            <v>-0.13318100212175621</v>
          </cell>
          <cell r="AW104">
            <v>2051.6999999999998</v>
          </cell>
          <cell r="CU104">
            <v>3.4099999999999998E-2</v>
          </cell>
          <cell r="CV104">
            <v>2.93E-2</v>
          </cell>
        </row>
        <row r="105">
          <cell r="A105" t="str">
            <v>Profit After Tax</v>
          </cell>
          <cell r="B105">
            <v>133.19999999999999</v>
          </cell>
          <cell r="C105">
            <v>171</v>
          </cell>
          <cell r="D105">
            <v>131.19999999999999</v>
          </cell>
          <cell r="E105">
            <v>144.1</v>
          </cell>
          <cell r="F105">
            <v>19.3</v>
          </cell>
          <cell r="G105">
            <v>55.9</v>
          </cell>
          <cell r="H105">
            <v>20.8</v>
          </cell>
          <cell r="I105">
            <v>62.3</v>
          </cell>
          <cell r="J105">
            <v>34.4</v>
          </cell>
          <cell r="K105">
            <v>81.5</v>
          </cell>
          <cell r="L105">
            <v>182.6</v>
          </cell>
          <cell r="M105">
            <v>267.2</v>
          </cell>
          <cell r="N105">
            <v>129.5</v>
          </cell>
          <cell r="P105">
            <v>81.5</v>
          </cell>
          <cell r="Q105">
            <v>129.5</v>
          </cell>
          <cell r="R105">
            <v>154.19999999999999</v>
          </cell>
          <cell r="S105">
            <v>0.89202453987730057</v>
          </cell>
          <cell r="T105">
            <v>0.19073359073359075</v>
          </cell>
          <cell r="W105">
            <v>309.89999999999998</v>
          </cell>
          <cell r="X105">
            <v>579.6</v>
          </cell>
          <cell r="AE105">
            <v>182.6</v>
          </cell>
          <cell r="AF105">
            <v>154.19999999999999</v>
          </cell>
          <cell r="AG105">
            <v>189.4</v>
          </cell>
          <cell r="AH105">
            <v>3.7239868565169809E-2</v>
          </cell>
          <cell r="AI105">
            <v>0.22827496757457855</v>
          </cell>
          <cell r="AK105">
            <v>267.2</v>
          </cell>
          <cell r="AL105">
            <v>189.4</v>
          </cell>
          <cell r="AM105">
            <v>205.6</v>
          </cell>
          <cell r="AQ105">
            <v>678.7</v>
          </cell>
          <cell r="AR105">
            <v>222.3</v>
          </cell>
          <cell r="AS105">
            <v>290.39999999999998</v>
          </cell>
          <cell r="AT105">
            <v>2.3689095127610211</v>
          </cell>
          <cell r="AU105">
            <v>0.30634278002699045</v>
          </cell>
          <cell r="AW105">
            <v>938.89999999999986</v>
          </cell>
          <cell r="CU105">
            <v>2.07E-2</v>
          </cell>
          <cell r="CV105">
            <v>1.72E-2</v>
          </cell>
        </row>
        <row r="106">
          <cell r="A106" t="str">
            <v>Profit After Tax</v>
          </cell>
          <cell r="B106">
            <v>133.19999999999999</v>
          </cell>
          <cell r="C106">
            <v>171</v>
          </cell>
          <cell r="D106">
            <v>131.19999999999999</v>
          </cell>
          <cell r="E106">
            <v>144.1</v>
          </cell>
          <cell r="F106">
            <v>19.3</v>
          </cell>
          <cell r="G106">
            <v>55.9</v>
          </cell>
          <cell r="H106">
            <v>20.8</v>
          </cell>
          <cell r="I106">
            <v>62.3</v>
          </cell>
          <cell r="J106">
            <v>34.4</v>
          </cell>
          <cell r="K106">
            <v>81.5</v>
          </cell>
          <cell r="L106">
            <v>182.6</v>
          </cell>
          <cell r="M106">
            <v>267.2</v>
          </cell>
          <cell r="N106">
            <v>129.5</v>
          </cell>
          <cell r="P106">
            <v>81.5</v>
          </cell>
          <cell r="Q106">
            <v>129.5</v>
          </cell>
          <cell r="R106">
            <v>154.19999999999999</v>
          </cell>
          <cell r="S106">
            <v>0.89202453987730057</v>
          </cell>
          <cell r="T106">
            <v>0.19073359073359075</v>
          </cell>
          <cell r="W106">
            <v>309.89999999999998</v>
          </cell>
          <cell r="X106">
            <v>579.6</v>
          </cell>
          <cell r="AE106">
            <v>182.6</v>
          </cell>
          <cell r="AF106">
            <v>154.19999999999999</v>
          </cell>
          <cell r="AG106">
            <v>189.4</v>
          </cell>
          <cell r="AH106">
            <v>3.7239868565169809E-2</v>
          </cell>
          <cell r="AI106">
            <v>0.22827496757457855</v>
          </cell>
          <cell r="AK106">
            <v>267.2</v>
          </cell>
          <cell r="AL106">
            <v>189.4</v>
          </cell>
          <cell r="AM106">
            <v>205.6</v>
          </cell>
          <cell r="AQ106">
            <v>129.5</v>
          </cell>
          <cell r="AR106">
            <v>205.6</v>
          </cell>
          <cell r="AS106">
            <v>191.7</v>
          </cell>
          <cell r="AT106">
            <v>0.48030888030888019</v>
          </cell>
          <cell r="AU106">
            <v>-6.7607003891050566E-2</v>
          </cell>
          <cell r="AW106">
            <v>678.7</v>
          </cell>
          <cell r="CU106">
            <v>0.39296187683284456</v>
          </cell>
          <cell r="CV106">
            <v>0.41296928327645049</v>
          </cell>
          <cell r="CW106">
            <v>0</v>
          </cell>
          <cell r="CX106" t="e">
            <v>#REF!</v>
          </cell>
          <cell r="DG106">
            <v>154</v>
          </cell>
        </row>
        <row r="107">
          <cell r="A107" t="str">
            <v>Kotak Securities</v>
          </cell>
          <cell r="B107">
            <v>364.4</v>
          </cell>
          <cell r="C107">
            <v>371</v>
          </cell>
          <cell r="D107">
            <v>312.10000000000002</v>
          </cell>
          <cell r="E107">
            <v>318</v>
          </cell>
          <cell r="F107">
            <v>115.8</v>
          </cell>
          <cell r="G107">
            <v>154</v>
          </cell>
          <cell r="H107">
            <v>135.4</v>
          </cell>
          <cell r="I107">
            <v>224.5</v>
          </cell>
          <cell r="J107">
            <v>188.9</v>
          </cell>
          <cell r="K107">
            <v>261.89999999999998</v>
          </cell>
          <cell r="L107">
            <v>402.5</v>
          </cell>
          <cell r="M107">
            <v>1745.6</v>
          </cell>
          <cell r="N107">
            <v>442.2</v>
          </cell>
          <cell r="P107">
            <v>261.89999999999998</v>
          </cell>
          <cell r="Q107">
            <v>442.2</v>
          </cell>
          <cell r="R107">
            <v>467.8</v>
          </cell>
          <cell r="S107">
            <v>0.78617793050782758</v>
          </cell>
          <cell r="T107">
            <v>5.7892356399819045E-2</v>
          </cell>
          <cell r="X107">
            <v>891.4</v>
          </cell>
          <cell r="Y107">
            <v>1365.5</v>
          </cell>
          <cell r="AF107">
            <v>402.5</v>
          </cell>
          <cell r="AG107">
            <v>467.8</v>
          </cell>
          <cell r="AH107">
            <v>529</v>
          </cell>
          <cell r="AI107">
            <v>0.31428571428571428</v>
          </cell>
          <cell r="AJ107">
            <v>0.13082513894826842</v>
          </cell>
          <cell r="AL107">
            <v>1745.6</v>
          </cell>
          <cell r="AM107">
            <v>529</v>
          </cell>
          <cell r="AN107">
            <v>612.70000000000005</v>
          </cell>
          <cell r="AR107">
            <v>442.2</v>
          </cell>
          <cell r="AS107">
            <v>612.70000000000005</v>
          </cell>
          <cell r="AT107">
            <v>531.1</v>
          </cell>
          <cell r="AU107">
            <v>0.20104025327905939</v>
          </cell>
          <cell r="AV107">
            <v>-0.13318100212175621</v>
          </cell>
          <cell r="AX107">
            <v>467.8</v>
          </cell>
          <cell r="AY107">
            <v>531.1</v>
          </cell>
          <cell r="AZ107">
            <v>991.9</v>
          </cell>
          <cell r="BA107">
            <v>1.1203505771697304</v>
          </cell>
          <cell r="BB107">
            <v>0.86763321408397642</v>
          </cell>
          <cell r="BD107">
            <v>529</v>
          </cell>
          <cell r="BE107">
            <v>991.9</v>
          </cell>
          <cell r="BF107">
            <v>612.70000000000005</v>
          </cell>
          <cell r="BG107">
            <v>0.15822306238185257</v>
          </cell>
          <cell r="BH107">
            <v>-0.38229660248008868</v>
          </cell>
          <cell r="BJ107">
            <v>612.70000000000005</v>
          </cell>
          <cell r="BK107">
            <v>612.70000000000005</v>
          </cell>
          <cell r="BL107">
            <v>720</v>
          </cell>
          <cell r="BM107">
            <v>0.17512648930961316</v>
          </cell>
          <cell r="BN107">
            <v>0.17512648930961316</v>
          </cell>
          <cell r="BP107">
            <v>531.1</v>
          </cell>
          <cell r="BQ107">
            <v>720</v>
          </cell>
          <cell r="BR107">
            <v>418</v>
          </cell>
          <cell r="BS107">
            <v>-0.21295424590472611</v>
          </cell>
          <cell r="BT107">
            <v>-0.4194444444444444</v>
          </cell>
          <cell r="BV107">
            <v>991.9</v>
          </cell>
          <cell r="BW107">
            <v>418</v>
          </cell>
          <cell r="BX107">
            <v>326</v>
          </cell>
          <cell r="BY107">
            <v>-0.6713378364754512</v>
          </cell>
          <cell r="BZ107">
            <v>-0.22009569377990434</v>
          </cell>
          <cell r="CB107">
            <v>612.70000000000005</v>
          </cell>
          <cell r="CC107">
            <v>326</v>
          </cell>
          <cell r="CD107">
            <v>144</v>
          </cell>
          <cell r="CE107">
            <v>-0.76497470213807739</v>
          </cell>
          <cell r="CF107">
            <v>-0.55828220858895705</v>
          </cell>
          <cell r="CH107">
            <v>720</v>
          </cell>
          <cell r="CI107">
            <v>144</v>
          </cell>
          <cell r="CJ107">
            <v>90</v>
          </cell>
          <cell r="CK107">
            <v>-0.875</v>
          </cell>
          <cell r="CL107">
            <v>-0.375</v>
          </cell>
          <cell r="CN107">
            <v>418</v>
          </cell>
          <cell r="CO107">
            <v>90</v>
          </cell>
          <cell r="CP107">
            <v>221</v>
          </cell>
          <cell r="CQ107">
            <v>-0.4712918660287081</v>
          </cell>
          <cell r="CR107">
            <v>1.4555555555555557</v>
          </cell>
          <cell r="CT107">
            <v>326</v>
          </cell>
          <cell r="CU107">
            <v>221</v>
          </cell>
          <cell r="CV107">
            <v>222</v>
          </cell>
          <cell r="CW107">
            <v>-0.31901840490797551</v>
          </cell>
          <cell r="CX107">
            <v>4.5248868778280382E-3</v>
          </cell>
          <cell r="CZ107">
            <v>144</v>
          </cell>
          <cell r="DA107">
            <v>222</v>
          </cell>
          <cell r="DB107">
            <v>189</v>
          </cell>
          <cell r="DC107">
            <v>0.3125</v>
          </cell>
          <cell r="DD107">
            <v>-0.14864864864864868</v>
          </cell>
          <cell r="DF107">
            <v>90</v>
          </cell>
          <cell r="DG107">
            <v>189</v>
          </cell>
          <cell r="DH107">
            <v>382</v>
          </cell>
          <cell r="DI107">
            <v>3.2444444444444445</v>
          </cell>
          <cell r="DJ107">
            <v>1.0211640211640214</v>
          </cell>
          <cell r="DL107">
            <v>888</v>
          </cell>
          <cell r="DM107">
            <v>632</v>
          </cell>
          <cell r="DN107">
            <v>-0.28828828828828834</v>
          </cell>
          <cell r="DP107">
            <v>221</v>
          </cell>
          <cell r="DQ107">
            <v>394</v>
          </cell>
          <cell r="DR107">
            <v>339</v>
          </cell>
          <cell r="DS107">
            <v>0.53393665158371051</v>
          </cell>
          <cell r="DT107">
            <v>-0.13959390862944165</v>
          </cell>
          <cell r="DV107">
            <v>221</v>
          </cell>
          <cell r="DW107">
            <v>382</v>
          </cell>
          <cell r="DY107">
            <v>222</v>
          </cell>
          <cell r="DZ107">
            <v>339</v>
          </cell>
          <cell r="EA107">
            <v>335</v>
          </cell>
          <cell r="EB107">
            <v>0.50900900900900892</v>
          </cell>
          <cell r="EC107">
            <v>-1.179941002949858E-2</v>
          </cell>
          <cell r="EE107">
            <v>189</v>
          </cell>
          <cell r="EF107">
            <v>335</v>
          </cell>
          <cell r="EG107">
            <v>301</v>
          </cell>
          <cell r="EH107">
            <v>0.59259259259259256</v>
          </cell>
          <cell r="EI107">
            <v>-0.10149253731343288</v>
          </cell>
          <cell r="EK107">
            <v>394</v>
          </cell>
          <cell r="EL107">
            <v>301</v>
          </cell>
          <cell r="EM107">
            <v>603</v>
          </cell>
          <cell r="EN107">
            <v>0.53045685279187826</v>
          </cell>
          <cell r="EO107">
            <v>1.0033222591362128</v>
          </cell>
          <cell r="EQ107">
            <v>339</v>
          </cell>
          <cell r="ER107">
            <v>603</v>
          </cell>
          <cell r="ES107">
            <v>230</v>
          </cell>
          <cell r="ET107">
            <v>-0.32153392330383479</v>
          </cell>
          <cell r="EU107">
            <v>-0.61857379767827525</v>
          </cell>
        </row>
        <row r="108">
          <cell r="A108" t="str">
            <v>Volumes  (Average daily Volumes, Rs Bn)</v>
          </cell>
          <cell r="B108">
            <v>2.5</v>
          </cell>
          <cell r="C108">
            <v>6.1</v>
          </cell>
          <cell r="D108">
            <v>9.5</v>
          </cell>
          <cell r="E108">
            <v>10.8</v>
          </cell>
          <cell r="F108">
            <v>7.6</v>
          </cell>
          <cell r="G108">
            <v>7.5</v>
          </cell>
          <cell r="H108">
            <v>11.6</v>
          </cell>
          <cell r="I108">
            <v>15.699999999999998</v>
          </cell>
          <cell r="J108">
            <v>14.6</v>
          </cell>
          <cell r="K108">
            <v>23</v>
          </cell>
          <cell r="L108">
            <v>25</v>
          </cell>
          <cell r="M108">
            <v>35.700000000000003</v>
          </cell>
          <cell r="N108">
            <v>40.4</v>
          </cell>
          <cell r="P108">
            <v>23</v>
          </cell>
          <cell r="Q108">
            <v>40.4</v>
          </cell>
          <cell r="R108">
            <v>26.3</v>
          </cell>
          <cell r="S108">
            <v>0.14347826086956528</v>
          </cell>
          <cell r="T108">
            <v>-0.34900990099009899</v>
          </cell>
          <cell r="W108">
            <v>2</v>
          </cell>
          <cell r="X108">
            <v>7.2</v>
          </cell>
          <cell r="Y108">
            <v>836.2</v>
          </cell>
          <cell r="AE108">
            <v>25</v>
          </cell>
          <cell r="AF108">
            <v>26.3</v>
          </cell>
          <cell r="AG108">
            <v>40</v>
          </cell>
          <cell r="AH108">
            <v>0.60000000000000009</v>
          </cell>
          <cell r="AI108">
            <v>0.52091254752851701</v>
          </cell>
          <cell r="AJ108">
            <v>0.32600195503421325</v>
          </cell>
          <cell r="AK108">
            <v>35.700000000000003</v>
          </cell>
          <cell r="AL108">
            <v>40</v>
          </cell>
          <cell r="AM108">
            <v>42</v>
          </cell>
          <cell r="AN108">
            <v>292.3</v>
          </cell>
          <cell r="AR108">
            <v>86.199999999999989</v>
          </cell>
          <cell r="AS108">
            <v>222.3</v>
          </cell>
          <cell r="AT108">
            <v>290.39999999999998</v>
          </cell>
          <cell r="AU108">
            <v>2.3689095127610211</v>
          </cell>
          <cell r="AV108">
            <v>0.30634278002699045</v>
          </cell>
          <cell r="AX108">
            <v>107</v>
          </cell>
          <cell r="AY108">
            <v>290.39999999999998</v>
          </cell>
          <cell r="AZ108">
            <v>745.7</v>
          </cell>
          <cell r="BA108">
            <v>5.9691588785046736</v>
          </cell>
          <cell r="BB108">
            <v>1.5678374655647387</v>
          </cell>
          <cell r="BD108">
            <v>231.3</v>
          </cell>
          <cell r="BE108">
            <v>745.7</v>
          </cell>
          <cell r="BF108">
            <v>330.7</v>
          </cell>
          <cell r="BG108">
            <v>0.42974492001729336</v>
          </cell>
          <cell r="BH108">
            <v>-0.55652407134236292</v>
          </cell>
          <cell r="BJ108">
            <v>292</v>
          </cell>
          <cell r="BK108">
            <v>330.7</v>
          </cell>
          <cell r="BL108">
            <v>385</v>
          </cell>
          <cell r="BM108">
            <v>0.31849315068493156</v>
          </cell>
          <cell r="BN108">
            <v>0.1641971575446024</v>
          </cell>
          <cell r="BP108">
            <v>290.39999999999998</v>
          </cell>
          <cell r="BQ108">
            <v>385</v>
          </cell>
          <cell r="BR108">
            <v>153</v>
          </cell>
          <cell r="BS108">
            <v>-0.47314049586776852</v>
          </cell>
          <cell r="BT108">
            <v>-0.60259740259740258</v>
          </cell>
          <cell r="BV108">
            <v>745.7</v>
          </cell>
          <cell r="BW108">
            <v>153</v>
          </cell>
          <cell r="BX108">
            <v>137</v>
          </cell>
          <cell r="BY108">
            <v>-0.81628000536408751</v>
          </cell>
          <cell r="BZ108">
            <v>-0.10457516339869277</v>
          </cell>
          <cell r="CB108">
            <v>330.7</v>
          </cell>
          <cell r="CC108">
            <v>137</v>
          </cell>
          <cell r="CD108">
            <v>-21</v>
          </cell>
          <cell r="CE108">
            <v>-1.0635016631387966</v>
          </cell>
          <cell r="CF108">
            <v>-1.1532846715328466</v>
          </cell>
          <cell r="CH108">
            <v>385</v>
          </cell>
          <cell r="CI108">
            <v>-21</v>
          </cell>
          <cell r="CJ108">
            <v>-53</v>
          </cell>
          <cell r="CK108">
            <v>-1.1376623376623376</v>
          </cell>
          <cell r="CL108">
            <v>1.5238095238095237</v>
          </cell>
          <cell r="CN108">
            <v>153</v>
          </cell>
          <cell r="CO108">
            <v>-53</v>
          </cell>
          <cell r="CP108">
            <v>77</v>
          </cell>
          <cell r="CQ108">
            <v>-0.49673202614379086</v>
          </cell>
          <cell r="CR108">
            <v>-2.4528301886792452</v>
          </cell>
          <cell r="CT108">
            <v>137</v>
          </cell>
          <cell r="CU108">
            <v>77</v>
          </cell>
          <cell r="CV108">
            <v>59</v>
          </cell>
          <cell r="CW108">
            <v>-0.56934306569343063</v>
          </cell>
          <cell r="CX108">
            <v>-0.23376623376623373</v>
          </cell>
          <cell r="CZ108">
            <v>-21</v>
          </cell>
          <cell r="DA108">
            <v>59</v>
          </cell>
          <cell r="DB108">
            <v>18</v>
          </cell>
          <cell r="DC108">
            <v>-1.8571428571428572</v>
          </cell>
          <cell r="DD108">
            <v>-0.69491525423728806</v>
          </cell>
          <cell r="DF108">
            <v>-53</v>
          </cell>
          <cell r="DG108">
            <v>18</v>
          </cell>
          <cell r="DH108">
            <v>192</v>
          </cell>
          <cell r="DI108">
            <v>-4.6226415094339623</v>
          </cell>
          <cell r="DJ108">
            <v>9.6666666666666661</v>
          </cell>
          <cell r="DL108">
            <v>269</v>
          </cell>
          <cell r="DM108">
            <v>154</v>
          </cell>
          <cell r="DN108">
            <v>-0.42750929368029744</v>
          </cell>
          <cell r="DP108">
            <v>77</v>
          </cell>
          <cell r="DQ108">
            <v>192</v>
          </cell>
          <cell r="DR108">
            <v>98</v>
          </cell>
          <cell r="DS108">
            <v>0.27272727272727271</v>
          </cell>
          <cell r="DT108">
            <v>-0.48958333333333337</v>
          </cell>
          <cell r="DV108">
            <v>77</v>
          </cell>
          <cell r="DW108">
            <v>192</v>
          </cell>
          <cell r="DY108">
            <v>59</v>
          </cell>
          <cell r="DZ108">
            <v>98</v>
          </cell>
          <cell r="EA108">
            <v>110</v>
          </cell>
          <cell r="EB108">
            <v>0.86440677966101687</v>
          </cell>
          <cell r="EC108">
            <v>0.12244897959183665</v>
          </cell>
          <cell r="EE108">
            <v>18</v>
          </cell>
          <cell r="EF108">
            <v>110</v>
          </cell>
          <cell r="EG108">
            <v>97</v>
          </cell>
          <cell r="EH108">
            <v>4.3888888888888893</v>
          </cell>
          <cell r="EI108">
            <v>-0.11818181818181817</v>
          </cell>
          <cell r="EK108">
            <v>192</v>
          </cell>
          <cell r="EL108">
            <v>97</v>
          </cell>
          <cell r="EM108">
            <v>397</v>
          </cell>
          <cell r="EN108">
            <v>1.0677083333333335</v>
          </cell>
          <cell r="EO108">
            <v>3.0927835051546388</v>
          </cell>
          <cell r="EQ108">
            <v>98</v>
          </cell>
          <cell r="ER108">
            <v>397</v>
          </cell>
          <cell r="ES108">
            <v>20</v>
          </cell>
          <cell r="ET108">
            <v>-0.79591836734693877</v>
          </cell>
          <cell r="EU108">
            <v>-0.94962216624685136</v>
          </cell>
        </row>
        <row r="109">
          <cell r="A109" t="str">
            <v>Total Income</v>
          </cell>
          <cell r="B109">
            <v>284.2</v>
          </cell>
          <cell r="C109">
            <v>523.79999999999995</v>
          </cell>
          <cell r="D109">
            <v>760.6</v>
          </cell>
          <cell r="E109">
            <v>908</v>
          </cell>
          <cell r="F109">
            <v>638.5</v>
          </cell>
          <cell r="G109">
            <v>611.1</v>
          </cell>
          <cell r="H109">
            <v>818.6</v>
          </cell>
          <cell r="I109">
            <v>1289</v>
          </cell>
          <cell r="J109">
            <v>1033.3</v>
          </cell>
          <cell r="K109">
            <v>1517</v>
          </cell>
          <cell r="L109">
            <v>1429.2</v>
          </cell>
          <cell r="M109">
            <v>2227.9</v>
          </cell>
          <cell r="N109">
            <v>2141.4</v>
          </cell>
          <cell r="P109">
            <v>1517</v>
          </cell>
          <cell r="Q109">
            <v>2141.4</v>
          </cell>
          <cell r="R109">
            <v>1479.4</v>
          </cell>
          <cell r="S109">
            <v>-2.4785761371127202E-2</v>
          </cell>
          <cell r="T109">
            <v>-0.30914355094797796</v>
          </cell>
          <cell r="W109">
            <v>1045.7</v>
          </cell>
          <cell r="X109">
            <v>2476.6999999999998</v>
          </cell>
          <cell r="Y109">
            <v>579.6</v>
          </cell>
          <cell r="AE109">
            <v>1429.2</v>
          </cell>
          <cell r="AF109">
            <v>1479.4</v>
          </cell>
          <cell r="AG109">
            <v>2386</v>
          </cell>
          <cell r="AH109">
            <v>0.6694654352085081</v>
          </cell>
          <cell r="AI109">
            <v>0.61281600648911705</v>
          </cell>
          <cell r="AJ109">
            <v>0.22827496757457855</v>
          </cell>
          <cell r="AK109">
            <v>2227.9</v>
          </cell>
          <cell r="AL109">
            <v>2386</v>
          </cell>
          <cell r="AM109">
            <v>2332.5</v>
          </cell>
          <cell r="AN109">
            <v>205.6</v>
          </cell>
          <cell r="AQ109">
            <v>8339.2999999999993</v>
          </cell>
          <cell r="AR109">
            <v>42</v>
          </cell>
          <cell r="AS109">
            <v>40</v>
          </cell>
          <cell r="AT109">
            <v>-9.9009900990099098E-3</v>
          </cell>
          <cell r="AU109">
            <v>-4.7619047619047672E-2</v>
          </cell>
          <cell r="AV109">
            <v>-6.7607003891050566E-2</v>
          </cell>
          <cell r="AX109">
            <v>154.19999999999999</v>
          </cell>
          <cell r="AY109">
            <v>191.7</v>
          </cell>
          <cell r="AZ109">
            <v>491.9</v>
          </cell>
          <cell r="BA109">
            <v>2.1900129701686124</v>
          </cell>
          <cell r="BB109">
            <v>1.5659885237350029</v>
          </cell>
          <cell r="BD109">
            <v>189.4</v>
          </cell>
          <cell r="BE109">
            <v>491.9</v>
          </cell>
          <cell r="BF109">
            <v>215.8</v>
          </cell>
          <cell r="BG109">
            <v>0.13938753959873296</v>
          </cell>
          <cell r="BH109">
            <v>-0.5612929457206749</v>
          </cell>
          <cell r="BJ109">
            <v>205.6</v>
          </cell>
          <cell r="BK109">
            <v>215.8</v>
          </cell>
          <cell r="BL109">
            <v>254</v>
          </cell>
          <cell r="BM109">
            <v>0.2354085603112841</v>
          </cell>
          <cell r="BN109">
            <v>0.17701575532900837</v>
          </cell>
          <cell r="BP109">
            <v>191.7</v>
          </cell>
          <cell r="BQ109">
            <v>254</v>
          </cell>
          <cell r="BR109">
            <v>96</v>
          </cell>
          <cell r="BS109">
            <v>-0.49921752738654146</v>
          </cell>
          <cell r="BT109">
            <v>-0.62204724409448819</v>
          </cell>
          <cell r="BV109">
            <v>491.9</v>
          </cell>
          <cell r="BW109">
            <v>96</v>
          </cell>
          <cell r="BX109">
            <v>89</v>
          </cell>
          <cell r="BY109">
            <v>-0.8190689164464322</v>
          </cell>
          <cell r="BZ109">
            <v>-7.291666666666663E-2</v>
          </cell>
          <cell r="CB109">
            <v>215.8</v>
          </cell>
          <cell r="CC109">
            <v>89</v>
          </cell>
          <cell r="CD109">
            <v>-19</v>
          </cell>
          <cell r="CE109">
            <v>-1.088044485634847</v>
          </cell>
          <cell r="CF109">
            <v>-1.2134831460674158</v>
          </cell>
          <cell r="CH109">
            <v>254</v>
          </cell>
          <cell r="CI109">
            <v>-19</v>
          </cell>
          <cell r="CJ109">
            <v>-38</v>
          </cell>
          <cell r="CK109">
            <v>-1.1496062992125984</v>
          </cell>
          <cell r="CL109">
            <v>1</v>
          </cell>
          <cell r="CN109">
            <v>96</v>
          </cell>
          <cell r="CO109">
            <v>-38</v>
          </cell>
          <cell r="CP109">
            <v>48</v>
          </cell>
          <cell r="CQ109">
            <v>-0.5</v>
          </cell>
          <cell r="CR109">
            <v>-2.263157894736842</v>
          </cell>
          <cell r="CT109">
            <v>89</v>
          </cell>
          <cell r="CU109">
            <v>48</v>
          </cell>
          <cell r="CV109">
            <v>41</v>
          </cell>
          <cell r="CW109">
            <v>-0.5393258426966292</v>
          </cell>
          <cell r="CX109">
            <v>-0.14583333333333337</v>
          </cell>
          <cell r="CZ109">
            <v>-19</v>
          </cell>
          <cell r="DA109">
            <v>41</v>
          </cell>
          <cell r="DB109">
            <v>16</v>
          </cell>
          <cell r="DC109">
            <v>-1.8421052631578947</v>
          </cell>
          <cell r="DD109">
            <v>-0.6097560975609756</v>
          </cell>
          <cell r="DF109">
            <v>-38</v>
          </cell>
          <cell r="DG109">
            <v>16</v>
          </cell>
          <cell r="DH109">
            <v>134</v>
          </cell>
          <cell r="DI109">
            <v>-4.5263157894736841</v>
          </cell>
          <cell r="DJ109">
            <v>7.375</v>
          </cell>
          <cell r="DL109">
            <v>166</v>
          </cell>
          <cell r="DM109">
            <v>105</v>
          </cell>
          <cell r="DN109">
            <v>-0.36746987951807231</v>
          </cell>
          <cell r="DP109">
            <v>48</v>
          </cell>
          <cell r="DQ109">
            <v>134</v>
          </cell>
          <cell r="DR109">
            <v>69</v>
          </cell>
          <cell r="DS109">
            <v>0.4375</v>
          </cell>
          <cell r="DT109">
            <v>-0.4850746268656716</v>
          </cell>
          <cell r="DV109">
            <v>48</v>
          </cell>
          <cell r="DW109">
            <v>134</v>
          </cell>
          <cell r="DY109">
            <v>41</v>
          </cell>
          <cell r="DZ109">
            <v>69</v>
          </cell>
          <cell r="EA109">
            <v>73</v>
          </cell>
          <cell r="EB109">
            <v>0.78048780487804881</v>
          </cell>
          <cell r="EC109">
            <v>5.7971014492753659E-2</v>
          </cell>
          <cell r="EE109">
            <v>16</v>
          </cell>
          <cell r="EF109">
            <v>73</v>
          </cell>
          <cell r="EG109">
            <v>76</v>
          </cell>
          <cell r="EH109">
            <v>3.75</v>
          </cell>
          <cell r="EI109">
            <v>4.1095890410958846E-2</v>
          </cell>
          <cell r="EK109">
            <v>134</v>
          </cell>
          <cell r="EL109">
            <v>76</v>
          </cell>
          <cell r="EM109">
            <v>300.39999999999998</v>
          </cell>
          <cell r="EN109">
            <v>1.2417910447761193</v>
          </cell>
          <cell r="EO109">
            <v>2.9526315789473681</v>
          </cell>
          <cell r="EQ109">
            <v>69</v>
          </cell>
          <cell r="ER109">
            <v>300.39999999999998</v>
          </cell>
          <cell r="ES109">
            <v>10</v>
          </cell>
          <cell r="ET109">
            <v>-0.85507246376811596</v>
          </cell>
          <cell r="EU109">
            <v>-0.96671105193075901</v>
          </cell>
        </row>
        <row r="110">
          <cell r="A110" t="str">
            <v>Profit Before Tax</v>
          </cell>
          <cell r="B110">
            <v>99.7</v>
          </cell>
          <cell r="C110">
            <v>261.39999999999998</v>
          </cell>
          <cell r="D110">
            <v>398.3</v>
          </cell>
          <cell r="E110">
            <v>587.4</v>
          </cell>
          <cell r="F110">
            <v>296.89999999999998</v>
          </cell>
          <cell r="G110">
            <v>265.10000000000002</v>
          </cell>
          <cell r="H110">
            <v>400.7</v>
          </cell>
          <cell r="I110">
            <v>678.4</v>
          </cell>
          <cell r="J110">
            <v>493.5</v>
          </cell>
          <cell r="K110">
            <v>779</v>
          </cell>
          <cell r="L110">
            <v>707</v>
          </cell>
          <cell r="M110">
            <v>1225.4000000000001</v>
          </cell>
          <cell r="N110">
            <v>1010.4</v>
          </cell>
          <cell r="P110">
            <v>779</v>
          </cell>
          <cell r="Q110">
            <v>1010.4</v>
          </cell>
          <cell r="R110">
            <v>481.8</v>
          </cell>
          <cell r="S110">
            <v>-0.38151476251604621</v>
          </cell>
          <cell r="T110">
            <v>-0.52315914489311166</v>
          </cell>
          <cell r="W110">
            <v>388.8</v>
          </cell>
          <cell r="X110">
            <v>1346.8</v>
          </cell>
          <cell r="AE110">
            <v>707</v>
          </cell>
          <cell r="AF110">
            <v>481.8</v>
          </cell>
          <cell r="AG110">
            <v>1119.3</v>
          </cell>
          <cell r="AH110">
            <v>0.58316831683168302</v>
          </cell>
          <cell r="AI110">
            <v>1.3231631382316311</v>
          </cell>
          <cell r="AK110">
            <v>1225.4000000000001</v>
          </cell>
          <cell r="AL110">
            <v>1119.3</v>
          </cell>
          <cell r="AM110">
            <v>1039.7</v>
          </cell>
          <cell r="AN110">
            <v>8339.2999999999993</v>
          </cell>
          <cell r="AQ110">
            <v>3651.2</v>
          </cell>
          <cell r="AR110">
            <v>2332.5</v>
          </cell>
          <cell r="AS110">
            <v>2147.1</v>
          </cell>
          <cell r="AT110">
            <v>2.6618100308208881E-3</v>
          </cell>
          <cell r="AU110">
            <v>-7.9485530546623884E-2</v>
          </cell>
          <cell r="AW110">
            <v>8339.2999999999993</v>
          </cell>
        </row>
        <row r="111">
          <cell r="A111" t="str">
            <v>Profit After Tax</v>
          </cell>
          <cell r="B111">
            <v>62.5</v>
          </cell>
          <cell r="C111">
            <v>163.9</v>
          </cell>
          <cell r="D111">
            <v>246.9</v>
          </cell>
          <cell r="E111">
            <v>381.4</v>
          </cell>
          <cell r="F111">
            <v>193.9</v>
          </cell>
          <cell r="G111">
            <v>172.1</v>
          </cell>
          <cell r="H111">
            <v>256.2</v>
          </cell>
          <cell r="I111">
            <v>433.7</v>
          </cell>
          <cell r="J111">
            <v>340</v>
          </cell>
          <cell r="K111">
            <v>521.1</v>
          </cell>
          <cell r="L111">
            <v>490.2</v>
          </cell>
          <cell r="M111">
            <v>804.1</v>
          </cell>
          <cell r="N111">
            <v>688</v>
          </cell>
          <cell r="P111">
            <v>521.1</v>
          </cell>
          <cell r="Q111">
            <v>688</v>
          </cell>
          <cell r="R111">
            <v>314.3</v>
          </cell>
          <cell r="S111">
            <v>-0.39685281136058337</v>
          </cell>
          <cell r="T111">
            <v>-0.54316860465116279</v>
          </cell>
          <cell r="W111">
            <v>243.6</v>
          </cell>
          <cell r="X111">
            <v>854.6</v>
          </cell>
          <cell r="AE111">
            <v>490.2</v>
          </cell>
          <cell r="AF111">
            <v>314.3</v>
          </cell>
          <cell r="AG111">
            <v>804.1</v>
          </cell>
          <cell r="AH111">
            <v>0.64035087719298245</v>
          </cell>
          <cell r="AI111">
            <v>1.5583837098313711</v>
          </cell>
          <cell r="AK111">
            <v>804.1</v>
          </cell>
          <cell r="AL111">
            <v>804.1</v>
          </cell>
          <cell r="AM111">
            <v>750.7</v>
          </cell>
          <cell r="AN111">
            <v>3651.2000000000003</v>
          </cell>
          <cell r="AQ111">
            <v>2557.1000000000004</v>
          </cell>
          <cell r="AR111">
            <v>1039.7</v>
          </cell>
          <cell r="AS111">
            <v>837.8</v>
          </cell>
          <cell r="AT111">
            <v>-0.17082343626286622</v>
          </cell>
          <cell r="AU111">
            <v>-0.19419063191305197</v>
          </cell>
          <cell r="AW111">
            <v>3651.2</v>
          </cell>
          <cell r="AZ111">
            <v>372.85</v>
          </cell>
          <cell r="BE111">
            <v>372.85</v>
          </cell>
        </row>
        <row r="112">
          <cell r="A112" t="str">
            <v>Profit After Tax</v>
          </cell>
          <cell r="B112">
            <v>62.5</v>
          </cell>
          <cell r="C112">
            <v>163.9</v>
          </cell>
          <cell r="D112">
            <v>246.9</v>
          </cell>
          <cell r="E112">
            <v>381.4</v>
          </cell>
          <cell r="F112">
            <v>193.9</v>
          </cell>
          <cell r="G112">
            <v>172.1</v>
          </cell>
          <cell r="H112">
            <v>256.2</v>
          </cell>
          <cell r="I112">
            <v>433.7</v>
          </cell>
          <cell r="J112">
            <v>340</v>
          </cell>
          <cell r="K112">
            <v>521.1</v>
          </cell>
          <cell r="L112">
            <v>490.2</v>
          </cell>
          <cell r="M112">
            <v>804.1</v>
          </cell>
          <cell r="N112">
            <v>688</v>
          </cell>
          <cell r="P112">
            <v>521.1</v>
          </cell>
          <cell r="Q112">
            <v>688</v>
          </cell>
          <cell r="R112">
            <v>314.3</v>
          </cell>
          <cell r="S112">
            <v>-0.39685281136058337</v>
          </cell>
          <cell r="T112">
            <v>-0.54316860465116279</v>
          </cell>
          <cell r="W112">
            <v>243.6</v>
          </cell>
          <cell r="X112">
            <v>854.6</v>
          </cell>
          <cell r="Y112">
            <v>7.2</v>
          </cell>
          <cell r="AE112">
            <v>490.2</v>
          </cell>
          <cell r="AF112">
            <v>314.3</v>
          </cell>
          <cell r="AG112">
            <v>804.1</v>
          </cell>
          <cell r="AH112">
            <v>0.64035087719298245</v>
          </cell>
          <cell r="AI112">
            <v>1.5583837098313711</v>
          </cell>
          <cell r="AJ112">
            <v>0.52091254752851701</v>
          </cell>
          <cell r="AK112">
            <v>804.1</v>
          </cell>
          <cell r="AL112">
            <v>804.1</v>
          </cell>
          <cell r="AM112">
            <v>750.7</v>
          </cell>
          <cell r="AN112">
            <v>2557.1000000000004</v>
          </cell>
          <cell r="AQ112">
            <v>688</v>
          </cell>
          <cell r="AR112">
            <v>750.7</v>
          </cell>
          <cell r="AS112">
            <v>617.79999999999995</v>
          </cell>
          <cell r="AT112">
            <v>-0.10203488372093028</v>
          </cell>
          <cell r="AU112">
            <v>-0.17703476755028646</v>
          </cell>
          <cell r="AV112">
            <v>-4.7619047619047672E-2</v>
          </cell>
          <cell r="AW112">
            <v>2557.1000000000004</v>
          </cell>
          <cell r="AX112">
            <v>26.3</v>
          </cell>
          <cell r="AY112">
            <v>40</v>
          </cell>
          <cell r="AZ112">
            <v>53</v>
          </cell>
          <cell r="BA112">
            <v>1.0152091254752853</v>
          </cell>
          <cell r="BB112">
            <v>0.32499999999999996</v>
          </cell>
          <cell r="BD112">
            <v>40</v>
          </cell>
          <cell r="BE112">
            <v>53</v>
          </cell>
          <cell r="BF112">
            <v>75</v>
          </cell>
          <cell r="BG112">
            <v>0.875</v>
          </cell>
          <cell r="BH112">
            <v>0.41509433962264142</v>
          </cell>
          <cell r="BJ112">
            <v>42</v>
          </cell>
          <cell r="BK112">
            <v>75</v>
          </cell>
          <cell r="BL112">
            <v>53</v>
          </cell>
          <cell r="BM112">
            <v>0.26190476190476186</v>
          </cell>
          <cell r="BN112">
            <v>-0.29333333333333333</v>
          </cell>
          <cell r="BP112">
            <v>40</v>
          </cell>
          <cell r="BQ112">
            <v>53</v>
          </cell>
          <cell r="BR112">
            <v>39</v>
          </cell>
          <cell r="BS112">
            <v>-2.5000000000000022E-2</v>
          </cell>
          <cell r="BT112">
            <v>-0.26415094339622647</v>
          </cell>
          <cell r="BV112">
            <v>53</v>
          </cell>
          <cell r="BW112">
            <v>39</v>
          </cell>
          <cell r="BX112">
            <v>39</v>
          </cell>
          <cell r="BY112">
            <v>-0.26415094339622647</v>
          </cell>
          <cell r="BZ112">
            <v>0</v>
          </cell>
          <cell r="CB112">
            <v>75</v>
          </cell>
          <cell r="CC112">
            <v>39</v>
          </cell>
          <cell r="CE112">
            <v>-1</v>
          </cell>
          <cell r="CF112">
            <v>-1</v>
          </cell>
          <cell r="CH112">
            <v>53</v>
          </cell>
          <cell r="CI112">
            <v>0</v>
          </cell>
          <cell r="CJ112">
            <v>33</v>
          </cell>
          <cell r="CK112">
            <v>-0.37735849056603776</v>
          </cell>
          <cell r="CL112" t="e">
            <v>#DIV/0!</v>
          </cell>
          <cell r="CN112">
            <v>39</v>
          </cell>
          <cell r="CO112">
            <v>33</v>
          </cell>
          <cell r="CP112">
            <v>41</v>
          </cell>
          <cell r="CQ112">
            <v>5.1282051282051322E-2</v>
          </cell>
          <cell r="CR112">
            <v>0.24242424242424243</v>
          </cell>
          <cell r="CT112">
            <v>39</v>
          </cell>
          <cell r="CU112">
            <v>41</v>
          </cell>
          <cell r="CV112">
            <v>41</v>
          </cell>
          <cell r="CW112">
            <v>5.1282051282051322E-2</v>
          </cell>
          <cell r="CX112">
            <v>0</v>
          </cell>
          <cell r="CZ112">
            <v>35</v>
          </cell>
          <cell r="DA112">
            <v>41</v>
          </cell>
          <cell r="DB112">
            <v>40</v>
          </cell>
          <cell r="DC112">
            <v>0.14285714285714279</v>
          </cell>
          <cell r="DD112">
            <v>-2.4390243902439046E-2</v>
          </cell>
          <cell r="DF112">
            <v>35</v>
          </cell>
          <cell r="DG112">
            <v>40</v>
          </cell>
          <cell r="DI112">
            <v>-1</v>
          </cell>
          <cell r="DJ112">
            <v>-1</v>
          </cell>
          <cell r="DP112">
            <v>41</v>
          </cell>
          <cell r="DR112">
            <v>40</v>
          </cell>
          <cell r="DS112">
            <v>-2.4390243902439046E-2</v>
          </cell>
          <cell r="DT112" t="e">
            <v>#DIV/0!</v>
          </cell>
          <cell r="DV112">
            <v>41</v>
          </cell>
          <cell r="DY112">
            <v>41</v>
          </cell>
          <cell r="DZ112">
            <v>40</v>
          </cell>
          <cell r="EA112">
            <v>46</v>
          </cell>
          <cell r="EB112">
            <v>0.12195121951219523</v>
          </cell>
          <cell r="EC112">
            <v>0.14999999999999991</v>
          </cell>
          <cell r="EE112">
            <v>40</v>
          </cell>
          <cell r="EF112">
            <v>46</v>
          </cell>
          <cell r="EG112">
            <v>52</v>
          </cell>
          <cell r="EH112">
            <v>0.30000000000000004</v>
          </cell>
          <cell r="EI112">
            <v>0.13043478260869557</v>
          </cell>
          <cell r="EK112">
            <v>0</v>
          </cell>
          <cell r="EL112">
            <v>52</v>
          </cell>
          <cell r="EM112">
            <v>46</v>
          </cell>
          <cell r="EN112" t="e">
            <v>#DIV/0!</v>
          </cell>
          <cell r="EO112">
            <v>-0.11538461538461542</v>
          </cell>
          <cell r="EQ112">
            <v>39.25</v>
          </cell>
          <cell r="ER112">
            <v>46</v>
          </cell>
          <cell r="ES112">
            <v>35.82</v>
          </cell>
          <cell r="ET112">
            <v>-8.7388535031847181E-2</v>
          </cell>
          <cell r="EU112">
            <v>-0.22130434782608699</v>
          </cell>
        </row>
        <row r="113">
          <cell r="A113" t="str">
            <v>Kotak Mahindra Primus</v>
          </cell>
          <cell r="B113">
            <v>284.2</v>
          </cell>
          <cell r="C113">
            <v>523.79999999999995</v>
          </cell>
          <cell r="D113">
            <v>760.6</v>
          </cell>
          <cell r="E113">
            <v>908</v>
          </cell>
          <cell r="F113">
            <v>638.5</v>
          </cell>
          <cell r="G113">
            <v>611.1</v>
          </cell>
          <cell r="H113">
            <v>818.6</v>
          </cell>
          <cell r="I113">
            <v>1289</v>
          </cell>
          <cell r="J113">
            <v>1033.3</v>
          </cell>
          <cell r="K113">
            <v>1517</v>
          </cell>
          <cell r="L113">
            <v>1429.2</v>
          </cell>
          <cell r="M113">
            <v>2227.9</v>
          </cell>
          <cell r="N113">
            <v>2141.4</v>
          </cell>
          <cell r="P113">
            <v>1517</v>
          </cell>
          <cell r="Q113">
            <v>2141.4</v>
          </cell>
          <cell r="R113">
            <v>1479.4</v>
          </cell>
          <cell r="S113">
            <v>-2.4785761371127202E-2</v>
          </cell>
          <cell r="T113">
            <v>-0.30914355094797796</v>
          </cell>
          <cell r="X113">
            <v>1045.7</v>
          </cell>
          <cell r="Y113">
            <v>2476.6999999999998</v>
          </cell>
          <cell r="AF113">
            <v>1429.2</v>
          </cell>
          <cell r="AG113">
            <v>1479.4</v>
          </cell>
          <cell r="AH113">
            <v>2386</v>
          </cell>
          <cell r="AI113">
            <v>0.6694654352085081</v>
          </cell>
          <cell r="AJ113">
            <v>0.61281600648911705</v>
          </cell>
          <cell r="AL113">
            <v>2227.9</v>
          </cell>
          <cell r="AM113">
            <v>2386</v>
          </cell>
          <cell r="AN113">
            <v>2332.5</v>
          </cell>
          <cell r="AR113">
            <v>2141.4</v>
          </cell>
          <cell r="AS113">
            <v>2332.5</v>
          </cell>
          <cell r="AT113">
            <v>2147.1</v>
          </cell>
          <cell r="AU113">
            <v>2.6618100308208881E-3</v>
          </cell>
          <cell r="AV113">
            <v>-7.9485530546623884E-2</v>
          </cell>
          <cell r="AX113">
            <v>1479.4</v>
          </cell>
          <cell r="AY113">
            <v>2147.1</v>
          </cell>
          <cell r="AZ113">
            <v>3121.1</v>
          </cell>
          <cell r="BA113">
            <v>1.1097066378261458</v>
          </cell>
          <cell r="BB113">
            <v>0.45363513576451964</v>
          </cell>
          <cell r="BD113">
            <v>2386</v>
          </cell>
          <cell r="BE113">
            <v>3121.1</v>
          </cell>
          <cell r="BF113">
            <v>4209.3999999999996</v>
          </cell>
          <cell r="BG113">
            <v>0.76420787929589262</v>
          </cell>
          <cell r="BH113">
            <v>0.34869116657588672</v>
          </cell>
          <cell r="BJ113">
            <v>2332.5</v>
          </cell>
          <cell r="BK113">
            <v>4209.3999999999996</v>
          </cell>
          <cell r="BL113">
            <v>3823</v>
          </cell>
          <cell r="BM113">
            <v>0.63901393354769565</v>
          </cell>
          <cell r="BN113">
            <v>-9.1794555043474002E-2</v>
          </cell>
          <cell r="BP113">
            <v>2147.1</v>
          </cell>
          <cell r="BQ113">
            <v>3823</v>
          </cell>
          <cell r="BR113">
            <v>2024</v>
          </cell>
          <cell r="BS113">
            <v>-5.7333147035536269E-2</v>
          </cell>
          <cell r="BT113">
            <v>-0.47057284854826054</v>
          </cell>
          <cell r="BV113">
            <v>3121.1</v>
          </cell>
          <cell r="BW113">
            <v>2024</v>
          </cell>
          <cell r="BX113">
            <v>2178</v>
          </cell>
          <cell r="BY113">
            <v>-0.30216910704559286</v>
          </cell>
          <cell r="BZ113">
            <v>7.6086956521739024E-2</v>
          </cell>
          <cell r="CB113">
            <v>4209.3999999999996</v>
          </cell>
          <cell r="CC113">
            <v>2178</v>
          </cell>
          <cell r="CD113">
            <v>1045</v>
          </cell>
          <cell r="CE113">
            <v>-0.75174609207963128</v>
          </cell>
          <cell r="CF113">
            <v>-0.52020202020202022</v>
          </cell>
          <cell r="CH113">
            <v>3823</v>
          </cell>
          <cell r="CI113">
            <v>1045</v>
          </cell>
          <cell r="CJ113">
            <v>1952</v>
          </cell>
          <cell r="CK113">
            <v>-0.48940622547737378</v>
          </cell>
          <cell r="CL113">
            <v>0.86794258373205735</v>
          </cell>
          <cell r="CN113">
            <v>2218</v>
          </cell>
          <cell r="CO113">
            <v>1266</v>
          </cell>
          <cell r="CP113">
            <v>2234</v>
          </cell>
          <cell r="CQ113">
            <v>7.2137060414787513E-3</v>
          </cell>
          <cell r="CR113">
            <v>0.76461295418641395</v>
          </cell>
          <cell r="CT113">
            <v>2192</v>
          </cell>
          <cell r="CU113">
            <v>2234</v>
          </cell>
          <cell r="CV113">
            <v>2345</v>
          </cell>
          <cell r="CW113">
            <v>6.9799270072992803E-2</v>
          </cell>
          <cell r="CX113">
            <v>4.9686660698299079E-2</v>
          </cell>
          <cell r="CZ113">
            <v>1169</v>
          </cell>
          <cell r="DA113">
            <v>2345</v>
          </cell>
          <cell r="DB113">
            <v>1927</v>
          </cell>
          <cell r="DC113">
            <v>0.64841745081266033</v>
          </cell>
          <cell r="DD113">
            <v>-0.17825159914712152</v>
          </cell>
          <cell r="DF113">
            <v>1169</v>
          </cell>
          <cell r="DG113">
            <v>1927</v>
          </cell>
          <cell r="DH113">
            <v>1872</v>
          </cell>
          <cell r="DI113">
            <v>0.60136869118905056</v>
          </cell>
          <cell r="DJ113">
            <v>-2.8541774779449969E-2</v>
          </cell>
          <cell r="DL113">
            <v>5579</v>
          </cell>
          <cell r="DM113">
            <v>6506</v>
          </cell>
          <cell r="DN113">
            <v>0.16615880982254883</v>
          </cell>
          <cell r="DP113">
            <v>2234</v>
          </cell>
          <cell r="DQ113">
            <v>1872</v>
          </cell>
          <cell r="DR113">
            <v>1744</v>
          </cell>
          <cell r="DS113">
            <v>-0.21933751119068934</v>
          </cell>
          <cell r="DT113">
            <v>-6.8376068376068355E-2</v>
          </cell>
          <cell r="DV113">
            <v>2234</v>
          </cell>
          <cell r="DW113">
            <v>1872</v>
          </cell>
          <cell r="DY113">
            <v>2345</v>
          </cell>
          <cell r="DZ113">
            <v>1744</v>
          </cell>
          <cell r="EA113">
            <v>1980</v>
          </cell>
          <cell r="EB113">
            <v>-0.15565031982942434</v>
          </cell>
          <cell r="EC113">
            <v>0.1353211009174311</v>
          </cell>
          <cell r="EE113">
            <v>1927</v>
          </cell>
          <cell r="EF113">
            <v>1980</v>
          </cell>
          <cell r="EG113">
            <v>1957</v>
          </cell>
          <cell r="EH113">
            <v>1.5568240788790932E-2</v>
          </cell>
          <cell r="EI113">
            <v>-1.1616161616161635E-2</v>
          </cell>
          <cell r="EK113">
            <v>1872</v>
          </cell>
          <cell r="EL113">
            <v>1957</v>
          </cell>
          <cell r="EM113">
            <v>1694</v>
          </cell>
          <cell r="EN113">
            <v>-9.5085470085470081E-2</v>
          </cell>
          <cell r="EO113">
            <v>-0.13438937148696983</v>
          </cell>
          <cell r="EQ113">
            <v>1744</v>
          </cell>
          <cell r="ER113">
            <v>1694</v>
          </cell>
          <cell r="ES113">
            <v>1450</v>
          </cell>
          <cell r="ET113">
            <v>-0.16857798165137616</v>
          </cell>
          <cell r="EU113">
            <v>-0.14403778040141679</v>
          </cell>
        </row>
        <row r="114">
          <cell r="A114" t="str">
            <v>Total Income</v>
          </cell>
          <cell r="B114">
            <v>574.29999999999995</v>
          </cell>
          <cell r="C114">
            <v>588.1</v>
          </cell>
          <cell r="D114">
            <v>525.6</v>
          </cell>
          <cell r="E114">
            <v>591.4</v>
          </cell>
          <cell r="F114">
            <v>622.20000000000005</v>
          </cell>
          <cell r="G114">
            <v>657.4</v>
          </cell>
          <cell r="H114">
            <v>669</v>
          </cell>
          <cell r="I114">
            <v>647.20000000000005</v>
          </cell>
          <cell r="J114">
            <v>670.9</v>
          </cell>
          <cell r="K114">
            <v>706.4</v>
          </cell>
          <cell r="L114">
            <v>747.6</v>
          </cell>
          <cell r="M114">
            <v>907.1</v>
          </cell>
          <cell r="N114">
            <v>962</v>
          </cell>
          <cell r="P114">
            <v>706.4</v>
          </cell>
          <cell r="Q114">
            <v>962</v>
          </cell>
          <cell r="R114">
            <v>957.2</v>
          </cell>
          <cell r="S114">
            <v>0.35503963759909407</v>
          </cell>
          <cell r="T114">
            <v>-4.9896049896049899E-3</v>
          </cell>
          <cell r="W114">
            <v>2170.9</v>
          </cell>
          <cell r="X114">
            <v>2363.6</v>
          </cell>
          <cell r="Y114">
            <v>1346.8</v>
          </cell>
          <cell r="AE114">
            <v>747.6</v>
          </cell>
          <cell r="AF114">
            <v>957.2</v>
          </cell>
          <cell r="AG114">
            <v>1149.5</v>
          </cell>
          <cell r="AH114">
            <v>0.53758694489031567</v>
          </cell>
          <cell r="AI114">
            <v>0.20089845382365223</v>
          </cell>
          <cell r="AJ114">
            <v>1.3231631382316311</v>
          </cell>
          <cell r="AK114">
            <v>907.1</v>
          </cell>
          <cell r="AL114">
            <v>1149.5</v>
          </cell>
          <cell r="AM114">
            <v>1367.6</v>
          </cell>
          <cell r="AN114">
            <v>1039.7</v>
          </cell>
          <cell r="AQ114">
            <v>4436.2999999999993</v>
          </cell>
          <cell r="AR114">
            <v>1010.4</v>
          </cell>
          <cell r="AS114">
            <v>1039.7</v>
          </cell>
          <cell r="AT114">
            <v>837.8</v>
          </cell>
          <cell r="AU114">
            <v>-0.17082343626286622</v>
          </cell>
          <cell r="AV114">
            <v>-0.19419063191305197</v>
          </cell>
          <cell r="AX114">
            <v>481.8</v>
          </cell>
          <cell r="AY114">
            <v>837.8</v>
          </cell>
          <cell r="AZ114">
            <v>1376.4</v>
          </cell>
          <cell r="BA114">
            <v>1.8567870485678708</v>
          </cell>
          <cell r="BB114">
            <v>0.64287419431845327</v>
          </cell>
          <cell r="BD114">
            <v>1119.3</v>
          </cell>
          <cell r="BE114">
            <v>1376.4</v>
          </cell>
          <cell r="BF114">
            <v>2123.4</v>
          </cell>
          <cell r="BG114">
            <v>0.8970785312248728</v>
          </cell>
          <cell r="BH114">
            <v>0.54272013949433306</v>
          </cell>
          <cell r="BJ114">
            <v>1039.7</v>
          </cell>
          <cell r="BK114">
            <v>2123.4</v>
          </cell>
          <cell r="BL114">
            <v>1465</v>
          </cell>
          <cell r="BM114">
            <v>0.40906030585745889</v>
          </cell>
          <cell r="BN114">
            <v>-0.31006875765282094</v>
          </cell>
          <cell r="BP114">
            <v>837.8</v>
          </cell>
          <cell r="BQ114">
            <v>1465</v>
          </cell>
          <cell r="BR114">
            <v>672</v>
          </cell>
          <cell r="BS114">
            <v>-0.19789925996657909</v>
          </cell>
          <cell r="BT114">
            <v>-0.54129692832764498</v>
          </cell>
          <cell r="BV114">
            <v>1376.4</v>
          </cell>
          <cell r="BW114">
            <v>672</v>
          </cell>
          <cell r="BX114">
            <v>636</v>
          </cell>
          <cell r="BY114">
            <v>-0.53792502179598956</v>
          </cell>
          <cell r="BZ114">
            <v>-5.3571428571428603E-2</v>
          </cell>
          <cell r="CB114">
            <v>2123.4</v>
          </cell>
          <cell r="CC114">
            <v>636</v>
          </cell>
          <cell r="CD114">
            <v>66</v>
          </cell>
          <cell r="CE114">
            <v>-0.96891777338231144</v>
          </cell>
          <cell r="CF114">
            <v>-0.89622641509433965</v>
          </cell>
          <cell r="CH114">
            <v>1465</v>
          </cell>
          <cell r="CI114">
            <v>66</v>
          </cell>
          <cell r="CJ114">
            <v>294</v>
          </cell>
          <cell r="CK114">
            <v>-0.79931740614334468</v>
          </cell>
          <cell r="CL114">
            <v>3.4545454545454541</v>
          </cell>
          <cell r="CN114">
            <v>672</v>
          </cell>
          <cell r="CO114">
            <v>294</v>
          </cell>
          <cell r="CP114">
            <v>1128</v>
          </cell>
          <cell r="CQ114">
            <v>0.6785714285714286</v>
          </cell>
          <cell r="CR114">
            <v>2.8367346938775508</v>
          </cell>
          <cell r="CT114">
            <v>636</v>
          </cell>
          <cell r="CU114">
            <v>1128</v>
          </cell>
          <cell r="CV114">
            <v>1161</v>
          </cell>
          <cell r="CW114">
            <v>0.82547169811320753</v>
          </cell>
          <cell r="CX114">
            <v>2.9255319148936199E-2</v>
          </cell>
          <cell r="CZ114">
            <v>66</v>
          </cell>
          <cell r="DA114">
            <v>1161</v>
          </cell>
          <cell r="DB114">
            <v>909</v>
          </cell>
          <cell r="DC114">
            <v>12.772727272727273</v>
          </cell>
          <cell r="DD114">
            <v>-0.21705426356589153</v>
          </cell>
          <cell r="DF114">
            <v>294</v>
          </cell>
          <cell r="DG114">
            <v>909</v>
          </cell>
          <cell r="DH114">
            <v>841</v>
          </cell>
          <cell r="DI114">
            <v>1.860544217687075</v>
          </cell>
          <cell r="DJ114">
            <v>-7.4807480748074862E-2</v>
          </cell>
          <cell r="DL114">
            <v>1374</v>
          </cell>
          <cell r="DM114">
            <v>3198</v>
          </cell>
          <cell r="DN114">
            <v>1.3275109170305677</v>
          </cell>
          <cell r="DP114">
            <v>1128</v>
          </cell>
          <cell r="DQ114">
            <v>841</v>
          </cell>
          <cell r="DR114">
            <v>674</v>
          </cell>
          <cell r="DS114">
            <v>-0.40248226950354615</v>
          </cell>
          <cell r="DT114">
            <v>-0.19857312722948872</v>
          </cell>
          <cell r="DV114">
            <v>1128</v>
          </cell>
          <cell r="DW114">
            <v>841</v>
          </cell>
          <cell r="DY114">
            <v>1161</v>
          </cell>
          <cell r="DZ114">
            <v>674</v>
          </cell>
          <cell r="EA114">
            <v>774</v>
          </cell>
          <cell r="EB114">
            <v>-0.33333333333333337</v>
          </cell>
          <cell r="EC114">
            <v>0.14836795252225521</v>
          </cell>
          <cell r="EE114">
            <v>909</v>
          </cell>
          <cell r="EF114">
            <v>774</v>
          </cell>
          <cell r="EG114">
            <v>709</v>
          </cell>
          <cell r="EH114">
            <v>-0.22002200220022006</v>
          </cell>
          <cell r="EI114">
            <v>-8.3979328165374678E-2</v>
          </cell>
          <cell r="EK114">
            <v>841</v>
          </cell>
          <cell r="EL114">
            <v>709</v>
          </cell>
          <cell r="EM114">
            <v>559</v>
          </cell>
          <cell r="EN114">
            <v>-0.33531510107015461</v>
          </cell>
          <cell r="EO114">
            <v>-0.21156558533145275</v>
          </cell>
          <cell r="EQ114">
            <v>674</v>
          </cell>
          <cell r="ER114">
            <v>559</v>
          </cell>
          <cell r="ES114">
            <v>360</v>
          </cell>
          <cell r="ET114">
            <v>-0.46587537091988129</v>
          </cell>
          <cell r="EU114">
            <v>-0.35599284436493739</v>
          </cell>
        </row>
        <row r="115">
          <cell r="A115" t="str">
            <v>Profit Before Tax</v>
          </cell>
          <cell r="B115">
            <v>157</v>
          </cell>
          <cell r="C115">
            <v>163.9</v>
          </cell>
          <cell r="D115">
            <v>158</v>
          </cell>
          <cell r="E115">
            <v>165.5</v>
          </cell>
          <cell r="F115">
            <v>155.19999999999999</v>
          </cell>
          <cell r="G115">
            <v>166.8</v>
          </cell>
          <cell r="H115">
            <v>146.69999999999999</v>
          </cell>
          <cell r="I115">
            <v>125.2</v>
          </cell>
          <cell r="J115">
            <v>135.9</v>
          </cell>
          <cell r="K115">
            <v>137.9</v>
          </cell>
          <cell r="L115">
            <v>134.5</v>
          </cell>
          <cell r="M115">
            <v>137.9</v>
          </cell>
          <cell r="N115">
            <v>162.9</v>
          </cell>
          <cell r="P115">
            <v>137.9</v>
          </cell>
          <cell r="Q115">
            <v>162.9</v>
          </cell>
          <cell r="R115">
            <v>157.80000000000001</v>
          </cell>
          <cell r="S115">
            <v>0.1443074691805657</v>
          </cell>
          <cell r="T115">
            <v>-3.1307550644567139E-2</v>
          </cell>
          <cell r="W115">
            <v>601.70000000000005</v>
          </cell>
          <cell r="X115">
            <v>644.4</v>
          </cell>
          <cell r="Y115">
            <v>854.6</v>
          </cell>
          <cell r="AE115">
            <v>134.5</v>
          </cell>
          <cell r="AF115">
            <v>157.80000000000001</v>
          </cell>
          <cell r="AG115">
            <v>154.6</v>
          </cell>
          <cell r="AH115">
            <v>0.14944237918215619</v>
          </cell>
          <cell r="AI115">
            <v>-2.0278833967046994E-2</v>
          </cell>
          <cell r="AJ115">
            <v>1.5583837098313711</v>
          </cell>
          <cell r="AK115">
            <v>137.9</v>
          </cell>
          <cell r="AL115">
            <v>154.6</v>
          </cell>
          <cell r="AM115">
            <v>367.2</v>
          </cell>
          <cell r="AN115">
            <v>750.7</v>
          </cell>
          <cell r="AQ115">
            <v>842.5</v>
          </cell>
          <cell r="AR115">
            <v>1367.6</v>
          </cell>
          <cell r="AS115">
            <v>1458.6</v>
          </cell>
          <cell r="AT115">
            <v>0.51621621621621605</v>
          </cell>
          <cell r="AU115">
            <v>6.6539923954372693E-2</v>
          </cell>
          <cell r="AV115">
            <v>-0.17703476755028646</v>
          </cell>
          <cell r="AW115">
            <v>4436.2999999999993</v>
          </cell>
          <cell r="AX115">
            <v>314.3</v>
          </cell>
          <cell r="AY115">
            <v>617.79999999999995</v>
          </cell>
          <cell r="AZ115">
            <v>991.1</v>
          </cell>
          <cell r="BA115">
            <v>2.1533566656061089</v>
          </cell>
          <cell r="BB115">
            <v>0.60424085464551647</v>
          </cell>
          <cell r="BD115">
            <v>804.1</v>
          </cell>
          <cell r="BE115">
            <v>991.1</v>
          </cell>
          <cell r="BF115">
            <v>1467.3</v>
          </cell>
          <cell r="BG115">
            <v>0.82477303817933079</v>
          </cell>
          <cell r="BH115">
            <v>0.48047623852285337</v>
          </cell>
          <cell r="BJ115">
            <v>750.7</v>
          </cell>
          <cell r="BK115">
            <v>1467.3</v>
          </cell>
          <cell r="BL115">
            <v>1011</v>
          </cell>
          <cell r="BM115">
            <v>0.34674303982949239</v>
          </cell>
          <cell r="BN115">
            <v>-0.31097934982621134</v>
          </cell>
          <cell r="BP115">
            <v>617.79999999999995</v>
          </cell>
          <cell r="BQ115">
            <v>1011</v>
          </cell>
          <cell r="BR115">
            <v>435</v>
          </cell>
          <cell r="BS115">
            <v>-0.29588863709938484</v>
          </cell>
          <cell r="BT115">
            <v>-0.56973293768545996</v>
          </cell>
          <cell r="BV115">
            <v>991.1</v>
          </cell>
          <cell r="BW115">
            <v>435</v>
          </cell>
          <cell r="BX115">
            <v>410</v>
          </cell>
          <cell r="BY115">
            <v>-0.58631823226717783</v>
          </cell>
          <cell r="BZ115">
            <v>-5.7471264367816133E-2</v>
          </cell>
          <cell r="CB115">
            <v>1467.3</v>
          </cell>
          <cell r="CC115">
            <v>410</v>
          </cell>
          <cell r="CD115">
            <v>40</v>
          </cell>
          <cell r="CE115">
            <v>-0.9727390445035099</v>
          </cell>
          <cell r="CF115">
            <v>-0.90243902439024393</v>
          </cell>
          <cell r="CH115">
            <v>1011</v>
          </cell>
          <cell r="CI115">
            <v>40</v>
          </cell>
          <cell r="CJ115">
            <v>180</v>
          </cell>
          <cell r="CK115">
            <v>-0.82195845697329373</v>
          </cell>
          <cell r="CL115">
            <v>3.5</v>
          </cell>
          <cell r="CN115">
            <v>435</v>
          </cell>
          <cell r="CO115">
            <v>180</v>
          </cell>
          <cell r="CP115">
            <v>743</v>
          </cell>
          <cell r="CQ115">
            <v>0.70804597701149419</v>
          </cell>
          <cell r="CR115">
            <v>3.1277777777777782</v>
          </cell>
          <cell r="CT115">
            <v>410</v>
          </cell>
          <cell r="CU115">
            <v>743</v>
          </cell>
          <cell r="CV115">
            <v>759</v>
          </cell>
          <cell r="CW115">
            <v>0.85121951219512204</v>
          </cell>
          <cell r="CX115">
            <v>2.1534320323014722E-2</v>
          </cell>
          <cell r="CZ115">
            <v>40</v>
          </cell>
          <cell r="DA115">
            <v>759</v>
          </cell>
          <cell r="DB115">
            <v>592</v>
          </cell>
          <cell r="DC115">
            <v>13.8</v>
          </cell>
          <cell r="DD115">
            <v>-0.22002635046113306</v>
          </cell>
          <cell r="DF115">
            <v>180</v>
          </cell>
          <cell r="DG115">
            <v>592</v>
          </cell>
          <cell r="DH115">
            <v>508</v>
          </cell>
          <cell r="DI115">
            <v>1.8222222222222224</v>
          </cell>
          <cell r="DJ115">
            <v>-0.14189189189189189</v>
          </cell>
          <cell r="DL115">
            <v>885</v>
          </cell>
          <cell r="DM115">
            <v>2094</v>
          </cell>
          <cell r="DN115">
            <v>1.3661016949152542</v>
          </cell>
          <cell r="DP115">
            <v>743</v>
          </cell>
          <cell r="DQ115">
            <v>508</v>
          </cell>
          <cell r="DR115">
            <v>474</v>
          </cell>
          <cell r="DS115">
            <v>-0.36204576043068637</v>
          </cell>
          <cell r="DT115">
            <v>-6.6929133858267709E-2</v>
          </cell>
          <cell r="DV115">
            <v>743</v>
          </cell>
          <cell r="DW115">
            <v>508</v>
          </cell>
          <cell r="DY115">
            <v>759</v>
          </cell>
          <cell r="DZ115">
            <v>474</v>
          </cell>
          <cell r="EA115">
            <v>517</v>
          </cell>
          <cell r="EB115">
            <v>-0.3188405797101449</v>
          </cell>
          <cell r="EC115">
            <v>9.0717299578058963E-2</v>
          </cell>
          <cell r="EE115">
            <v>592</v>
          </cell>
          <cell r="EF115">
            <v>517</v>
          </cell>
          <cell r="EG115">
            <v>466</v>
          </cell>
          <cell r="EH115">
            <v>-0.21283783783783783</v>
          </cell>
          <cell r="EI115">
            <v>-9.8646034816247563E-2</v>
          </cell>
          <cell r="EK115">
            <v>508</v>
          </cell>
          <cell r="EL115">
            <v>466</v>
          </cell>
          <cell r="EM115">
            <v>362</v>
          </cell>
          <cell r="EN115">
            <v>-0.28740157480314965</v>
          </cell>
          <cell r="EO115">
            <v>-0.22317596566523601</v>
          </cell>
          <cell r="EQ115">
            <v>474</v>
          </cell>
          <cell r="ER115">
            <v>362</v>
          </cell>
          <cell r="ES115">
            <v>230</v>
          </cell>
          <cell r="ET115">
            <v>-0.51476793248945141</v>
          </cell>
          <cell r="EU115">
            <v>-0.36464088397790051</v>
          </cell>
        </row>
        <row r="116">
          <cell r="A116" t="str">
            <v>Profit After Royalty before Taxes</v>
          </cell>
          <cell r="B116">
            <v>45.7</v>
          </cell>
          <cell r="C116">
            <v>52.7</v>
          </cell>
          <cell r="D116">
            <v>46.7</v>
          </cell>
          <cell r="E116">
            <v>46.7</v>
          </cell>
          <cell r="F116">
            <v>36.5</v>
          </cell>
          <cell r="G116">
            <v>48</v>
          </cell>
          <cell r="H116">
            <v>41.8</v>
          </cell>
          <cell r="I116">
            <v>9.6</v>
          </cell>
          <cell r="J116">
            <v>20.2</v>
          </cell>
          <cell r="K116">
            <v>22.3</v>
          </cell>
          <cell r="L116">
            <v>130.69999999999999</v>
          </cell>
          <cell r="M116">
            <v>137.9</v>
          </cell>
          <cell r="N116">
            <v>162.9</v>
          </cell>
          <cell r="P116">
            <v>22.3</v>
          </cell>
          <cell r="Q116">
            <v>162.9</v>
          </cell>
          <cell r="R116">
            <v>157.80000000000001</v>
          </cell>
          <cell r="S116">
            <v>6.0762331838565027</v>
          </cell>
          <cell r="T116">
            <v>-3.1307550644567139E-2</v>
          </cell>
          <cell r="W116">
            <v>171.7</v>
          </cell>
          <cell r="X116">
            <v>191.9</v>
          </cell>
          <cell r="AE116">
            <v>130.69999999999999</v>
          </cell>
          <cell r="AF116">
            <v>157.80000000000001</v>
          </cell>
          <cell r="AG116">
            <v>154.6</v>
          </cell>
          <cell r="AH116">
            <v>0.18286151491966351</v>
          </cell>
          <cell r="AI116">
            <v>-2.0278833967046994E-2</v>
          </cell>
          <cell r="AK116">
            <v>137.9</v>
          </cell>
          <cell r="AL116">
            <v>154.6</v>
          </cell>
          <cell r="AM116">
            <v>367.2</v>
          </cell>
          <cell r="AQ116">
            <v>842.5</v>
          </cell>
          <cell r="AR116">
            <v>367.2</v>
          </cell>
          <cell r="AS116">
            <v>198</v>
          </cell>
          <cell r="AT116">
            <v>0.21546961325966851</v>
          </cell>
          <cell r="AU116">
            <v>-0.46078431372549022</v>
          </cell>
          <cell r="AW116">
            <v>842.5</v>
          </cell>
          <cell r="AZ116">
            <v>1003.5500000000001</v>
          </cell>
          <cell r="BA116">
            <v>0.19783957985199341</v>
          </cell>
          <cell r="BE116">
            <v>1003.5500000000001</v>
          </cell>
          <cell r="BG116" t="e">
            <v>#DIV/0!</v>
          </cell>
          <cell r="BH116">
            <v>-1</v>
          </cell>
        </row>
        <row r="117">
          <cell r="A117" t="str">
            <v>Profit After Tax</v>
          </cell>
          <cell r="B117">
            <v>29.3</v>
          </cell>
          <cell r="C117">
            <v>33.799999999999997</v>
          </cell>
          <cell r="D117">
            <v>30</v>
          </cell>
          <cell r="E117">
            <v>33.799999999999997</v>
          </cell>
          <cell r="F117">
            <v>23.7</v>
          </cell>
          <cell r="G117">
            <v>28.6</v>
          </cell>
          <cell r="H117">
            <v>26.8</v>
          </cell>
          <cell r="I117">
            <v>13.3</v>
          </cell>
          <cell r="J117">
            <v>13.3</v>
          </cell>
          <cell r="K117">
            <v>14.1</v>
          </cell>
          <cell r="L117">
            <v>86.2</v>
          </cell>
          <cell r="M117">
            <v>95.2</v>
          </cell>
          <cell r="N117">
            <v>111.7</v>
          </cell>
          <cell r="P117">
            <v>14.1</v>
          </cell>
          <cell r="Q117">
            <v>111.7</v>
          </cell>
          <cell r="R117">
            <v>109.2</v>
          </cell>
          <cell r="S117">
            <v>6.7446808510638299</v>
          </cell>
          <cell r="T117">
            <v>-2.2381378692927445E-2</v>
          </cell>
          <cell r="W117">
            <v>109.4</v>
          </cell>
          <cell r="X117">
            <v>127</v>
          </cell>
          <cell r="AE117">
            <v>86.2</v>
          </cell>
          <cell r="AF117">
            <v>109.2</v>
          </cell>
          <cell r="AG117">
            <v>108.8</v>
          </cell>
          <cell r="AH117">
            <v>0.26218097447795818</v>
          </cell>
          <cell r="AI117">
            <v>-3.663003663003761E-3</v>
          </cell>
          <cell r="AK117">
            <v>95.2</v>
          </cell>
          <cell r="AL117">
            <v>108.8</v>
          </cell>
          <cell r="AM117">
            <v>243.8</v>
          </cell>
          <cell r="AQ117">
            <v>573.5</v>
          </cell>
          <cell r="AR117">
            <v>367.2</v>
          </cell>
          <cell r="AT117">
            <v>-1</v>
          </cell>
          <cell r="AU117">
            <v>-1</v>
          </cell>
          <cell r="AW117">
            <v>842.5</v>
          </cell>
        </row>
        <row r="118">
          <cell r="A118" t="str">
            <v>Profit After Tax</v>
          </cell>
          <cell r="B118">
            <v>29.3</v>
          </cell>
          <cell r="C118">
            <v>33.799999999999997</v>
          </cell>
          <cell r="D118">
            <v>30</v>
          </cell>
          <cell r="E118">
            <v>33.799999999999997</v>
          </cell>
          <cell r="F118">
            <v>23.7</v>
          </cell>
          <cell r="G118">
            <v>28.6</v>
          </cell>
          <cell r="H118">
            <v>26.8</v>
          </cell>
          <cell r="I118">
            <v>13.3</v>
          </cell>
          <cell r="J118">
            <v>13.3</v>
          </cell>
          <cell r="K118">
            <v>14.1</v>
          </cell>
          <cell r="L118">
            <v>86.2</v>
          </cell>
          <cell r="M118">
            <v>95.2</v>
          </cell>
          <cell r="N118">
            <v>111.7</v>
          </cell>
          <cell r="P118">
            <v>14.1</v>
          </cell>
          <cell r="Q118">
            <v>111.7</v>
          </cell>
          <cell r="R118">
            <v>109.2</v>
          </cell>
          <cell r="S118">
            <v>6.7446808510638299</v>
          </cell>
          <cell r="T118">
            <v>-2.2381378692927445E-2</v>
          </cell>
          <cell r="W118">
            <v>109.4</v>
          </cell>
          <cell r="X118">
            <v>127</v>
          </cell>
          <cell r="Y118">
            <v>2363.6</v>
          </cell>
          <cell r="AE118">
            <v>86.2</v>
          </cell>
          <cell r="AF118">
            <v>109.2</v>
          </cell>
          <cell r="AG118">
            <v>108.8</v>
          </cell>
          <cell r="AH118">
            <v>0.26218097447795818</v>
          </cell>
          <cell r="AI118">
            <v>-3.663003663003761E-3</v>
          </cell>
          <cell r="AJ118">
            <v>0.20089845382365223</v>
          </cell>
          <cell r="AK118">
            <v>95.2</v>
          </cell>
          <cell r="AL118">
            <v>108.8</v>
          </cell>
          <cell r="AM118">
            <v>243.8</v>
          </cell>
          <cell r="AN118">
            <v>1367.6</v>
          </cell>
          <cell r="AQ118">
            <v>111.7</v>
          </cell>
          <cell r="AR118">
            <v>243.8</v>
          </cell>
          <cell r="AS118">
            <v>137.19999999999999</v>
          </cell>
          <cell r="AT118">
            <v>0.22829006266786012</v>
          </cell>
          <cell r="AU118">
            <v>-0.43724364232977853</v>
          </cell>
          <cell r="AV118">
            <v>6.6539923954372693E-2</v>
          </cell>
          <cell r="AW118">
            <v>573.5</v>
          </cell>
          <cell r="AX118">
            <v>957.2</v>
          </cell>
          <cell r="AY118">
            <v>1458.6</v>
          </cell>
          <cell r="AZ118">
            <v>1530.1</v>
          </cell>
          <cell r="BA118">
            <v>0.5985165064772251</v>
          </cell>
          <cell r="BB118">
            <v>4.9019607843137303E-2</v>
          </cell>
          <cell r="BD118">
            <v>1149.5</v>
          </cell>
          <cell r="BE118">
            <v>1530.1</v>
          </cell>
          <cell r="BG118">
            <v>-1</v>
          </cell>
          <cell r="BH118">
            <v>-1</v>
          </cell>
          <cell r="BJ118">
            <v>1367.6</v>
          </cell>
          <cell r="BK118">
            <v>2169</v>
          </cell>
          <cell r="BL118">
            <v>2072</v>
          </cell>
          <cell r="BM118">
            <v>0.51506288388417687</v>
          </cell>
          <cell r="BN118">
            <v>-4.472106961733513E-2</v>
          </cell>
          <cell r="BP118">
            <v>1458.6</v>
          </cell>
          <cell r="BQ118">
            <v>2072</v>
          </cell>
          <cell r="BR118">
            <v>2375</v>
          </cell>
          <cell r="BS118">
            <v>0.62827368709721654</v>
          </cell>
          <cell r="BT118">
            <v>0.1462355212355213</v>
          </cell>
          <cell r="BV118">
            <v>1700</v>
          </cell>
          <cell r="BW118">
            <v>2375</v>
          </cell>
          <cell r="BX118">
            <v>2540</v>
          </cell>
          <cell r="BY118">
            <v>0.49411764705882355</v>
          </cell>
          <cell r="BZ118">
            <v>6.9473684210526354E-2</v>
          </cell>
          <cell r="CB118">
            <v>2169</v>
          </cell>
          <cell r="CC118">
            <v>2540</v>
          </cell>
          <cell r="CD118">
            <v>2361</v>
          </cell>
          <cell r="CE118">
            <v>8.8520055325034486E-2</v>
          </cell>
          <cell r="CF118">
            <v>-7.047244094488192E-2</v>
          </cell>
          <cell r="CH118">
            <v>2072</v>
          </cell>
          <cell r="CI118">
            <v>2361</v>
          </cell>
          <cell r="CJ118">
            <v>2546</v>
          </cell>
          <cell r="CK118">
            <v>0.2287644787644787</v>
          </cell>
          <cell r="CL118">
            <v>7.8356628547225693E-2</v>
          </cell>
          <cell r="CN118">
            <v>2375</v>
          </cell>
          <cell r="CO118">
            <v>2546</v>
          </cell>
          <cell r="CP118">
            <v>2239</v>
          </cell>
          <cell r="CQ118">
            <v>-5.7263157894736794E-2</v>
          </cell>
          <cell r="CR118">
            <v>-0.12058130400628442</v>
          </cell>
          <cell r="CT118">
            <v>2540</v>
          </cell>
          <cell r="CU118">
            <v>2239</v>
          </cell>
          <cell r="CV118">
            <v>2401</v>
          </cell>
          <cell r="CW118">
            <v>-5.4724409448818845E-2</v>
          </cell>
          <cell r="CX118">
            <v>7.2353729343456852E-2</v>
          </cell>
          <cell r="CZ118">
            <v>2361</v>
          </cell>
          <cell r="DA118">
            <v>2401</v>
          </cell>
          <cell r="DB118">
            <v>2546</v>
          </cell>
          <cell r="DC118">
            <v>7.8356628547225693E-2</v>
          </cell>
          <cell r="DD118">
            <v>6.0391503540191627E-2</v>
          </cell>
          <cell r="DF118">
            <v>2546</v>
          </cell>
          <cell r="DG118">
            <v>2546</v>
          </cell>
          <cell r="DH118">
            <v>2735</v>
          </cell>
          <cell r="DI118">
            <v>7.4234092694422715E-2</v>
          </cell>
          <cell r="DJ118">
            <v>7.4234092694422715E-2</v>
          </cell>
          <cell r="DP118">
            <v>2239</v>
          </cell>
          <cell r="DQ118">
            <v>2735</v>
          </cell>
          <cell r="DR118">
            <v>2999</v>
          </cell>
          <cell r="DS118">
            <v>0.33943724877177317</v>
          </cell>
          <cell r="DT118">
            <v>9.6526508226691066E-2</v>
          </cell>
          <cell r="DV118">
            <v>2239</v>
          </cell>
          <cell r="DW118">
            <v>2735</v>
          </cell>
          <cell r="DY118">
            <v>2401</v>
          </cell>
          <cell r="DZ118">
            <v>2999</v>
          </cell>
          <cell r="EA118">
            <v>3158</v>
          </cell>
          <cell r="EB118">
            <v>0.31528529779258641</v>
          </cell>
          <cell r="EC118">
            <v>5.3017672557519102E-2</v>
          </cell>
          <cell r="EE118">
            <v>2546</v>
          </cell>
          <cell r="EF118">
            <v>3158</v>
          </cell>
          <cell r="EG118">
            <v>3840</v>
          </cell>
          <cell r="EH118">
            <v>0.50824823252160245</v>
          </cell>
          <cell r="EI118">
            <v>0.2159594680177328</v>
          </cell>
          <cell r="EK118">
            <v>2735</v>
          </cell>
          <cell r="EL118">
            <v>3840</v>
          </cell>
          <cell r="EM118">
            <v>3651</v>
          </cell>
          <cell r="EN118">
            <v>0.33491773308957962</v>
          </cell>
          <cell r="EO118">
            <v>-4.9218749999999978E-2</v>
          </cell>
          <cell r="EQ118">
            <v>2999</v>
          </cell>
          <cell r="ER118">
            <v>3651</v>
          </cell>
          <cell r="ES118">
            <v>3960</v>
          </cell>
          <cell r="ET118">
            <v>0.32044014671557175</v>
          </cell>
          <cell r="EU118">
            <v>8.4634346754313805E-2</v>
          </cell>
        </row>
        <row r="119">
          <cell r="A119" t="str">
            <v>Kotak Mahindra AMC</v>
          </cell>
          <cell r="B119">
            <v>157</v>
          </cell>
          <cell r="C119">
            <v>163.9</v>
          </cell>
          <cell r="D119">
            <v>158</v>
          </cell>
          <cell r="E119">
            <v>165.5</v>
          </cell>
          <cell r="F119">
            <v>155.19999999999999</v>
          </cell>
          <cell r="G119">
            <v>166.8</v>
          </cell>
          <cell r="H119">
            <v>146.69999999999999</v>
          </cell>
          <cell r="I119">
            <v>125.2</v>
          </cell>
          <cell r="J119">
            <v>135.9</v>
          </cell>
          <cell r="K119">
            <v>137.9</v>
          </cell>
          <cell r="L119">
            <v>134.5</v>
          </cell>
          <cell r="M119">
            <v>137.9</v>
          </cell>
          <cell r="N119">
            <v>162.9</v>
          </cell>
          <cell r="P119">
            <v>137.9</v>
          </cell>
          <cell r="Q119">
            <v>162.9</v>
          </cell>
          <cell r="R119">
            <v>157.80000000000001</v>
          </cell>
          <cell r="S119">
            <v>0.1443074691805657</v>
          </cell>
          <cell r="T119">
            <v>-3.1307550644567139E-2</v>
          </cell>
          <cell r="X119">
            <v>601.70000000000005</v>
          </cell>
          <cell r="Y119">
            <v>644.4</v>
          </cell>
          <cell r="AF119">
            <v>134.5</v>
          </cell>
          <cell r="AG119">
            <v>157.80000000000001</v>
          </cell>
          <cell r="AH119">
            <v>154.6</v>
          </cell>
          <cell r="AI119">
            <v>0.14944237918215619</v>
          </cell>
          <cell r="AJ119">
            <v>-2.0278833967046994E-2</v>
          </cell>
          <cell r="AL119">
            <v>137.9</v>
          </cell>
          <cell r="AM119">
            <v>154.6</v>
          </cell>
          <cell r="AN119">
            <v>367.2</v>
          </cell>
          <cell r="AR119">
            <v>162.9</v>
          </cell>
          <cell r="AS119">
            <v>367.2</v>
          </cell>
          <cell r="AT119">
            <v>198</v>
          </cell>
          <cell r="AU119">
            <v>0.21546961325966851</v>
          </cell>
          <cell r="AV119">
            <v>-0.46078431372549022</v>
          </cell>
          <cell r="AX119">
            <v>157.80000000000001</v>
          </cell>
          <cell r="AY119">
            <v>198</v>
          </cell>
          <cell r="AZ119">
            <v>288.60000000000002</v>
          </cell>
          <cell r="BA119">
            <v>0.82889733840304181</v>
          </cell>
          <cell r="BB119">
            <v>0.45757575757575775</v>
          </cell>
          <cell r="BD119">
            <v>154.6</v>
          </cell>
          <cell r="BE119">
            <v>288.60000000000002</v>
          </cell>
          <cell r="BF119">
            <v>545.4</v>
          </cell>
          <cell r="BG119">
            <v>2.5278137128072444</v>
          </cell>
          <cell r="BH119">
            <v>0.88981288981288964</v>
          </cell>
          <cell r="BJ119">
            <v>367.2</v>
          </cell>
          <cell r="BK119">
            <v>545.4</v>
          </cell>
          <cell r="BL119">
            <v>514</v>
          </cell>
          <cell r="BM119">
            <v>0.39978213507625271</v>
          </cell>
          <cell r="BN119">
            <v>-5.757242390905748E-2</v>
          </cell>
          <cell r="BP119">
            <v>198</v>
          </cell>
          <cell r="BQ119">
            <v>514</v>
          </cell>
          <cell r="BR119">
            <v>635</v>
          </cell>
          <cell r="BS119">
            <v>2.2070707070707072</v>
          </cell>
          <cell r="BT119">
            <v>0.2354085603112841</v>
          </cell>
          <cell r="BV119">
            <v>288.60000000000002</v>
          </cell>
          <cell r="BW119">
            <v>635</v>
          </cell>
          <cell r="BX119">
            <v>554</v>
          </cell>
          <cell r="BY119">
            <v>0.91961191961191946</v>
          </cell>
          <cell r="BZ119">
            <v>-0.12755905511811028</v>
          </cell>
          <cell r="CB119">
            <v>545.4</v>
          </cell>
          <cell r="CC119">
            <v>554</v>
          </cell>
          <cell r="CD119">
            <v>518</v>
          </cell>
          <cell r="CE119">
            <v>-5.023835716905023E-2</v>
          </cell>
          <cell r="CF119">
            <v>-6.498194945848379E-2</v>
          </cell>
          <cell r="CH119">
            <v>514</v>
          </cell>
          <cell r="CI119">
            <v>518</v>
          </cell>
          <cell r="CJ119">
            <v>725</v>
          </cell>
          <cell r="CK119">
            <v>0.41050583657587558</v>
          </cell>
          <cell r="CL119">
            <v>0.39961389961389959</v>
          </cell>
          <cell r="CN119">
            <v>635</v>
          </cell>
          <cell r="CO119">
            <v>725</v>
          </cell>
          <cell r="CP119">
            <v>299</v>
          </cell>
          <cell r="CQ119">
            <v>-0.52913385826771653</v>
          </cell>
          <cell r="CR119">
            <v>-0.58758620689655172</v>
          </cell>
          <cell r="CT119">
            <v>554</v>
          </cell>
          <cell r="CU119">
            <v>299</v>
          </cell>
          <cell r="CV119">
            <v>614</v>
          </cell>
          <cell r="CW119">
            <v>0.10830324909747291</v>
          </cell>
          <cell r="CX119">
            <v>1.0535117056856187</v>
          </cell>
          <cell r="CZ119">
            <v>518</v>
          </cell>
          <cell r="DA119">
            <v>614</v>
          </cell>
          <cell r="DB119">
            <v>767</v>
          </cell>
          <cell r="DC119">
            <v>0.48069498069498073</v>
          </cell>
          <cell r="DD119">
            <v>0.24918566775244311</v>
          </cell>
          <cell r="DF119">
            <v>725</v>
          </cell>
          <cell r="DG119">
            <v>767</v>
          </cell>
          <cell r="DH119">
            <v>909</v>
          </cell>
          <cell r="DI119">
            <v>0.25379310344827588</v>
          </cell>
          <cell r="DJ119">
            <v>0.18513689700130387</v>
          </cell>
          <cell r="DL119">
            <v>1707</v>
          </cell>
          <cell r="DM119">
            <v>1680</v>
          </cell>
          <cell r="DN119">
            <v>-1.5817223198594021E-2</v>
          </cell>
          <cell r="DP119">
            <v>299</v>
          </cell>
          <cell r="DQ119">
            <v>909</v>
          </cell>
          <cell r="DR119">
            <v>1152</v>
          </cell>
          <cell r="DS119">
            <v>2.8528428093645486</v>
          </cell>
          <cell r="DT119">
            <v>0.26732673267326734</v>
          </cell>
          <cell r="DV119">
            <v>299</v>
          </cell>
          <cell r="DW119">
            <v>909</v>
          </cell>
          <cell r="DY119">
            <v>614</v>
          </cell>
          <cell r="DZ119">
            <v>1152</v>
          </cell>
          <cell r="EA119">
            <v>956</v>
          </cell>
          <cell r="EB119">
            <v>0.55700325732899025</v>
          </cell>
          <cell r="EC119">
            <v>-0.17013888888888884</v>
          </cell>
          <cell r="EE119">
            <v>767</v>
          </cell>
          <cell r="EF119">
            <v>956</v>
          </cell>
          <cell r="EG119">
            <v>1417</v>
          </cell>
          <cell r="EH119">
            <v>0.84745762711864403</v>
          </cell>
          <cell r="EI119">
            <v>0.48221757322175729</v>
          </cell>
          <cell r="EK119">
            <v>909</v>
          </cell>
          <cell r="EL119">
            <v>1417</v>
          </cell>
          <cell r="EM119">
            <v>1294</v>
          </cell>
          <cell r="EN119">
            <v>0.42354235423542352</v>
          </cell>
          <cell r="EO119">
            <v>-8.6803105151728954E-2</v>
          </cell>
          <cell r="EQ119">
            <v>1152</v>
          </cell>
          <cell r="ER119">
            <v>1294</v>
          </cell>
          <cell r="ES119">
            <v>1410</v>
          </cell>
          <cell r="ET119">
            <v>0.22395833333333326</v>
          </cell>
          <cell r="EU119">
            <v>8.9644513137558057E-2</v>
          </cell>
        </row>
        <row r="120">
          <cell r="A120" t="str">
            <v>Total Income</v>
          </cell>
          <cell r="B120">
            <v>48.5</v>
          </cell>
          <cell r="C120">
            <v>52.4</v>
          </cell>
          <cell r="D120">
            <v>60.8</v>
          </cell>
          <cell r="E120">
            <v>70.400000000000006</v>
          </cell>
          <cell r="F120">
            <v>73.099999999999994</v>
          </cell>
          <cell r="G120">
            <v>64.099999999999994</v>
          </cell>
          <cell r="H120">
            <v>47.9</v>
          </cell>
          <cell r="I120">
            <v>48.5</v>
          </cell>
          <cell r="J120">
            <v>79.8</v>
          </cell>
          <cell r="K120">
            <v>101.7</v>
          </cell>
          <cell r="L120">
            <v>103.4</v>
          </cell>
          <cell r="M120">
            <v>108</v>
          </cell>
          <cell r="N120">
            <v>137.5</v>
          </cell>
          <cell r="P120">
            <v>101.7</v>
          </cell>
          <cell r="Q120">
            <v>137.5</v>
          </cell>
          <cell r="R120">
            <v>136.19999999999999</v>
          </cell>
          <cell r="S120">
            <v>0.33923303834808238</v>
          </cell>
          <cell r="T120">
            <v>-9.4545454545454932E-3</v>
          </cell>
          <cell r="W120">
            <v>154.4</v>
          </cell>
          <cell r="X120">
            <v>232.1</v>
          </cell>
          <cell r="Y120">
            <v>191.9</v>
          </cell>
          <cell r="AE120">
            <v>103.4</v>
          </cell>
          <cell r="AF120">
            <v>136.19999999999999</v>
          </cell>
          <cell r="AG120">
            <v>137.5</v>
          </cell>
          <cell r="AH120">
            <v>0.32978723404255317</v>
          </cell>
          <cell r="AI120">
            <v>9.5447870778269106E-3</v>
          </cell>
          <cell r="AJ120">
            <v>-2.0278833967046994E-2</v>
          </cell>
          <cell r="AK120">
            <v>108</v>
          </cell>
          <cell r="AL120">
            <v>137.5</v>
          </cell>
          <cell r="AM120">
            <v>138.4</v>
          </cell>
          <cell r="AN120">
            <v>367.2</v>
          </cell>
          <cell r="AQ120">
            <v>549.6</v>
          </cell>
          <cell r="AR120">
            <v>549.6</v>
          </cell>
          <cell r="AS120">
            <v>367.2</v>
          </cell>
          <cell r="AU120">
            <v>-1</v>
          </cell>
          <cell r="AV120">
            <v>-1</v>
          </cell>
          <cell r="AX120">
            <v>157.80000000000001</v>
          </cell>
          <cell r="BA120">
            <v>-1</v>
          </cell>
          <cell r="BB120" t="e">
            <v>#DIV/0!</v>
          </cell>
          <cell r="BD120">
            <v>154.6</v>
          </cell>
          <cell r="BG120">
            <v>-1</v>
          </cell>
          <cell r="BH120" t="e">
            <v>#DIV/0!</v>
          </cell>
        </row>
        <row r="121">
          <cell r="A121" t="str">
            <v>Profit Before Tax (AMC)</v>
          </cell>
          <cell r="B121">
            <v>1.8</v>
          </cell>
          <cell r="C121">
            <v>15.6</v>
          </cell>
          <cell r="D121">
            <v>10.5</v>
          </cell>
          <cell r="E121">
            <v>8.6</v>
          </cell>
          <cell r="F121">
            <v>16.100000000000001</v>
          </cell>
          <cell r="G121">
            <v>10.8</v>
          </cell>
          <cell r="H121">
            <v>1.8</v>
          </cell>
          <cell r="I121">
            <v>2.6</v>
          </cell>
          <cell r="J121">
            <v>21.8</v>
          </cell>
          <cell r="K121">
            <v>40.9</v>
          </cell>
          <cell r="L121">
            <v>11.4</v>
          </cell>
          <cell r="M121">
            <v>4.2</v>
          </cell>
          <cell r="N121">
            <v>33.700000000000003</v>
          </cell>
          <cell r="P121">
            <v>40.9</v>
          </cell>
          <cell r="Q121">
            <v>33.700000000000003</v>
          </cell>
          <cell r="R121">
            <v>52.8</v>
          </cell>
          <cell r="S121">
            <v>0.29095354523227379</v>
          </cell>
          <cell r="T121">
            <v>0.56676557863501453</v>
          </cell>
          <cell r="W121">
            <v>24.1</v>
          </cell>
          <cell r="X121">
            <v>36.4</v>
          </cell>
          <cell r="Y121">
            <v>127</v>
          </cell>
          <cell r="AE121">
            <v>11.4</v>
          </cell>
          <cell r="AF121">
            <v>52.8</v>
          </cell>
          <cell r="AG121">
            <v>18</v>
          </cell>
          <cell r="AH121">
            <v>0.57894736842105265</v>
          </cell>
          <cell r="AI121">
            <v>-0.65909090909090906</v>
          </cell>
          <cell r="AJ121">
            <v>-3.663003663003761E-3</v>
          </cell>
          <cell r="AK121">
            <v>4.2</v>
          </cell>
          <cell r="AL121">
            <v>18</v>
          </cell>
          <cell r="AM121">
            <v>1.5</v>
          </cell>
          <cell r="AN121">
            <v>243.8</v>
          </cell>
          <cell r="AQ121">
            <v>106</v>
          </cell>
          <cell r="AR121">
            <v>173.4</v>
          </cell>
          <cell r="AS121">
            <v>147.9</v>
          </cell>
          <cell r="AT121">
            <v>7.5636363636363724E-2</v>
          </cell>
          <cell r="AU121">
            <v>6.8641618497109924E-2</v>
          </cell>
          <cell r="AV121">
            <v>-0.43724364232977853</v>
          </cell>
          <cell r="AW121">
            <v>549.6</v>
          </cell>
          <cell r="AX121">
            <v>549.6</v>
          </cell>
          <cell r="AY121">
            <v>137.19999999999999</v>
          </cell>
          <cell r="AZ121">
            <v>192.5</v>
          </cell>
          <cell r="BA121">
            <v>0.76282051282051277</v>
          </cell>
          <cell r="BB121">
            <v>0.40306122448979598</v>
          </cell>
          <cell r="BD121">
            <v>108.8</v>
          </cell>
          <cell r="BE121">
            <v>192.5</v>
          </cell>
          <cell r="BF121">
            <v>373.7</v>
          </cell>
          <cell r="BG121">
            <v>2.4347426470588234</v>
          </cell>
          <cell r="BH121">
            <v>0.9412987012987013</v>
          </cell>
          <cell r="BJ121">
            <v>243.8</v>
          </cell>
          <cell r="BK121">
            <v>373.7</v>
          </cell>
          <cell r="BL121">
            <v>303</v>
          </cell>
          <cell r="BM121">
            <v>0.24282198523379805</v>
          </cell>
          <cell r="BN121">
            <v>-0.18918918918918914</v>
          </cell>
          <cell r="BP121">
            <v>137.19999999999999</v>
          </cell>
          <cell r="BQ121">
            <v>303</v>
          </cell>
          <cell r="BR121">
            <v>413</v>
          </cell>
          <cell r="BS121">
            <v>2.0102040816326534</v>
          </cell>
          <cell r="BT121">
            <v>0.36303630363036299</v>
          </cell>
          <cell r="BV121">
            <v>192.5</v>
          </cell>
          <cell r="BW121">
            <v>413</v>
          </cell>
          <cell r="BX121">
            <v>354</v>
          </cell>
          <cell r="BY121">
            <v>0.83896103896103891</v>
          </cell>
          <cell r="BZ121">
            <v>-0.1428571428571429</v>
          </cell>
          <cell r="CB121">
            <v>373.7</v>
          </cell>
          <cell r="CC121">
            <v>354</v>
          </cell>
          <cell r="CD121">
            <v>333</v>
          </cell>
          <cell r="CE121">
            <v>-0.1089108910891089</v>
          </cell>
          <cell r="CF121">
            <v>-5.9322033898305038E-2</v>
          </cell>
          <cell r="CH121">
            <v>303</v>
          </cell>
          <cell r="CI121">
            <v>333</v>
          </cell>
          <cell r="CJ121">
            <v>470</v>
          </cell>
          <cell r="CK121">
            <v>0.55115511551155105</v>
          </cell>
          <cell r="CL121">
            <v>0.41141141141141135</v>
          </cell>
          <cell r="CN121">
            <v>413</v>
          </cell>
          <cell r="CO121">
            <v>470</v>
          </cell>
          <cell r="CP121">
            <v>189</v>
          </cell>
          <cell r="CQ121">
            <v>-0.5423728813559322</v>
          </cell>
          <cell r="CR121">
            <v>-0.59787234042553195</v>
          </cell>
          <cell r="CT121">
            <v>354</v>
          </cell>
          <cell r="CU121">
            <v>189</v>
          </cell>
          <cell r="CV121">
            <v>395</v>
          </cell>
          <cell r="CW121">
            <v>0.11581920903954801</v>
          </cell>
          <cell r="CX121">
            <v>1.0899470899470898</v>
          </cell>
          <cell r="CZ121">
            <v>333</v>
          </cell>
          <cell r="DA121">
            <v>395</v>
          </cell>
          <cell r="DB121">
            <v>494</v>
          </cell>
          <cell r="DC121">
            <v>0.48348348348348358</v>
          </cell>
          <cell r="DD121">
            <v>0.25063291139240507</v>
          </cell>
          <cell r="DF121">
            <v>470</v>
          </cell>
          <cell r="DG121">
            <v>494</v>
          </cell>
          <cell r="DH121">
            <v>586</v>
          </cell>
          <cell r="DI121">
            <v>0.24680851063829778</v>
          </cell>
          <cell r="DJ121">
            <v>0.18623481781376516</v>
          </cell>
          <cell r="DL121">
            <v>1100</v>
          </cell>
          <cell r="DM121">
            <v>1078</v>
          </cell>
          <cell r="DN121">
            <v>-2.0000000000000018E-2</v>
          </cell>
          <cell r="DP121">
            <v>189</v>
          </cell>
          <cell r="DQ121">
            <v>586</v>
          </cell>
          <cell r="DR121">
            <v>760</v>
          </cell>
          <cell r="DS121">
            <v>3.0211640211640214</v>
          </cell>
          <cell r="DT121">
            <v>0.29692832764505117</v>
          </cell>
          <cell r="DV121">
            <v>189</v>
          </cell>
          <cell r="DW121">
            <v>586</v>
          </cell>
          <cell r="DY121">
            <v>395</v>
          </cell>
          <cell r="DZ121">
            <v>760</v>
          </cell>
          <cell r="EA121">
            <v>613</v>
          </cell>
          <cell r="EB121">
            <v>0.55189873417721524</v>
          </cell>
          <cell r="EC121">
            <v>-0.19342105263157894</v>
          </cell>
          <cell r="EE121">
            <v>494</v>
          </cell>
          <cell r="EF121">
            <v>613</v>
          </cell>
          <cell r="EG121">
            <v>937</v>
          </cell>
          <cell r="EH121">
            <v>0.89676113360323884</v>
          </cell>
          <cell r="EI121">
            <v>0.52854812398042417</v>
          </cell>
          <cell r="EK121">
            <v>586</v>
          </cell>
          <cell r="EL121">
            <v>937</v>
          </cell>
          <cell r="EM121">
            <v>869</v>
          </cell>
          <cell r="EN121">
            <v>0.48293515358361772</v>
          </cell>
          <cell r="EO121">
            <v>-7.2572038420490981E-2</v>
          </cell>
          <cell r="EQ121">
            <v>760</v>
          </cell>
          <cell r="ER121">
            <v>869</v>
          </cell>
          <cell r="ES121">
            <v>930</v>
          </cell>
          <cell r="ET121">
            <v>0.22368421052631571</v>
          </cell>
          <cell r="EU121">
            <v>7.0195627157652485E-2</v>
          </cell>
        </row>
        <row r="122">
          <cell r="A122" t="str">
            <v>Profit After Tax (AMC)</v>
          </cell>
          <cell r="B122">
            <v>1.6</v>
          </cell>
          <cell r="C122">
            <v>14.4</v>
          </cell>
          <cell r="D122">
            <v>9.6</v>
          </cell>
          <cell r="E122">
            <v>8.1999999999999993</v>
          </cell>
          <cell r="F122">
            <v>11.8</v>
          </cell>
          <cell r="G122">
            <v>13.1</v>
          </cell>
          <cell r="H122">
            <v>1.5</v>
          </cell>
          <cell r="I122">
            <v>2.6</v>
          </cell>
          <cell r="J122">
            <v>14.2</v>
          </cell>
          <cell r="K122">
            <v>26.8</v>
          </cell>
          <cell r="L122">
            <v>7.1</v>
          </cell>
          <cell r="M122">
            <v>2.5</v>
          </cell>
          <cell r="N122">
            <v>21</v>
          </cell>
          <cell r="P122">
            <v>26.8</v>
          </cell>
          <cell r="Q122">
            <v>21</v>
          </cell>
          <cell r="R122">
            <v>34.5</v>
          </cell>
          <cell r="S122">
            <v>0.28731343283582089</v>
          </cell>
          <cell r="T122">
            <v>0.64285714285714279</v>
          </cell>
          <cell r="W122">
            <v>22.6</v>
          </cell>
          <cell r="X122">
            <v>33.9</v>
          </cell>
          <cell r="AE122">
            <v>7.1</v>
          </cell>
          <cell r="AF122">
            <v>34.5</v>
          </cell>
          <cell r="AG122">
            <v>12</v>
          </cell>
          <cell r="AH122">
            <v>0.69014084507042273</v>
          </cell>
          <cell r="AI122">
            <v>-0.65217391304347827</v>
          </cell>
          <cell r="AK122">
            <v>2.5</v>
          </cell>
          <cell r="AL122">
            <v>12</v>
          </cell>
          <cell r="AM122">
            <v>0.8</v>
          </cell>
          <cell r="AQ122">
            <v>68.3</v>
          </cell>
          <cell r="AR122">
            <v>114.8</v>
          </cell>
          <cell r="AS122">
            <v>33.700000000000003</v>
          </cell>
          <cell r="AT122">
            <v>0</v>
          </cell>
          <cell r="AU122">
            <v>21.466666666666669</v>
          </cell>
          <cell r="AW122">
            <v>106</v>
          </cell>
          <cell r="AX122">
            <v>173.4</v>
          </cell>
          <cell r="BD122">
            <v>32.5</v>
          </cell>
          <cell r="BF122">
            <v>56</v>
          </cell>
          <cell r="BG122">
            <v>0.72307692307692317</v>
          </cell>
          <cell r="BJ122">
            <v>0</v>
          </cell>
          <cell r="BK122">
            <v>56</v>
          </cell>
          <cell r="BM122" t="e">
            <v>#DIV/0!</v>
          </cell>
          <cell r="BN122">
            <v>-1</v>
          </cell>
          <cell r="BP122">
            <v>0</v>
          </cell>
          <cell r="BQ122">
            <v>0</v>
          </cell>
          <cell r="BS122" t="e">
            <v>#DIV/0!</v>
          </cell>
          <cell r="BT122" t="e">
            <v>#DIV/0!</v>
          </cell>
          <cell r="CH122">
            <v>303</v>
          </cell>
          <cell r="CI122">
            <v>333</v>
          </cell>
          <cell r="CJ122">
            <v>360</v>
          </cell>
          <cell r="CL122">
            <v>8.1081081081081141E-2</v>
          </cell>
          <cell r="CP122">
            <v>58043</v>
          </cell>
          <cell r="CT122">
            <v>63285</v>
          </cell>
          <cell r="CU122">
            <v>58043</v>
          </cell>
          <cell r="CV122">
            <v>68405</v>
          </cell>
          <cell r="CW122">
            <v>8.0903847673224227E-2</v>
          </cell>
          <cell r="CX122">
            <v>0.17852281928914771</v>
          </cell>
          <cell r="CZ122">
            <v>58873</v>
          </cell>
          <cell r="DA122">
            <v>68405</v>
          </cell>
          <cell r="DB122">
            <v>74460</v>
          </cell>
          <cell r="DC122">
            <v>0.26475633991812875</v>
          </cell>
          <cell r="DD122">
            <v>8.8516921277684402E-2</v>
          </cell>
          <cell r="DF122">
            <v>55713</v>
          </cell>
          <cell r="DG122">
            <v>74460</v>
          </cell>
          <cell r="DH122">
            <v>83110</v>
          </cell>
          <cell r="DI122">
            <v>0.49175237377272807</v>
          </cell>
          <cell r="DJ122">
            <v>0.11616975557346221</v>
          </cell>
          <cell r="DP122">
            <v>58043</v>
          </cell>
          <cell r="DQ122">
            <v>83110</v>
          </cell>
          <cell r="DR122">
            <v>90526</v>
          </cell>
          <cell r="DS122">
            <v>0.55963682097755107</v>
          </cell>
          <cell r="DT122">
            <v>8.9231139453735953E-2</v>
          </cell>
          <cell r="DW122">
            <v>83110</v>
          </cell>
          <cell r="DY122">
            <v>68414</v>
          </cell>
          <cell r="DZ122">
            <v>90526</v>
          </cell>
          <cell r="EA122">
            <v>99673</v>
          </cell>
          <cell r="EB122">
            <v>0.45690940450784923</v>
          </cell>
          <cell r="EC122">
            <v>0.10104279433532914</v>
          </cell>
          <cell r="EE122">
            <v>74702</v>
          </cell>
          <cell r="EF122">
            <v>100293</v>
          </cell>
          <cell r="EG122">
            <v>104394</v>
          </cell>
          <cell r="EH122">
            <v>0.39747262456159138</v>
          </cell>
          <cell r="EI122">
            <v>4.089019173820696E-2</v>
          </cell>
          <cell r="EK122">
            <v>83110</v>
          </cell>
          <cell r="EL122">
            <v>104394</v>
          </cell>
          <cell r="EM122">
            <v>111450</v>
          </cell>
          <cell r="EN122">
            <v>0.34099386355432548</v>
          </cell>
          <cell r="EO122">
            <v>6.7590091384562401E-2</v>
          </cell>
          <cell r="EQ122">
            <v>90526</v>
          </cell>
          <cell r="ER122">
            <v>111450</v>
          </cell>
          <cell r="ES122">
            <v>115690</v>
          </cell>
          <cell r="ET122">
            <v>0.27797538828623813</v>
          </cell>
          <cell r="EU122">
            <v>3.8043965903992838E-2</v>
          </cell>
        </row>
        <row r="123">
          <cell r="A123" t="str">
            <v>Profit before tax (Trustee Company)</v>
          </cell>
          <cell r="B123">
            <v>2.5</v>
          </cell>
          <cell r="C123">
            <v>3.9</v>
          </cell>
          <cell r="D123">
            <v>5.6</v>
          </cell>
          <cell r="E123">
            <v>5.4</v>
          </cell>
          <cell r="F123">
            <v>5.8</v>
          </cell>
          <cell r="G123">
            <v>6.1</v>
          </cell>
          <cell r="H123">
            <v>5.3</v>
          </cell>
          <cell r="I123">
            <v>8</v>
          </cell>
          <cell r="J123">
            <v>7.5</v>
          </cell>
          <cell r="K123">
            <v>9.3000000000000007</v>
          </cell>
          <cell r="L123">
            <v>9.9</v>
          </cell>
          <cell r="M123">
            <v>11</v>
          </cell>
          <cell r="N123">
            <v>17.399999999999999</v>
          </cell>
          <cell r="P123">
            <v>9.3000000000000007</v>
          </cell>
          <cell r="Q123">
            <v>17.399999999999999</v>
          </cell>
          <cell r="R123">
            <v>16.5</v>
          </cell>
          <cell r="S123">
            <v>0.77419354838709653</v>
          </cell>
          <cell r="T123">
            <v>-5.1724137931034364E-2</v>
          </cell>
          <cell r="W123">
            <v>15.3</v>
          </cell>
          <cell r="X123">
            <v>17.3</v>
          </cell>
          <cell r="AE123">
            <v>9.9</v>
          </cell>
          <cell r="AF123">
            <v>16.5</v>
          </cell>
          <cell r="AG123">
            <v>16.600000000000001</v>
          </cell>
          <cell r="AH123">
            <v>0.67676767676767691</v>
          </cell>
          <cell r="AI123">
            <v>6.0606060606060996E-3</v>
          </cell>
          <cell r="AK123">
            <v>11</v>
          </cell>
          <cell r="AL123">
            <v>16.600000000000001</v>
          </cell>
          <cell r="AM123">
            <v>16.899999999999999</v>
          </cell>
          <cell r="AQ123">
            <v>67.400000000000006</v>
          </cell>
          <cell r="AR123">
            <v>0.8</v>
          </cell>
          <cell r="AS123">
            <v>21.7</v>
          </cell>
          <cell r="AT123">
            <v>3.3333333333333215E-2</v>
          </cell>
          <cell r="AU123">
            <v>26.124999999999996</v>
          </cell>
          <cell r="AW123">
            <v>68.3</v>
          </cell>
          <cell r="AX123">
            <v>114.8</v>
          </cell>
          <cell r="BD123">
            <v>32.5</v>
          </cell>
          <cell r="BF123">
            <v>43</v>
          </cell>
          <cell r="BG123">
            <v>0.32307692307692304</v>
          </cell>
          <cell r="BH123" t="e">
            <v>#DIV/0!</v>
          </cell>
          <cell r="BJ123">
            <v>36</v>
          </cell>
          <cell r="BK123">
            <v>43</v>
          </cell>
          <cell r="BL123">
            <v>47</v>
          </cell>
          <cell r="BM123">
            <v>0.30555555555555558</v>
          </cell>
          <cell r="BN123">
            <v>9.3023255813953432E-2</v>
          </cell>
          <cell r="BP123">
            <v>36</v>
          </cell>
          <cell r="BQ123">
            <v>47</v>
          </cell>
          <cell r="BR123">
            <v>49</v>
          </cell>
          <cell r="BS123">
            <v>0.36111111111111116</v>
          </cell>
          <cell r="BT123">
            <v>4.2553191489361764E-2</v>
          </cell>
          <cell r="BV123">
            <v>40</v>
          </cell>
          <cell r="BW123">
            <v>49</v>
          </cell>
          <cell r="BX123">
            <v>50</v>
          </cell>
          <cell r="BY123">
            <v>0.25</v>
          </cell>
          <cell r="BZ123">
            <v>2.0408163265306145E-2</v>
          </cell>
          <cell r="CB123">
            <v>43</v>
          </cell>
          <cell r="CC123">
            <v>50</v>
          </cell>
          <cell r="CD123">
            <v>48</v>
          </cell>
          <cell r="CE123">
            <v>0.11627906976744184</v>
          </cell>
          <cell r="CF123">
            <v>-4.0000000000000036E-2</v>
          </cell>
          <cell r="CH123">
            <v>47</v>
          </cell>
          <cell r="CI123">
            <v>48</v>
          </cell>
          <cell r="CK123">
            <v>-1</v>
          </cell>
          <cell r="CL123">
            <v>-1</v>
          </cell>
          <cell r="DE123" t="str">
            <v>Provisions</v>
          </cell>
          <cell r="DF123">
            <v>181</v>
          </cell>
          <cell r="DG123">
            <v>142</v>
          </cell>
          <cell r="DH123">
            <v>50</v>
          </cell>
          <cell r="DI123">
            <v>-0.72375690607734811</v>
          </cell>
          <cell r="DJ123">
            <v>-0.647887323943662</v>
          </cell>
          <cell r="DQ123">
            <v>50</v>
          </cell>
          <cell r="DS123" t="e">
            <v>#DIV/0!</v>
          </cell>
          <cell r="DT123">
            <v>-1</v>
          </cell>
          <cell r="DW123">
            <v>50</v>
          </cell>
          <cell r="EB123" t="e">
            <v>#DIV/0!</v>
          </cell>
          <cell r="EC123" t="e">
            <v>#DIV/0!</v>
          </cell>
          <cell r="EG123">
            <v>79489</v>
          </cell>
          <cell r="EH123" t="e">
            <v>#DIV/0!</v>
          </cell>
          <cell r="EI123" t="e">
            <v>#DIV/0!</v>
          </cell>
          <cell r="EK123">
            <v>64673</v>
          </cell>
          <cell r="EL123">
            <v>79489</v>
          </cell>
          <cell r="EM123">
            <v>84892</v>
          </cell>
          <cell r="EN123">
            <v>0.3126343296275107</v>
          </cell>
          <cell r="EO123">
            <v>6.7971669035967297E-2</v>
          </cell>
          <cell r="EQ123">
            <v>70000</v>
          </cell>
          <cell r="ER123">
            <v>84892</v>
          </cell>
          <cell r="ES123">
            <v>89380</v>
          </cell>
          <cell r="ET123">
            <v>0.27685714285714291</v>
          </cell>
          <cell r="EU123">
            <v>5.2867172407293994E-2</v>
          </cell>
        </row>
        <row r="124">
          <cell r="A124" t="str">
            <v>Profit After Tax (Trustee Company)</v>
          </cell>
          <cell r="B124">
            <v>1.6</v>
          </cell>
          <cell r="C124">
            <v>2.6</v>
          </cell>
          <cell r="D124">
            <v>3.8</v>
          </cell>
          <cell r="E124">
            <v>3.7</v>
          </cell>
          <cell r="F124">
            <v>3.7</v>
          </cell>
          <cell r="G124">
            <v>3.9</v>
          </cell>
          <cell r="H124">
            <v>3.4</v>
          </cell>
          <cell r="I124">
            <v>5.0999999999999996</v>
          </cell>
          <cell r="J124">
            <v>5.0999999999999996</v>
          </cell>
          <cell r="K124">
            <v>6.2</v>
          </cell>
          <cell r="L124">
            <v>6.7</v>
          </cell>
          <cell r="M124">
            <v>7.7</v>
          </cell>
          <cell r="N124">
            <v>12.4</v>
          </cell>
          <cell r="P124">
            <v>6.2</v>
          </cell>
          <cell r="Q124">
            <v>12.4</v>
          </cell>
          <cell r="R124">
            <v>11.2</v>
          </cell>
          <cell r="S124">
            <v>0.80645161290322553</v>
          </cell>
          <cell r="T124">
            <v>-9.6774193548387233E-2</v>
          </cell>
          <cell r="W124">
            <v>9.6999999999999993</v>
          </cell>
          <cell r="X124">
            <v>11.7</v>
          </cell>
          <cell r="AE124">
            <v>6.7</v>
          </cell>
          <cell r="AF124">
            <v>11.2</v>
          </cell>
          <cell r="AG124">
            <v>11.2</v>
          </cell>
          <cell r="AH124">
            <v>0.67164179104477606</v>
          </cell>
          <cell r="AI124">
            <v>0</v>
          </cell>
          <cell r="AK124">
            <v>7.7</v>
          </cell>
          <cell r="AL124">
            <v>11.2</v>
          </cell>
          <cell r="AM124">
            <v>11.7</v>
          </cell>
          <cell r="AQ124">
            <v>46.5</v>
          </cell>
          <cell r="AR124">
            <v>16.899999999999999</v>
          </cell>
          <cell r="AS124">
            <v>18</v>
          </cell>
          <cell r="AT124">
            <v>3.4482758620689724E-2</v>
          </cell>
          <cell r="AU124">
            <v>6.5088757396449815E-2</v>
          </cell>
          <cell r="AW124">
            <v>67.400000000000006</v>
          </cell>
          <cell r="BD124">
            <v>0</v>
          </cell>
          <cell r="BF124">
            <v>13</v>
          </cell>
          <cell r="BK124">
            <v>13</v>
          </cell>
          <cell r="BL124">
            <v>12</v>
          </cell>
        </row>
        <row r="125">
          <cell r="A125" t="str">
            <v>Total AUM (Rs bn)</v>
          </cell>
          <cell r="B125">
            <v>37.1</v>
          </cell>
          <cell r="C125">
            <v>39.1</v>
          </cell>
          <cell r="D125">
            <v>51.9</v>
          </cell>
          <cell r="E125">
            <v>52.9</v>
          </cell>
          <cell r="F125">
            <v>56.5</v>
          </cell>
          <cell r="G125">
            <v>55.2</v>
          </cell>
          <cell r="H125">
            <v>53.5</v>
          </cell>
          <cell r="I125">
            <v>66.5</v>
          </cell>
          <cell r="J125">
            <v>65</v>
          </cell>
          <cell r="K125">
            <v>82.2</v>
          </cell>
          <cell r="L125">
            <v>74</v>
          </cell>
          <cell r="M125">
            <v>104.1</v>
          </cell>
          <cell r="N125">
            <v>110.1</v>
          </cell>
          <cell r="P125">
            <v>82.2</v>
          </cell>
          <cell r="Q125">
            <v>110.1</v>
          </cell>
          <cell r="R125">
            <v>117</v>
          </cell>
          <cell r="S125">
            <v>0.42335766423357657</v>
          </cell>
          <cell r="T125">
            <v>6.2670299727520584E-2</v>
          </cell>
          <cell r="W125">
            <v>29.9</v>
          </cell>
          <cell r="X125">
            <v>52.9</v>
          </cell>
          <cell r="AE125">
            <v>74</v>
          </cell>
          <cell r="AF125">
            <v>117</v>
          </cell>
          <cell r="AG125">
            <v>126.9</v>
          </cell>
          <cell r="AH125">
            <v>0.714864864864865</v>
          </cell>
          <cell r="AI125">
            <v>8.4615384615384759E-2</v>
          </cell>
          <cell r="AK125">
            <v>104.1</v>
          </cell>
          <cell r="AL125">
            <v>126.9</v>
          </cell>
          <cell r="AM125">
            <v>121</v>
          </cell>
          <cell r="AQ125">
            <v>12.4</v>
          </cell>
          <cell r="AR125">
            <v>11.7</v>
          </cell>
          <cell r="AS125">
            <v>12.5</v>
          </cell>
          <cell r="AT125">
            <v>8.0645161290322509E-3</v>
          </cell>
          <cell r="AU125">
            <v>6.8376068376068355E-2</v>
          </cell>
          <cell r="AW125">
            <v>46.5</v>
          </cell>
          <cell r="DP125">
            <v>163</v>
          </cell>
          <cell r="DQ125">
            <v>197</v>
          </cell>
          <cell r="DR125">
            <v>268</v>
          </cell>
          <cell r="DS125">
            <v>0.64417177914110435</v>
          </cell>
          <cell r="DT125">
            <v>0.36040609137055846</v>
          </cell>
        </row>
        <row r="126">
          <cell r="A126" t="str">
            <v>---Equity (Rs bn)</v>
          </cell>
          <cell r="B126">
            <v>1.5</v>
          </cell>
          <cell r="C126">
            <v>1.9</v>
          </cell>
          <cell r="D126">
            <v>2.7</v>
          </cell>
          <cell r="E126">
            <v>5.5</v>
          </cell>
          <cell r="F126">
            <v>6.1</v>
          </cell>
          <cell r="G126">
            <v>7.3</v>
          </cell>
          <cell r="H126">
            <v>8.6</v>
          </cell>
          <cell r="I126">
            <v>12.9</v>
          </cell>
          <cell r="J126">
            <v>10.6</v>
          </cell>
          <cell r="K126">
            <v>17.100000000000001</v>
          </cell>
          <cell r="L126">
            <v>20.2</v>
          </cell>
          <cell r="M126">
            <v>31.3</v>
          </cell>
          <cell r="N126">
            <v>27</v>
          </cell>
          <cell r="P126">
            <v>17.100000000000001</v>
          </cell>
          <cell r="Q126">
            <v>27</v>
          </cell>
          <cell r="R126">
            <v>28.9</v>
          </cell>
          <cell r="S126">
            <v>0.69005847953216359</v>
          </cell>
          <cell r="T126">
            <v>7.0370370370370416E-2</v>
          </cell>
          <cell r="W126">
            <v>1.4</v>
          </cell>
          <cell r="X126">
            <v>5.5</v>
          </cell>
          <cell r="Y126">
            <v>232.1</v>
          </cell>
          <cell r="AE126">
            <v>20.2</v>
          </cell>
          <cell r="AF126">
            <v>28.9</v>
          </cell>
          <cell r="AG126">
            <v>126.9</v>
          </cell>
          <cell r="AH126">
            <v>-1</v>
          </cell>
          <cell r="AI126">
            <v>-1</v>
          </cell>
          <cell r="AJ126">
            <v>9.5447870778269106E-3</v>
          </cell>
          <cell r="AK126">
            <v>31.3</v>
          </cell>
          <cell r="AL126">
            <v>0</v>
          </cell>
          <cell r="AM126">
            <v>27</v>
          </cell>
          <cell r="AN126">
            <v>138.4</v>
          </cell>
          <cell r="AQ126">
            <v>110.1</v>
          </cell>
          <cell r="AR126">
            <v>121</v>
          </cell>
          <cell r="AS126">
            <v>172.5</v>
          </cell>
          <cell r="AT126">
            <v>0.56675749318801105</v>
          </cell>
          <cell r="AU126">
            <v>0.42561983471074383</v>
          </cell>
          <cell r="AV126">
            <v>6.8641618497109924E-2</v>
          </cell>
          <cell r="AX126">
            <v>136.19999999999999</v>
          </cell>
          <cell r="AY126">
            <v>147.9</v>
          </cell>
          <cell r="AZ126">
            <v>181.3</v>
          </cell>
          <cell r="BA126">
            <v>0.33113069016152741</v>
          </cell>
          <cell r="BB126">
            <v>0.22582826233941855</v>
          </cell>
          <cell r="BD126">
            <v>137.5</v>
          </cell>
          <cell r="BE126">
            <v>181.3</v>
          </cell>
          <cell r="BF126">
            <v>189.7</v>
          </cell>
          <cell r="BG126">
            <v>0.37963636363636355</v>
          </cell>
          <cell r="BH126">
            <v>4.6332046332046239E-2</v>
          </cell>
          <cell r="BJ126">
            <v>138.4</v>
          </cell>
          <cell r="BK126">
            <v>189.7</v>
          </cell>
          <cell r="BL126">
            <v>162</v>
          </cell>
          <cell r="BM126">
            <v>0.17052023121387272</v>
          </cell>
          <cell r="BN126">
            <v>-0.14602003162888766</v>
          </cell>
          <cell r="BP126">
            <v>147.9</v>
          </cell>
          <cell r="BQ126">
            <v>162</v>
          </cell>
          <cell r="BR126">
            <v>203</v>
          </cell>
          <cell r="BS126">
            <v>0.37254901960784315</v>
          </cell>
          <cell r="BT126">
            <v>0.25308641975308643</v>
          </cell>
          <cell r="BV126">
            <v>210</v>
          </cell>
          <cell r="BW126">
            <v>208</v>
          </cell>
          <cell r="BX126">
            <v>212</v>
          </cell>
          <cell r="BY126">
            <v>9.52380952380949E-3</v>
          </cell>
          <cell r="BZ126">
            <v>1.9230769230769162E-2</v>
          </cell>
          <cell r="CB126">
            <v>220</v>
          </cell>
          <cell r="CC126">
            <v>212</v>
          </cell>
          <cell r="CD126">
            <v>258</v>
          </cell>
          <cell r="CE126">
            <v>0.17272727272727262</v>
          </cell>
          <cell r="CF126">
            <v>0.21698113207547176</v>
          </cell>
          <cell r="CH126">
            <v>191</v>
          </cell>
          <cell r="CI126">
            <v>258</v>
          </cell>
          <cell r="CJ126">
            <v>273</v>
          </cell>
          <cell r="CK126">
            <v>0.42931937172774859</v>
          </cell>
          <cell r="CL126">
            <v>5.8139534883721034E-2</v>
          </cell>
          <cell r="CN126">
            <v>207</v>
          </cell>
          <cell r="CO126">
            <v>273</v>
          </cell>
          <cell r="CP126">
            <v>396</v>
          </cell>
          <cell r="CQ126">
            <v>0.91304347826086962</v>
          </cell>
          <cell r="CR126">
            <v>0.4505494505494505</v>
          </cell>
          <cell r="CT126">
            <v>212</v>
          </cell>
          <cell r="CU126">
            <v>396</v>
          </cell>
          <cell r="CV126">
            <v>510</v>
          </cell>
          <cell r="CW126">
            <v>1.4056603773584904</v>
          </cell>
          <cell r="CX126">
            <v>0.28787878787878785</v>
          </cell>
          <cell r="CZ126">
            <v>258</v>
          </cell>
          <cell r="DA126">
            <v>510</v>
          </cell>
          <cell r="DB126">
            <v>640</v>
          </cell>
          <cell r="DC126">
            <v>1.4806201550387597</v>
          </cell>
          <cell r="DD126">
            <v>0.25490196078431371</v>
          </cell>
          <cell r="DF126">
            <v>273</v>
          </cell>
          <cell r="DG126">
            <v>640</v>
          </cell>
          <cell r="DH126">
            <v>424</v>
          </cell>
          <cell r="DI126">
            <v>0.55311355311355315</v>
          </cell>
          <cell r="DJ126">
            <v>-0.33750000000000002</v>
          </cell>
          <cell r="DL126">
            <v>677</v>
          </cell>
          <cell r="DM126">
            <v>1546</v>
          </cell>
          <cell r="DN126">
            <v>1.2836041358936483</v>
          </cell>
          <cell r="DP126">
            <v>373</v>
          </cell>
          <cell r="DQ126">
            <v>395</v>
          </cell>
          <cell r="DR126">
            <v>375</v>
          </cell>
          <cell r="DS126">
            <v>5.3619302949061698E-3</v>
          </cell>
          <cell r="DT126">
            <v>-5.0632911392405111E-2</v>
          </cell>
          <cell r="DV126">
            <v>396</v>
          </cell>
          <cell r="DW126">
            <v>424</v>
          </cell>
          <cell r="DY126">
            <v>510</v>
          </cell>
          <cell r="DZ126">
            <v>375</v>
          </cell>
          <cell r="EA126">
            <v>166</v>
          </cell>
          <cell r="EB126">
            <v>-0.67450980392156867</v>
          </cell>
          <cell r="EC126">
            <v>-0.55733333333333335</v>
          </cell>
          <cell r="EE126">
            <v>507</v>
          </cell>
          <cell r="EF126">
            <v>166</v>
          </cell>
          <cell r="EG126">
            <v>239</v>
          </cell>
          <cell r="EH126">
            <v>-0.52859960552268248</v>
          </cell>
          <cell r="EI126">
            <v>0.43975903614457823</v>
          </cell>
          <cell r="EK126">
            <v>395</v>
          </cell>
          <cell r="EL126">
            <v>239</v>
          </cell>
          <cell r="EM126">
            <v>301</v>
          </cell>
          <cell r="EN126">
            <v>-0.23797468354430384</v>
          </cell>
          <cell r="EO126">
            <v>0.25941422594142249</v>
          </cell>
          <cell r="EQ126">
            <v>375</v>
          </cell>
          <cell r="ER126">
            <v>301</v>
          </cell>
          <cell r="ET126">
            <v>-1</v>
          </cell>
          <cell r="EU126">
            <v>-1</v>
          </cell>
        </row>
        <row r="127">
          <cell r="A127" t="str">
            <v>---Equity (Rs bn)</v>
          </cell>
          <cell r="B127">
            <v>1.5</v>
          </cell>
          <cell r="C127">
            <v>1.9</v>
          </cell>
          <cell r="D127">
            <v>2.7</v>
          </cell>
          <cell r="E127">
            <v>5.5</v>
          </cell>
          <cell r="F127">
            <v>6.1</v>
          </cell>
          <cell r="G127">
            <v>7.3</v>
          </cell>
          <cell r="H127">
            <v>8.6</v>
          </cell>
          <cell r="I127">
            <v>12.9</v>
          </cell>
          <cell r="J127">
            <v>10.6</v>
          </cell>
          <cell r="K127">
            <v>17.100000000000001</v>
          </cell>
          <cell r="L127">
            <v>20.2</v>
          </cell>
          <cell r="M127">
            <v>31.3</v>
          </cell>
          <cell r="N127">
            <v>27</v>
          </cell>
          <cell r="P127">
            <v>17.100000000000001</v>
          </cell>
          <cell r="Q127">
            <v>27</v>
          </cell>
          <cell r="R127">
            <v>28.9</v>
          </cell>
          <cell r="S127">
            <v>0.69005847953216359</v>
          </cell>
          <cell r="T127">
            <v>7.0370370370370416E-2</v>
          </cell>
          <cell r="W127">
            <v>1.4</v>
          </cell>
          <cell r="X127">
            <v>5.5</v>
          </cell>
          <cell r="Y127">
            <v>36.4</v>
          </cell>
          <cell r="AE127">
            <v>20.2</v>
          </cell>
          <cell r="AF127">
            <v>28.9</v>
          </cell>
          <cell r="AG127">
            <v>52.8</v>
          </cell>
          <cell r="AH127">
            <v>-1</v>
          </cell>
          <cell r="AI127">
            <v>-1</v>
          </cell>
          <cell r="AJ127">
            <v>-0.65909090909090906</v>
          </cell>
          <cell r="AK127">
            <v>31.3</v>
          </cell>
          <cell r="AL127">
            <v>0</v>
          </cell>
          <cell r="AM127">
            <v>27</v>
          </cell>
          <cell r="AN127">
            <v>1.5</v>
          </cell>
          <cell r="AQ127">
            <v>26</v>
          </cell>
          <cell r="AR127">
            <v>27</v>
          </cell>
          <cell r="AS127">
            <v>27.9</v>
          </cell>
          <cell r="AT127">
            <v>7.3076923076923039E-2</v>
          </cell>
          <cell r="AU127">
            <v>3.3333333333333215E-2</v>
          </cell>
          <cell r="AV127">
            <v>21.466666666666669</v>
          </cell>
          <cell r="AX127">
            <v>52.8</v>
          </cell>
          <cell r="AY127">
            <v>33.700000000000003</v>
          </cell>
          <cell r="AZ127">
            <v>30.7</v>
          </cell>
          <cell r="BA127">
            <v>-0.41856060606060608</v>
          </cell>
          <cell r="BB127">
            <v>-8.9020771513353192E-2</v>
          </cell>
          <cell r="BD127">
            <v>18</v>
          </cell>
          <cell r="BE127">
            <v>30.7</v>
          </cell>
          <cell r="BF127">
            <v>21.3</v>
          </cell>
          <cell r="BG127">
            <v>0.18333333333333335</v>
          </cell>
          <cell r="BH127">
            <v>-0.30618892508143314</v>
          </cell>
          <cell r="BJ127">
            <v>1.5</v>
          </cell>
          <cell r="BK127">
            <v>21.3</v>
          </cell>
          <cell r="BL127">
            <v>-64</v>
          </cell>
          <cell r="BM127">
            <v>-43.666666666666664</v>
          </cell>
          <cell r="BN127">
            <v>-4.004694835680751</v>
          </cell>
          <cell r="BP127">
            <v>33.700000000000003</v>
          </cell>
          <cell r="BQ127">
            <v>-64</v>
          </cell>
          <cell r="BR127">
            <v>21</v>
          </cell>
          <cell r="BS127">
            <v>-0.37685459940652821</v>
          </cell>
          <cell r="BT127">
            <v>-1.328125</v>
          </cell>
          <cell r="BV127">
            <v>58</v>
          </cell>
          <cell r="BW127">
            <v>21</v>
          </cell>
          <cell r="BX127">
            <v>16</v>
          </cell>
          <cell r="BY127">
            <v>-0.72413793103448276</v>
          </cell>
          <cell r="BZ127">
            <v>-0.23809523809523814</v>
          </cell>
          <cell r="CB127">
            <v>49</v>
          </cell>
          <cell r="CC127">
            <v>16</v>
          </cell>
          <cell r="CD127">
            <v>83</v>
          </cell>
          <cell r="CE127">
            <v>0.69387755102040827</v>
          </cell>
          <cell r="CF127">
            <v>4.1875</v>
          </cell>
          <cell r="CH127">
            <v>-36</v>
          </cell>
          <cell r="CI127">
            <v>83</v>
          </cell>
          <cell r="CJ127">
            <v>126</v>
          </cell>
          <cell r="CL127">
            <v>0.51807228915662651</v>
          </cell>
          <cell r="CN127">
            <v>21</v>
          </cell>
          <cell r="CO127">
            <v>126</v>
          </cell>
          <cell r="CP127">
            <v>231</v>
          </cell>
          <cell r="CQ127">
            <v>10</v>
          </cell>
          <cell r="CR127">
            <v>0.83333333333333326</v>
          </cell>
          <cell r="CT127">
            <v>16</v>
          </cell>
          <cell r="CU127">
            <v>231</v>
          </cell>
          <cell r="CV127">
            <v>295</v>
          </cell>
          <cell r="CW127">
            <v>17.4375</v>
          </cell>
          <cell r="CX127">
            <v>0.277056277056277</v>
          </cell>
          <cell r="CZ127">
            <v>83</v>
          </cell>
          <cell r="DA127">
            <v>295</v>
          </cell>
          <cell r="DB127">
            <v>344</v>
          </cell>
          <cell r="DC127">
            <v>3.1445783132530121</v>
          </cell>
          <cell r="DD127">
            <v>0.16610169491525428</v>
          </cell>
          <cell r="DF127">
            <v>126</v>
          </cell>
          <cell r="DG127">
            <v>344</v>
          </cell>
          <cell r="DH127">
            <v>225</v>
          </cell>
          <cell r="DI127">
            <v>0.78571428571428581</v>
          </cell>
          <cell r="DJ127">
            <v>-0.34593023255813948</v>
          </cell>
          <cell r="DL127">
            <v>120</v>
          </cell>
          <cell r="DM127">
            <v>870</v>
          </cell>
          <cell r="DN127">
            <v>6.25</v>
          </cell>
          <cell r="DP127">
            <v>210</v>
          </cell>
          <cell r="DQ127">
            <v>198</v>
          </cell>
          <cell r="DR127">
            <v>107</v>
          </cell>
          <cell r="DS127">
            <v>-0.49047619047619051</v>
          </cell>
          <cell r="DT127">
            <v>-0.45959595959595956</v>
          </cell>
          <cell r="DV127">
            <v>231</v>
          </cell>
          <cell r="DW127">
            <v>225</v>
          </cell>
          <cell r="DY127">
            <v>295</v>
          </cell>
          <cell r="DZ127">
            <v>107</v>
          </cell>
          <cell r="EA127">
            <v>-63</v>
          </cell>
          <cell r="EB127">
            <v>-1.2135593220338983</v>
          </cell>
          <cell r="EC127">
            <v>-1.5887850467289719</v>
          </cell>
          <cell r="EE127">
            <v>314</v>
          </cell>
          <cell r="EF127">
            <v>-63</v>
          </cell>
          <cell r="EG127">
            <v>82</v>
          </cell>
          <cell r="EH127">
            <v>-0.73885350318471343</v>
          </cell>
          <cell r="EI127">
            <v>-2.3015873015873014</v>
          </cell>
          <cell r="EK127">
            <v>198</v>
          </cell>
          <cell r="EL127">
            <v>82</v>
          </cell>
          <cell r="EM127">
            <v>22</v>
          </cell>
          <cell r="EN127">
            <v>-0.88888888888888884</v>
          </cell>
          <cell r="EO127">
            <v>-0.73170731707317072</v>
          </cell>
          <cell r="EQ127">
            <v>107</v>
          </cell>
          <cell r="ER127">
            <v>22</v>
          </cell>
          <cell r="ET127">
            <v>-1</v>
          </cell>
          <cell r="EU127">
            <v>-1</v>
          </cell>
        </row>
        <row r="128">
          <cell r="A128" t="str">
            <v>OM Kotak Mahindra Life Insurance</v>
          </cell>
          <cell r="B128">
            <v>1.6</v>
          </cell>
          <cell r="C128">
            <v>14.4</v>
          </cell>
          <cell r="D128">
            <v>9.6</v>
          </cell>
          <cell r="E128">
            <v>8.1999999999999993</v>
          </cell>
          <cell r="F128">
            <v>11.8</v>
          </cell>
          <cell r="G128">
            <v>13.1</v>
          </cell>
          <cell r="H128">
            <v>1.5</v>
          </cell>
          <cell r="I128">
            <v>2.6</v>
          </cell>
          <cell r="J128">
            <v>14.2</v>
          </cell>
          <cell r="K128">
            <v>26.8</v>
          </cell>
          <cell r="L128">
            <v>7.1</v>
          </cell>
          <cell r="M128">
            <v>2.5</v>
          </cell>
          <cell r="N128">
            <v>21</v>
          </cell>
          <cell r="P128">
            <v>26.8</v>
          </cell>
          <cell r="Q128">
            <v>21</v>
          </cell>
          <cell r="R128">
            <v>34.5</v>
          </cell>
          <cell r="S128">
            <v>0.28731343283582089</v>
          </cell>
          <cell r="T128">
            <v>0.64285714285714279</v>
          </cell>
          <cell r="X128">
            <v>22.6</v>
          </cell>
          <cell r="Y128">
            <v>33.9</v>
          </cell>
          <cell r="AF128">
            <v>7.1</v>
          </cell>
          <cell r="AG128">
            <v>34.5</v>
          </cell>
          <cell r="AH128">
            <v>12</v>
          </cell>
          <cell r="AI128">
            <v>0.69014084507042273</v>
          </cell>
          <cell r="AJ128">
            <v>-0.65217391304347827</v>
          </cell>
          <cell r="AL128">
            <v>2.5</v>
          </cell>
          <cell r="AM128">
            <v>12</v>
          </cell>
          <cell r="AN128">
            <v>0.8</v>
          </cell>
          <cell r="AR128">
            <v>21</v>
          </cell>
          <cell r="AS128">
            <v>0.8</v>
          </cell>
          <cell r="AT128">
            <v>21.7</v>
          </cell>
          <cell r="AU128">
            <v>3.3333333333333215E-2</v>
          </cell>
          <cell r="AV128">
            <v>26.124999999999996</v>
          </cell>
          <cell r="AX128">
            <v>34.5</v>
          </cell>
          <cell r="AY128">
            <v>21.7</v>
          </cell>
          <cell r="AZ128">
            <v>17.8</v>
          </cell>
          <cell r="BA128">
            <v>-0.48405797101449277</v>
          </cell>
          <cell r="BB128">
            <v>-0.17972350230414735</v>
          </cell>
          <cell r="BD128">
            <v>12</v>
          </cell>
          <cell r="BE128">
            <v>17.8</v>
          </cell>
          <cell r="BF128">
            <v>14.4</v>
          </cell>
          <cell r="BG128">
            <v>0.19999999999999996</v>
          </cell>
          <cell r="BH128">
            <v>-0.1910112359550562</v>
          </cell>
          <cell r="BJ128">
            <v>0.8</v>
          </cell>
          <cell r="BK128">
            <v>14.4</v>
          </cell>
          <cell r="BL128">
            <v>-44</v>
          </cell>
          <cell r="BM128">
            <v>-56</v>
          </cell>
          <cell r="BN128">
            <v>-4.0555555555555554</v>
          </cell>
          <cell r="BP128">
            <v>21.7</v>
          </cell>
          <cell r="BQ128">
            <v>-44</v>
          </cell>
          <cell r="BR128">
            <v>12</v>
          </cell>
          <cell r="BS128">
            <v>-0.44700460829493083</v>
          </cell>
          <cell r="BT128">
            <v>-1.2727272727272727</v>
          </cell>
          <cell r="BV128">
            <v>36</v>
          </cell>
          <cell r="BW128">
            <v>12</v>
          </cell>
          <cell r="BX128">
            <v>7</v>
          </cell>
          <cell r="BY128">
            <v>-0.80555555555555558</v>
          </cell>
          <cell r="BZ128">
            <v>-0.41666666666666663</v>
          </cell>
          <cell r="CB128">
            <v>33</v>
          </cell>
          <cell r="CC128">
            <v>7</v>
          </cell>
          <cell r="CD128">
            <v>60</v>
          </cell>
          <cell r="CE128">
            <v>0.81818181818181812</v>
          </cell>
          <cell r="CF128">
            <v>7.5714285714285712</v>
          </cell>
          <cell r="CH128">
            <v>-25</v>
          </cell>
          <cell r="CI128">
            <v>60</v>
          </cell>
          <cell r="CJ128">
            <v>82</v>
          </cell>
          <cell r="CL128">
            <v>0.3666666666666667</v>
          </cell>
          <cell r="CN128">
            <v>12</v>
          </cell>
          <cell r="CO128">
            <v>82</v>
          </cell>
          <cell r="CP128">
            <v>153</v>
          </cell>
          <cell r="CQ128">
            <v>11.75</v>
          </cell>
          <cell r="CR128">
            <v>0.86585365853658547</v>
          </cell>
          <cell r="CT128">
            <v>7</v>
          </cell>
          <cell r="CU128">
            <v>153</v>
          </cell>
          <cell r="CV128">
            <v>195</v>
          </cell>
          <cell r="CW128">
            <v>26.857142857142858</v>
          </cell>
          <cell r="CX128">
            <v>0.27450980392156854</v>
          </cell>
          <cell r="CZ128">
            <v>60</v>
          </cell>
          <cell r="DA128">
            <v>195</v>
          </cell>
          <cell r="DB128">
            <v>229</v>
          </cell>
          <cell r="DC128">
            <v>2.8166666666666669</v>
          </cell>
          <cell r="DD128">
            <v>0.17435897435897441</v>
          </cell>
          <cell r="DF128">
            <v>82</v>
          </cell>
          <cell r="DG128">
            <v>229</v>
          </cell>
          <cell r="DH128">
            <v>148</v>
          </cell>
          <cell r="DI128">
            <v>0.80487804878048785</v>
          </cell>
          <cell r="DJ128">
            <v>-0.35371179039301315</v>
          </cell>
          <cell r="DL128">
            <v>79</v>
          </cell>
          <cell r="DM128">
            <v>577</v>
          </cell>
          <cell r="DN128">
            <v>6.3037974683544302</v>
          </cell>
          <cell r="DP128">
            <v>139</v>
          </cell>
          <cell r="DQ128">
            <v>130</v>
          </cell>
          <cell r="DR128">
            <v>74</v>
          </cell>
          <cell r="DS128">
            <v>-0.46762589928057552</v>
          </cell>
          <cell r="DT128">
            <v>-0.43076923076923079</v>
          </cell>
          <cell r="DV128">
            <v>153</v>
          </cell>
          <cell r="DW128">
            <v>148</v>
          </cell>
          <cell r="DY128">
            <v>195</v>
          </cell>
          <cell r="DZ128">
            <v>74</v>
          </cell>
          <cell r="EA128">
            <v>-40</v>
          </cell>
          <cell r="EB128">
            <v>-1.2051282051282051</v>
          </cell>
          <cell r="EC128">
            <v>-1.5405405405405406</v>
          </cell>
          <cell r="EE128">
            <v>209</v>
          </cell>
          <cell r="EF128">
            <v>-40</v>
          </cell>
          <cell r="EG128">
            <v>56</v>
          </cell>
          <cell r="EH128">
            <v>-0.73205741626794252</v>
          </cell>
          <cell r="EI128">
            <v>-2.4</v>
          </cell>
          <cell r="EK128">
            <v>130</v>
          </cell>
          <cell r="EL128">
            <v>56</v>
          </cell>
          <cell r="EM128">
            <v>16</v>
          </cell>
          <cell r="EN128">
            <v>-0.87692307692307692</v>
          </cell>
          <cell r="EO128">
            <v>-0.7142857142857143</v>
          </cell>
          <cell r="EQ128">
            <v>74</v>
          </cell>
          <cell r="ER128">
            <v>16</v>
          </cell>
          <cell r="ET128">
            <v>-1</v>
          </cell>
          <cell r="EU128">
            <v>-1</v>
          </cell>
        </row>
        <row r="129">
          <cell r="A129" t="str">
            <v>Premium Income</v>
          </cell>
          <cell r="B129">
            <v>137.1</v>
          </cell>
          <cell r="C129">
            <v>206.8</v>
          </cell>
          <cell r="D129">
            <v>341</v>
          </cell>
          <cell r="E129">
            <v>822.3</v>
          </cell>
          <cell r="F129">
            <v>282.7</v>
          </cell>
          <cell r="G129">
            <v>477</v>
          </cell>
          <cell r="H129">
            <v>695.1</v>
          </cell>
          <cell r="I129">
            <v>3206.8</v>
          </cell>
          <cell r="J129">
            <v>592</v>
          </cell>
          <cell r="K129">
            <v>776.7</v>
          </cell>
          <cell r="L129">
            <v>1209.7</v>
          </cell>
          <cell r="M129">
            <v>3639.8</v>
          </cell>
          <cell r="N129">
            <v>1236.5999999999999</v>
          </cell>
          <cell r="P129">
            <v>776.7</v>
          </cell>
          <cell r="Q129">
            <v>1236.5999999999999</v>
          </cell>
          <cell r="R129">
            <v>1678.5</v>
          </cell>
          <cell r="S129">
            <v>1.1610660486674389</v>
          </cell>
          <cell r="T129">
            <v>0.35735080058224167</v>
          </cell>
          <cell r="W129">
            <v>403.2</v>
          </cell>
          <cell r="X129">
            <v>1507.2</v>
          </cell>
          <cell r="Y129">
            <v>17.3</v>
          </cell>
          <cell r="AE129">
            <v>1209.7</v>
          </cell>
          <cell r="AF129">
            <v>1678.5</v>
          </cell>
          <cell r="AG129">
            <v>2132.6</v>
          </cell>
          <cell r="AH129">
            <v>0.76291642556005601</v>
          </cell>
          <cell r="AI129">
            <v>0.27053917187965437</v>
          </cell>
          <cell r="AJ129">
            <v>6.0606060606060996E-3</v>
          </cell>
          <cell r="AK129">
            <v>3639.8</v>
          </cell>
          <cell r="AL129">
            <v>2132.6</v>
          </cell>
          <cell r="AM129">
            <v>4667.5</v>
          </cell>
          <cell r="AN129">
            <v>16.899999999999999</v>
          </cell>
          <cell r="AQ129">
            <v>9715.2000000000007</v>
          </cell>
          <cell r="AR129">
            <v>17.399999999999999</v>
          </cell>
          <cell r="AS129">
            <v>16.899999999999999</v>
          </cell>
          <cell r="AT129">
            <v>18</v>
          </cell>
          <cell r="AU129">
            <v>3.4482758620689724E-2</v>
          </cell>
          <cell r="AV129">
            <v>6.5088757396449815E-2</v>
          </cell>
          <cell r="AX129">
            <v>16.5</v>
          </cell>
          <cell r="AY129">
            <v>18</v>
          </cell>
          <cell r="AZ129">
            <v>28.8</v>
          </cell>
          <cell r="BA129">
            <v>0.74545454545454559</v>
          </cell>
          <cell r="BB129">
            <v>0.60000000000000009</v>
          </cell>
          <cell r="BD129">
            <v>16.600000000000001</v>
          </cell>
          <cell r="BE129">
            <v>28.8</v>
          </cell>
          <cell r="BF129">
            <v>28.2</v>
          </cell>
          <cell r="BG129">
            <v>0.69879518072289137</v>
          </cell>
          <cell r="BH129">
            <v>-2.083333333333337E-2</v>
          </cell>
          <cell r="BJ129">
            <v>16.899999999999999</v>
          </cell>
          <cell r="BK129">
            <v>28.2</v>
          </cell>
          <cell r="BL129">
            <v>28</v>
          </cell>
          <cell r="BM129">
            <v>0.6568047337278109</v>
          </cell>
          <cell r="BN129">
            <v>-7.0921985815602939E-3</v>
          </cell>
          <cell r="BP129">
            <v>18</v>
          </cell>
          <cell r="BQ129">
            <v>28</v>
          </cell>
          <cell r="BS129">
            <v>-1</v>
          </cell>
          <cell r="BT129">
            <v>-1</v>
          </cell>
          <cell r="DL129">
            <v>0</v>
          </cell>
          <cell r="DM129">
            <v>0</v>
          </cell>
          <cell r="DN129" t="e">
            <v>#DIV/0!</v>
          </cell>
        </row>
        <row r="130">
          <cell r="A130" t="str">
            <v>Loss</v>
          </cell>
          <cell r="B130">
            <v>-108.5</v>
          </cell>
          <cell r="C130">
            <v>-138.80000000000001</v>
          </cell>
          <cell r="D130">
            <v>-142.1</v>
          </cell>
          <cell r="E130">
            <v>-101.8</v>
          </cell>
          <cell r="F130">
            <v>-147.5</v>
          </cell>
          <cell r="G130">
            <v>-139.30000000000001</v>
          </cell>
          <cell r="H130">
            <v>-115</v>
          </cell>
          <cell r="I130">
            <v>-56.2</v>
          </cell>
          <cell r="J130">
            <v>-150.5</v>
          </cell>
          <cell r="K130">
            <v>-149.1</v>
          </cell>
          <cell r="L130">
            <v>-120.5</v>
          </cell>
          <cell r="M130">
            <v>-12.3</v>
          </cell>
          <cell r="N130">
            <v>-137.5</v>
          </cell>
          <cell r="P130">
            <v>-149.1</v>
          </cell>
          <cell r="Q130">
            <v>-137.5</v>
          </cell>
          <cell r="R130">
            <v>-169</v>
          </cell>
          <cell r="S130">
            <v>0.13346747149564053</v>
          </cell>
          <cell r="T130">
            <v>0.22909090909090901</v>
          </cell>
          <cell r="W130">
            <v>-423.3</v>
          </cell>
          <cell r="X130">
            <v>-491.2</v>
          </cell>
          <cell r="Y130">
            <v>11.7</v>
          </cell>
          <cell r="AE130">
            <v>-120.5</v>
          </cell>
          <cell r="AF130">
            <v>-169</v>
          </cell>
          <cell r="AG130">
            <v>-175.7</v>
          </cell>
          <cell r="AH130">
            <v>0.45809128630705387</v>
          </cell>
          <cell r="AI130">
            <v>3.9644970414201008E-2</v>
          </cell>
          <cell r="AJ130">
            <v>0</v>
          </cell>
          <cell r="AK130">
            <v>-12.3</v>
          </cell>
          <cell r="AL130">
            <v>-175.7</v>
          </cell>
          <cell r="AM130">
            <v>-101.1</v>
          </cell>
          <cell r="AN130">
            <v>11.7</v>
          </cell>
          <cell r="AQ130">
            <v>-583.29999999999995</v>
          </cell>
          <cell r="AR130">
            <v>4667.5</v>
          </cell>
          <cell r="AS130">
            <v>2051</v>
          </cell>
          <cell r="AT130">
            <v>0.65857997735727003</v>
          </cell>
          <cell r="AU130">
            <v>-0.5605784681306909</v>
          </cell>
          <cell r="AV130">
            <v>6.8376068376068355E-2</v>
          </cell>
          <cell r="AW130">
            <v>9715.2000000000007</v>
          </cell>
          <cell r="AX130">
            <v>11.2</v>
          </cell>
          <cell r="AY130">
            <v>12.5</v>
          </cell>
          <cell r="AZ130">
            <v>18.5</v>
          </cell>
          <cell r="BA130">
            <v>0.65178571428571441</v>
          </cell>
          <cell r="BB130">
            <v>0.48</v>
          </cell>
          <cell r="BD130">
            <v>11.2</v>
          </cell>
          <cell r="BE130">
            <v>18.5</v>
          </cell>
          <cell r="BF130">
            <v>19.2</v>
          </cell>
          <cell r="BG130">
            <v>0.71428571428571441</v>
          </cell>
          <cell r="BH130">
            <v>3.7837837837837895E-2</v>
          </cell>
          <cell r="BJ130">
            <v>11.7</v>
          </cell>
          <cell r="BK130">
            <v>19.2</v>
          </cell>
          <cell r="BL130">
            <v>19</v>
          </cell>
          <cell r="BM130">
            <v>0.62393162393162394</v>
          </cell>
          <cell r="BN130">
            <v>-1.041666666666663E-2</v>
          </cell>
          <cell r="BP130">
            <v>12.5</v>
          </cell>
          <cell r="BQ130">
            <v>19</v>
          </cell>
          <cell r="BS130">
            <v>-1</v>
          </cell>
          <cell r="BT130">
            <v>-1</v>
          </cell>
          <cell r="DL130">
            <v>0</v>
          </cell>
          <cell r="DM130">
            <v>0</v>
          </cell>
          <cell r="DN130" t="e">
            <v>#DIV/0!</v>
          </cell>
        </row>
        <row r="131">
          <cell r="A131" t="str">
            <v>Loss</v>
          </cell>
          <cell r="B131">
            <v>-108.5</v>
          </cell>
          <cell r="C131">
            <v>-138.80000000000001</v>
          </cell>
          <cell r="D131">
            <v>-142.1</v>
          </cell>
          <cell r="E131">
            <v>-101.8</v>
          </cell>
          <cell r="F131">
            <v>-147.5</v>
          </cell>
          <cell r="G131">
            <v>-139.30000000000001</v>
          </cell>
          <cell r="H131">
            <v>-115</v>
          </cell>
          <cell r="I131">
            <v>-56.2</v>
          </cell>
          <cell r="J131">
            <v>-150.5</v>
          </cell>
          <cell r="K131">
            <v>-149.1</v>
          </cell>
          <cell r="L131">
            <v>-120.5</v>
          </cell>
          <cell r="M131">
            <v>-12.3</v>
          </cell>
          <cell r="N131">
            <v>-137.5</v>
          </cell>
          <cell r="P131">
            <v>-149.1</v>
          </cell>
          <cell r="Q131">
            <v>-137.5</v>
          </cell>
          <cell r="R131">
            <v>-169</v>
          </cell>
          <cell r="S131">
            <v>0.13346747149564053</v>
          </cell>
          <cell r="T131">
            <v>0.22909090909090901</v>
          </cell>
          <cell r="W131">
            <v>-423.3</v>
          </cell>
          <cell r="X131">
            <v>-491.2</v>
          </cell>
          <cell r="Y131">
            <v>52.9</v>
          </cell>
          <cell r="AE131">
            <v>-120.5</v>
          </cell>
          <cell r="AF131">
            <v>-169</v>
          </cell>
          <cell r="AG131">
            <v>-175.7</v>
          </cell>
          <cell r="AH131">
            <v>0.45809128630705387</v>
          </cell>
          <cell r="AI131">
            <v>3.9644970414201008E-2</v>
          </cell>
          <cell r="AJ131">
            <v>8.4615384615384759E-2</v>
          </cell>
          <cell r="AK131">
            <v>-12.3</v>
          </cell>
          <cell r="AL131">
            <v>-175.7</v>
          </cell>
          <cell r="AM131">
            <v>-101.1</v>
          </cell>
          <cell r="AN131">
            <v>121</v>
          </cell>
          <cell r="AQ131">
            <v>-137.5</v>
          </cell>
          <cell r="AR131">
            <v>-101.1</v>
          </cell>
          <cell r="AS131">
            <v>-246.6</v>
          </cell>
          <cell r="AT131" t="str">
            <v>NA</v>
          </cell>
          <cell r="AU131" t="str">
            <v>NA</v>
          </cell>
          <cell r="AV131">
            <v>0.42561983471074383</v>
          </cell>
          <cell r="AW131">
            <v>-583.29999999999995</v>
          </cell>
          <cell r="AX131">
            <v>117</v>
          </cell>
          <cell r="AY131">
            <v>172.5</v>
          </cell>
          <cell r="AZ131">
            <v>192.7</v>
          </cell>
          <cell r="BA131">
            <v>0.64700854700854693</v>
          </cell>
          <cell r="BB131">
            <v>0.11710144927536215</v>
          </cell>
          <cell r="BD131">
            <v>126.9</v>
          </cell>
          <cell r="BE131">
            <v>192.7</v>
          </cell>
          <cell r="BF131">
            <v>208.7</v>
          </cell>
          <cell r="BG131">
            <v>0.64460204885736783</v>
          </cell>
          <cell r="BH131">
            <v>8.303061754021801E-2</v>
          </cell>
          <cell r="BJ131">
            <v>121</v>
          </cell>
          <cell r="BK131">
            <v>208.7</v>
          </cell>
          <cell r="BL131">
            <v>161.30000000000001</v>
          </cell>
          <cell r="BM131">
            <v>0.33305785123966958</v>
          </cell>
          <cell r="BN131">
            <v>-0.22712026832774312</v>
          </cell>
          <cell r="BP131">
            <v>172.5</v>
          </cell>
          <cell r="BQ131">
            <v>161.30000000000001</v>
          </cell>
          <cell r="BR131">
            <v>190</v>
          </cell>
          <cell r="BS131">
            <v>0.10144927536231885</v>
          </cell>
          <cell r="BT131">
            <v>0.17792932424054553</v>
          </cell>
          <cell r="BV131">
            <v>192.7</v>
          </cell>
          <cell r="BW131">
            <v>190</v>
          </cell>
          <cell r="BX131">
            <v>147</v>
          </cell>
          <cell r="BY131">
            <v>-0.23715620134924753</v>
          </cell>
          <cell r="BZ131">
            <v>-0.22631578947368425</v>
          </cell>
          <cell r="CB131">
            <v>208.7</v>
          </cell>
          <cell r="CC131">
            <v>182</v>
          </cell>
          <cell r="CD131">
            <v>139</v>
          </cell>
          <cell r="CE131">
            <v>-0.33397220891231427</v>
          </cell>
          <cell r="CF131">
            <v>-0.23626373626373631</v>
          </cell>
          <cell r="CH131">
            <v>161.30000000000001</v>
          </cell>
          <cell r="CI131">
            <v>182</v>
          </cell>
          <cell r="CJ131">
            <v>159</v>
          </cell>
          <cell r="CK131">
            <v>-1.4259144451333028E-2</v>
          </cell>
          <cell r="CL131">
            <v>-0.12637362637362637</v>
          </cell>
          <cell r="CN131">
            <v>190</v>
          </cell>
          <cell r="CO131">
            <v>159</v>
          </cell>
          <cell r="CP131">
            <v>256</v>
          </cell>
          <cell r="CQ131">
            <v>0.34736842105263155</v>
          </cell>
          <cell r="CR131">
            <v>0.61006289308176109</v>
          </cell>
          <cell r="CT131">
            <v>188</v>
          </cell>
          <cell r="CU131">
            <v>307</v>
          </cell>
          <cell r="CV131">
            <v>362</v>
          </cell>
          <cell r="CW131">
            <v>0.92553191489361697</v>
          </cell>
          <cell r="CX131">
            <v>0.1791530944625408</v>
          </cell>
          <cell r="CZ131">
            <v>139</v>
          </cell>
          <cell r="DA131">
            <v>362</v>
          </cell>
          <cell r="DB131">
            <v>415</v>
          </cell>
          <cell r="DC131">
            <v>1.985611510791367</v>
          </cell>
          <cell r="DD131">
            <v>0.14640883977900554</v>
          </cell>
          <cell r="DF131">
            <v>184</v>
          </cell>
          <cell r="DG131">
            <v>415</v>
          </cell>
          <cell r="DH131">
            <v>348</v>
          </cell>
          <cell r="DI131">
            <v>0.89130434782608692</v>
          </cell>
          <cell r="DJ131">
            <v>-0.16144578313253011</v>
          </cell>
          <cell r="DL131">
            <v>517</v>
          </cell>
          <cell r="DM131">
            <v>1084</v>
          </cell>
          <cell r="DN131">
            <v>1.0967117988394586</v>
          </cell>
          <cell r="DP131">
            <v>307</v>
          </cell>
          <cell r="DQ131">
            <v>373</v>
          </cell>
          <cell r="DR131">
            <v>285</v>
          </cell>
          <cell r="DS131">
            <v>-7.1661237785016318E-2</v>
          </cell>
          <cell r="DT131">
            <v>-0.23592493297587136</v>
          </cell>
          <cell r="DV131">
            <v>256</v>
          </cell>
          <cell r="DW131">
            <v>348</v>
          </cell>
          <cell r="DY131">
            <v>362</v>
          </cell>
          <cell r="DZ131">
            <v>285</v>
          </cell>
          <cell r="EA131">
            <v>284</v>
          </cell>
          <cell r="EB131">
            <v>-0.21546961325966851</v>
          </cell>
          <cell r="EC131">
            <v>-3.5087719298245723E-3</v>
          </cell>
          <cell r="EE131">
            <v>402</v>
          </cell>
          <cell r="EF131">
            <v>276</v>
          </cell>
          <cell r="EG131">
            <v>276</v>
          </cell>
          <cell r="EH131">
            <v>-0.31343283582089554</v>
          </cell>
          <cell r="EI131">
            <v>0</v>
          </cell>
          <cell r="EK131">
            <v>373</v>
          </cell>
          <cell r="EL131">
            <v>276</v>
          </cell>
          <cell r="EM131">
            <v>323</v>
          </cell>
          <cell r="EN131">
            <v>-0.13404825737265413</v>
          </cell>
          <cell r="EO131">
            <v>0.17028985507246386</v>
          </cell>
          <cell r="EQ131">
            <v>345</v>
          </cell>
          <cell r="ER131">
            <v>323</v>
          </cell>
          <cell r="ES131">
            <v>342</v>
          </cell>
          <cell r="ET131">
            <v>-8.6956521739129933E-3</v>
          </cell>
          <cell r="EU131">
            <v>5.8823529411764719E-2</v>
          </cell>
        </row>
        <row r="132">
          <cell r="A132" t="str">
            <v>Equity Funds Mgd by the group (MF, PMS &amp; Offshore funds)</v>
          </cell>
          <cell r="B132">
            <v>1.5</v>
          </cell>
          <cell r="C132">
            <v>11</v>
          </cell>
          <cell r="D132">
            <v>16</v>
          </cell>
          <cell r="E132">
            <v>20</v>
          </cell>
          <cell r="F132">
            <v>21</v>
          </cell>
          <cell r="G132">
            <v>24.9</v>
          </cell>
          <cell r="H132">
            <v>32</v>
          </cell>
          <cell r="I132">
            <v>38</v>
          </cell>
          <cell r="J132">
            <v>43</v>
          </cell>
          <cell r="K132">
            <v>59.5</v>
          </cell>
          <cell r="L132">
            <v>65.5</v>
          </cell>
          <cell r="M132">
            <v>113</v>
          </cell>
          <cell r="N132">
            <v>27</v>
          </cell>
          <cell r="P132">
            <v>59.5</v>
          </cell>
          <cell r="Q132">
            <v>0</v>
          </cell>
          <cell r="R132">
            <v>28.9</v>
          </cell>
          <cell r="S132">
            <v>-1</v>
          </cell>
          <cell r="T132" t="e">
            <v>#DIV/0!</v>
          </cell>
          <cell r="X132">
            <v>1.4</v>
          </cell>
          <cell r="Y132">
            <v>5.5</v>
          </cell>
          <cell r="AE132">
            <v>65.5</v>
          </cell>
          <cell r="AF132">
            <v>20.2</v>
          </cell>
          <cell r="AG132">
            <v>28.9</v>
          </cell>
          <cell r="AI132">
            <v>-1</v>
          </cell>
          <cell r="AJ132">
            <v>-1</v>
          </cell>
          <cell r="AK132">
            <v>113</v>
          </cell>
          <cell r="AL132">
            <v>0</v>
          </cell>
          <cell r="AM132">
            <v>0</v>
          </cell>
          <cell r="AN132">
            <v>27</v>
          </cell>
          <cell r="AR132">
            <v>26</v>
          </cell>
          <cell r="AS132">
            <v>27</v>
          </cell>
          <cell r="AT132">
            <v>27.9</v>
          </cell>
          <cell r="AU132">
            <v>7.3076923076923039E-2</v>
          </cell>
          <cell r="AV132">
            <v>3.3333333333333215E-2</v>
          </cell>
          <cell r="AX132">
            <v>28.9</v>
          </cell>
          <cell r="AY132">
            <v>27.9</v>
          </cell>
          <cell r="AZ132">
            <v>33.700000000000003</v>
          </cell>
          <cell r="BA132">
            <v>0.16608996539792398</v>
          </cell>
          <cell r="BB132">
            <v>0.20788530465949839</v>
          </cell>
          <cell r="BD132">
            <v>26.4</v>
          </cell>
          <cell r="BE132">
            <v>33.700000000000003</v>
          </cell>
          <cell r="BF132">
            <v>43.6</v>
          </cell>
          <cell r="BG132">
            <v>0.6515151515151516</v>
          </cell>
          <cell r="BH132">
            <v>0.29376854599406532</v>
          </cell>
          <cell r="BJ132">
            <v>27</v>
          </cell>
          <cell r="BK132">
            <v>43.6</v>
          </cell>
          <cell r="BL132">
            <v>50.7</v>
          </cell>
          <cell r="BM132">
            <v>0.87777777777777799</v>
          </cell>
          <cell r="BN132">
            <v>0.16284403669724767</v>
          </cell>
          <cell r="BP132">
            <v>27.9</v>
          </cell>
          <cell r="BQ132">
            <v>50.7</v>
          </cell>
          <cell r="BR132">
            <v>37</v>
          </cell>
          <cell r="BS132">
            <v>0.32616487455197141</v>
          </cell>
          <cell r="BT132">
            <v>-0.27021696252465488</v>
          </cell>
          <cell r="BV132">
            <v>33.700000000000003</v>
          </cell>
          <cell r="BW132">
            <v>37</v>
          </cell>
          <cell r="BX132">
            <v>35</v>
          </cell>
          <cell r="BY132">
            <v>3.8575667655786239E-2</v>
          </cell>
          <cell r="BZ132">
            <v>-5.4054054054054057E-2</v>
          </cell>
          <cell r="CB132">
            <v>39</v>
          </cell>
          <cell r="CC132">
            <v>35</v>
          </cell>
          <cell r="CD132">
            <v>28</v>
          </cell>
          <cell r="CE132">
            <v>-0.28205128205128205</v>
          </cell>
          <cell r="CF132">
            <v>-0.19999999999999996</v>
          </cell>
          <cell r="CH132">
            <v>47</v>
          </cell>
          <cell r="CI132">
            <v>28</v>
          </cell>
          <cell r="CJ132">
            <v>26</v>
          </cell>
          <cell r="CK132">
            <v>-0.44680851063829785</v>
          </cell>
          <cell r="CL132">
            <v>-7.1428571428571397E-2</v>
          </cell>
          <cell r="CN132">
            <v>37</v>
          </cell>
          <cell r="CO132">
            <v>26</v>
          </cell>
          <cell r="CP132">
            <v>43</v>
          </cell>
          <cell r="CQ132">
            <v>0.16216216216216206</v>
          </cell>
          <cell r="CR132">
            <v>0.65384615384615374</v>
          </cell>
          <cell r="CT132">
            <v>44</v>
          </cell>
          <cell r="CU132">
            <v>48</v>
          </cell>
          <cell r="CV132">
            <v>54</v>
          </cell>
          <cell r="CW132">
            <v>0.22727272727272729</v>
          </cell>
          <cell r="CX132">
            <v>0.125</v>
          </cell>
          <cell r="CZ132">
            <v>30</v>
          </cell>
          <cell r="DA132">
            <v>54</v>
          </cell>
          <cell r="DB132">
            <v>54</v>
          </cell>
          <cell r="DC132">
            <v>0.8</v>
          </cell>
          <cell r="DD132">
            <v>0</v>
          </cell>
          <cell r="DF132">
            <v>28</v>
          </cell>
          <cell r="DG132">
            <v>54</v>
          </cell>
          <cell r="DH132">
            <v>49</v>
          </cell>
          <cell r="DI132">
            <v>0.75</v>
          </cell>
          <cell r="DJ132">
            <v>-9.259259259259256E-2</v>
          </cell>
          <cell r="DP132">
            <v>48</v>
          </cell>
          <cell r="DQ132">
            <v>50</v>
          </cell>
          <cell r="DR132">
            <v>45</v>
          </cell>
          <cell r="DS132">
            <v>-6.25E-2</v>
          </cell>
          <cell r="DT132">
            <v>-9.9999999999999978E-2</v>
          </cell>
          <cell r="DV132">
            <v>43</v>
          </cell>
          <cell r="DW132">
            <v>49</v>
          </cell>
          <cell r="DY132">
            <v>54</v>
          </cell>
          <cell r="DZ132">
            <v>45</v>
          </cell>
          <cell r="EA132">
            <v>44</v>
          </cell>
          <cell r="EB132">
            <v>-0.18518518518518523</v>
          </cell>
          <cell r="EC132">
            <v>-2.2222222222222254E-2</v>
          </cell>
          <cell r="EE132">
            <v>49</v>
          </cell>
          <cell r="EF132">
            <v>43</v>
          </cell>
          <cell r="EG132">
            <v>40</v>
          </cell>
          <cell r="EH132">
            <v>-0.18367346938775508</v>
          </cell>
          <cell r="EI132">
            <v>-6.9767441860465129E-2</v>
          </cell>
          <cell r="EK132">
            <v>50</v>
          </cell>
          <cell r="EL132">
            <v>40</v>
          </cell>
          <cell r="EM132">
            <v>38</v>
          </cell>
          <cell r="EN132">
            <v>-0.24</v>
          </cell>
          <cell r="EO132">
            <v>-5.0000000000000044E-2</v>
          </cell>
          <cell r="EQ132">
            <v>47</v>
          </cell>
          <cell r="ER132">
            <v>38</v>
          </cell>
          <cell r="ES132">
            <v>37</v>
          </cell>
          <cell r="ET132">
            <v>-0.21276595744680848</v>
          </cell>
          <cell r="EU132">
            <v>-2.6315789473684181E-2</v>
          </cell>
        </row>
        <row r="133">
          <cell r="A133" t="str">
            <v>AUM (PMS)</v>
          </cell>
          <cell r="B133">
            <v>4.5</v>
          </cell>
          <cell r="C133">
            <v>7.8</v>
          </cell>
          <cell r="D133">
            <v>12.2</v>
          </cell>
          <cell r="E133">
            <v>10.6</v>
          </cell>
          <cell r="F133">
            <v>11.6</v>
          </cell>
          <cell r="G133">
            <v>13.3</v>
          </cell>
          <cell r="H133">
            <v>17.399999999999999</v>
          </cell>
          <cell r="I133">
            <v>18.399999999999999</v>
          </cell>
          <cell r="J133">
            <v>20.8</v>
          </cell>
          <cell r="K133">
            <v>25.6</v>
          </cell>
          <cell r="L133">
            <v>24.3</v>
          </cell>
          <cell r="M133">
            <v>25.9</v>
          </cell>
          <cell r="N133">
            <v>20.9</v>
          </cell>
          <cell r="P133">
            <v>25.6</v>
          </cell>
          <cell r="Q133">
            <v>20.9</v>
          </cell>
          <cell r="R133">
            <v>23.4</v>
          </cell>
          <cell r="S133">
            <v>-8.5937500000000111E-2</v>
          </cell>
          <cell r="T133">
            <v>0.11961722488038284</v>
          </cell>
          <cell r="AE133">
            <v>24.3</v>
          </cell>
          <cell r="AF133">
            <v>23.4</v>
          </cell>
          <cell r="AG133">
            <v>21.3</v>
          </cell>
          <cell r="AK133">
            <v>25.9</v>
          </cell>
          <cell r="AL133">
            <v>21.3</v>
          </cell>
          <cell r="AM133">
            <v>23</v>
          </cell>
          <cell r="DG133">
            <v>361</v>
          </cell>
          <cell r="DH133">
            <v>299</v>
          </cell>
          <cell r="DJ133">
            <v>-0.17174515235457066</v>
          </cell>
          <cell r="DQ133">
            <v>323</v>
          </cell>
          <cell r="DT133">
            <v>-1</v>
          </cell>
          <cell r="DW133">
            <v>299</v>
          </cell>
        </row>
        <row r="134">
          <cell r="A134" t="str">
            <v>AUM (PMS)</v>
          </cell>
          <cell r="B134">
            <v>4.5</v>
          </cell>
          <cell r="C134">
            <v>7.8</v>
          </cell>
          <cell r="D134">
            <v>12.2</v>
          </cell>
          <cell r="E134">
            <v>10.6</v>
          </cell>
          <cell r="F134">
            <v>11.6</v>
          </cell>
          <cell r="G134">
            <v>13.3</v>
          </cell>
          <cell r="H134">
            <v>17.399999999999999</v>
          </cell>
          <cell r="I134">
            <v>18.399999999999999</v>
          </cell>
          <cell r="J134">
            <v>20.8</v>
          </cell>
          <cell r="K134">
            <v>25.6</v>
          </cell>
          <cell r="L134">
            <v>24.3</v>
          </cell>
          <cell r="M134">
            <v>25.9</v>
          </cell>
          <cell r="N134">
            <v>20.9</v>
          </cell>
          <cell r="P134">
            <v>25.6</v>
          </cell>
          <cell r="Q134">
            <v>20.9</v>
          </cell>
          <cell r="R134">
            <v>23.4</v>
          </cell>
          <cell r="S134" t="e">
            <v>#DIV/0!</v>
          </cell>
          <cell r="T134" t="e">
            <v>#DIV/0!</v>
          </cell>
          <cell r="AE134">
            <v>24.3</v>
          </cell>
          <cell r="AF134">
            <v>23.4</v>
          </cell>
          <cell r="AG134">
            <v>21.3</v>
          </cell>
          <cell r="AK134">
            <v>25.9</v>
          </cell>
          <cell r="AL134">
            <v>21.3</v>
          </cell>
          <cell r="AM134">
            <v>23</v>
          </cell>
          <cell r="AQ134">
            <v>20.9</v>
          </cell>
          <cell r="AR134">
            <v>23</v>
          </cell>
          <cell r="AS134">
            <v>26.23</v>
          </cell>
          <cell r="AT134">
            <v>0.25502392344497626</v>
          </cell>
          <cell r="AU134">
            <v>0.14043478260869557</v>
          </cell>
        </row>
        <row r="135">
          <cell r="A135" t="str">
            <v>Premium Income</v>
          </cell>
          <cell r="B135">
            <v>137.1</v>
          </cell>
          <cell r="C135">
            <v>206.8</v>
          </cell>
          <cell r="D135">
            <v>341</v>
          </cell>
          <cell r="E135">
            <v>822.3</v>
          </cell>
          <cell r="F135">
            <v>282.7</v>
          </cell>
          <cell r="G135">
            <v>477</v>
          </cell>
          <cell r="H135">
            <v>695.1</v>
          </cell>
          <cell r="I135">
            <v>3206.8</v>
          </cell>
          <cell r="J135">
            <v>592</v>
          </cell>
          <cell r="K135">
            <v>776.7</v>
          </cell>
          <cell r="L135">
            <v>1209.7</v>
          </cell>
          <cell r="M135">
            <v>3639.8</v>
          </cell>
          <cell r="N135">
            <v>1236.5999999999999</v>
          </cell>
          <cell r="P135">
            <v>776.7</v>
          </cell>
          <cell r="Q135">
            <v>1236.5999999999999</v>
          </cell>
          <cell r="R135">
            <v>1678.5</v>
          </cell>
          <cell r="S135" t="e">
            <v>#DIV/0!</v>
          </cell>
          <cell r="T135" t="e">
            <v>#DIV/0!</v>
          </cell>
          <cell r="X135">
            <v>403.2</v>
          </cell>
          <cell r="Y135">
            <v>1507.2</v>
          </cell>
          <cell r="AF135">
            <v>1209.7</v>
          </cell>
          <cell r="AG135">
            <v>1678.5</v>
          </cell>
          <cell r="AH135">
            <v>2132.6</v>
          </cell>
          <cell r="AI135">
            <v>0.76291642556005601</v>
          </cell>
          <cell r="AJ135">
            <v>0.27053917187965437</v>
          </cell>
          <cell r="AL135">
            <v>3639.8</v>
          </cell>
          <cell r="AM135">
            <v>2132.6</v>
          </cell>
          <cell r="AN135">
            <v>4667.5</v>
          </cell>
          <cell r="AR135">
            <v>1236.5999999999999</v>
          </cell>
          <cell r="AS135">
            <v>4667.5</v>
          </cell>
          <cell r="AT135">
            <v>2051</v>
          </cell>
          <cell r="AU135">
            <v>0.65857997735727003</v>
          </cell>
          <cell r="AV135">
            <v>-0.5605784681306909</v>
          </cell>
          <cell r="AX135">
            <v>1678.5</v>
          </cell>
          <cell r="AY135">
            <v>2051</v>
          </cell>
          <cell r="AZ135">
            <v>2625.7</v>
          </cell>
          <cell r="BA135">
            <v>0.56431337503723555</v>
          </cell>
          <cell r="BB135">
            <v>0.28020477815699651</v>
          </cell>
          <cell r="BD135">
            <v>2132.6</v>
          </cell>
          <cell r="BE135">
            <v>2625.7</v>
          </cell>
          <cell r="BF135">
            <v>4178.8</v>
          </cell>
          <cell r="BG135">
            <v>0.95948607333770997</v>
          </cell>
          <cell r="BH135">
            <v>0.59149940968122805</v>
          </cell>
          <cell r="BJ135">
            <v>4667.5</v>
          </cell>
          <cell r="BK135">
            <v>4178.8</v>
          </cell>
          <cell r="BL135">
            <v>8056</v>
          </cell>
          <cell r="BM135">
            <v>0.7259775040171399</v>
          </cell>
          <cell r="BN135">
            <v>0.92782617019239955</v>
          </cell>
          <cell r="BP135">
            <v>2051</v>
          </cell>
          <cell r="BQ135">
            <v>8056</v>
          </cell>
          <cell r="BR135">
            <v>4002</v>
          </cell>
          <cell r="BS135">
            <v>0.95124329595319357</v>
          </cell>
          <cell r="BT135">
            <v>-0.50322740814299904</v>
          </cell>
          <cell r="BV135">
            <v>2625.7</v>
          </cell>
          <cell r="BW135">
            <v>4002</v>
          </cell>
          <cell r="BX135">
            <v>5255</v>
          </cell>
          <cell r="BY135">
            <v>1.0013710629546408</v>
          </cell>
          <cell r="BZ135">
            <v>0.31309345327336335</v>
          </cell>
          <cell r="CB135">
            <v>4178.8</v>
          </cell>
          <cell r="CC135">
            <v>5255</v>
          </cell>
          <cell r="CD135">
            <v>5116</v>
          </cell>
          <cell r="CE135">
            <v>0.22427491145783462</v>
          </cell>
          <cell r="CF135">
            <v>-2.6450999048525214E-2</v>
          </cell>
          <cell r="CH135">
            <v>8056</v>
          </cell>
          <cell r="CI135">
            <v>5116</v>
          </cell>
          <cell r="CJ135">
            <v>9059</v>
          </cell>
          <cell r="CK135">
            <v>0.12450347567030784</v>
          </cell>
          <cell r="CL135">
            <v>0.77071931196247068</v>
          </cell>
          <cell r="CN135">
            <v>4002</v>
          </cell>
          <cell r="CO135">
            <v>9059</v>
          </cell>
          <cell r="CP135">
            <v>4334</v>
          </cell>
          <cell r="CQ135">
            <v>8.295852073963017E-2</v>
          </cell>
          <cell r="CR135">
            <v>-0.52158074842697877</v>
          </cell>
          <cell r="CT135">
            <v>5255</v>
          </cell>
          <cell r="CU135">
            <v>4334</v>
          </cell>
          <cell r="CV135">
            <v>5859</v>
          </cell>
          <cell r="CW135">
            <v>0.11493815413891539</v>
          </cell>
          <cell r="CX135">
            <v>0.35186894323950169</v>
          </cell>
          <cell r="CZ135">
            <v>5116</v>
          </cell>
          <cell r="DA135">
            <v>5859</v>
          </cell>
          <cell r="DB135">
            <v>7116</v>
          </cell>
          <cell r="DC135">
            <v>0.39093041438623932</v>
          </cell>
          <cell r="DD135">
            <v>0.21454173067076288</v>
          </cell>
          <cell r="DF135">
            <v>9059</v>
          </cell>
          <cell r="DG135">
            <v>7116</v>
          </cell>
          <cell r="DH135">
            <v>11371</v>
          </cell>
          <cell r="DI135">
            <v>0.25521580748426986</v>
          </cell>
          <cell r="DJ135">
            <v>0.59794828555368174</v>
          </cell>
          <cell r="DL135">
            <v>14373</v>
          </cell>
          <cell r="DM135">
            <v>17309</v>
          </cell>
          <cell r="DN135">
            <v>0.20427189869894935</v>
          </cell>
          <cell r="DP135">
            <v>4334</v>
          </cell>
          <cell r="DQ135">
            <v>11371</v>
          </cell>
          <cell r="DR135">
            <v>5577</v>
          </cell>
          <cell r="DS135">
            <v>0.28680203045685282</v>
          </cell>
          <cell r="DT135">
            <v>-0.5095418169026471</v>
          </cell>
          <cell r="DV135">
            <v>4334</v>
          </cell>
          <cell r="DW135">
            <v>11371</v>
          </cell>
          <cell r="DY135">
            <v>5859</v>
          </cell>
          <cell r="DZ135">
            <v>5577</v>
          </cell>
          <cell r="EA135">
            <v>7348</v>
          </cell>
          <cell r="EB135">
            <v>0.25413893155828648</v>
          </cell>
          <cell r="EC135">
            <v>0.31755424063116378</v>
          </cell>
          <cell r="EE135">
            <v>7116</v>
          </cell>
          <cell r="EF135">
            <v>7348</v>
          </cell>
          <cell r="EG135">
            <v>6108</v>
          </cell>
          <cell r="EH135">
            <v>-0.14165261382799321</v>
          </cell>
          <cell r="EI135">
            <v>-0.1687534022863364</v>
          </cell>
          <cell r="EK135">
            <v>11371</v>
          </cell>
          <cell r="EL135">
            <v>6108</v>
          </cell>
          <cell r="EM135">
            <v>10721</v>
          </cell>
          <cell r="EN135">
            <v>-5.7162958402954933E-2</v>
          </cell>
          <cell r="EO135">
            <v>0.75523903077930576</v>
          </cell>
          <cell r="EQ135">
            <v>5577</v>
          </cell>
          <cell r="ER135">
            <v>10721</v>
          </cell>
          <cell r="ES135">
            <v>5110</v>
          </cell>
          <cell r="ET135">
            <v>-8.3736776044468386E-2</v>
          </cell>
          <cell r="EU135">
            <v>-0.52336535770916892</v>
          </cell>
        </row>
        <row r="136">
          <cell r="A136" t="str">
            <v>Loss</v>
          </cell>
          <cell r="B136">
            <v>-108.5</v>
          </cell>
          <cell r="C136">
            <v>-138.80000000000001</v>
          </cell>
          <cell r="D136">
            <v>-142.1</v>
          </cell>
          <cell r="E136">
            <v>-101.8</v>
          </cell>
          <cell r="F136">
            <v>-147.5</v>
          </cell>
          <cell r="G136">
            <v>-139.30000000000001</v>
          </cell>
          <cell r="H136">
            <v>-115</v>
          </cell>
          <cell r="I136">
            <v>-56.2</v>
          </cell>
          <cell r="J136">
            <v>-150.5</v>
          </cell>
          <cell r="K136">
            <v>-149.1</v>
          </cell>
          <cell r="L136">
            <v>-120.5</v>
          </cell>
          <cell r="M136">
            <v>-12.3</v>
          </cell>
          <cell r="N136">
            <v>-137.5</v>
          </cell>
          <cell r="P136">
            <v>-149.1</v>
          </cell>
          <cell r="Q136">
            <v>-137.5</v>
          </cell>
          <cell r="R136">
            <v>-169</v>
          </cell>
          <cell r="S136" t="e">
            <v>#DIV/0!</v>
          </cell>
          <cell r="T136" t="e">
            <v>#DIV/0!</v>
          </cell>
          <cell r="X136">
            <v>-423.3</v>
          </cell>
          <cell r="Y136">
            <v>-491.2</v>
          </cell>
          <cell r="AF136">
            <v>-120.5</v>
          </cell>
          <cell r="AG136">
            <v>-169</v>
          </cell>
          <cell r="AH136">
            <v>-175.7</v>
          </cell>
          <cell r="AI136">
            <v>0.45809128630705387</v>
          </cell>
          <cell r="AJ136">
            <v>3.9644970414201008E-2</v>
          </cell>
          <cell r="AL136">
            <v>-12.3</v>
          </cell>
          <cell r="AM136">
            <v>-175.7</v>
          </cell>
          <cell r="AN136">
            <v>-101.1</v>
          </cell>
          <cell r="AR136">
            <v>-137.5</v>
          </cell>
          <cell r="AS136">
            <v>-101.1</v>
          </cell>
          <cell r="AT136">
            <v>-246.6</v>
          </cell>
          <cell r="AU136" t="str">
            <v>NA</v>
          </cell>
          <cell r="AV136" t="str">
            <v>NA</v>
          </cell>
          <cell r="AX136">
            <v>-169</v>
          </cell>
          <cell r="AY136">
            <v>-246.6</v>
          </cell>
          <cell r="AZ136">
            <v>-282.10000000000002</v>
          </cell>
          <cell r="BA136">
            <v>0.6692307692307693</v>
          </cell>
          <cell r="BB136">
            <v>0.14395782643957844</v>
          </cell>
          <cell r="BD136">
            <v>-175.7</v>
          </cell>
          <cell r="BE136">
            <v>-282.10000000000002</v>
          </cell>
          <cell r="BF136">
            <v>-205.7</v>
          </cell>
          <cell r="BG136">
            <v>0.17074558907228221</v>
          </cell>
          <cell r="BH136">
            <v>-0.27082594824530315</v>
          </cell>
          <cell r="BJ136">
            <v>-101.1</v>
          </cell>
          <cell r="BK136">
            <v>-205.7</v>
          </cell>
          <cell r="BL136">
            <v>17</v>
          </cell>
          <cell r="BM136">
            <v>-1.1681503461918892</v>
          </cell>
          <cell r="BN136">
            <v>-1.0826446280991735</v>
          </cell>
          <cell r="BP136">
            <v>-246.6</v>
          </cell>
          <cell r="BQ136">
            <v>17</v>
          </cell>
          <cell r="BR136">
            <v>-398</v>
          </cell>
          <cell r="BS136">
            <v>0.61394971613949711</v>
          </cell>
          <cell r="BT136">
            <v>-24.411764705882351</v>
          </cell>
          <cell r="BV136">
            <v>-283.3</v>
          </cell>
          <cell r="BW136">
            <v>-398</v>
          </cell>
          <cell r="BX136">
            <v>51</v>
          </cell>
          <cell r="BY136">
            <v>-1.1800211789622308</v>
          </cell>
          <cell r="BZ136">
            <v>-1.1281407035175879</v>
          </cell>
          <cell r="CB136">
            <v>-205.7</v>
          </cell>
          <cell r="CC136">
            <v>51</v>
          </cell>
          <cell r="CD136">
            <v>94</v>
          </cell>
          <cell r="CE136">
            <v>-1.4569761789013125</v>
          </cell>
          <cell r="CF136">
            <v>0.84313725490196068</v>
          </cell>
          <cell r="CH136">
            <v>17</v>
          </cell>
          <cell r="CI136">
            <v>94</v>
          </cell>
          <cell r="CJ136">
            <v>397</v>
          </cell>
          <cell r="CK136">
            <v>22.352941176470587</v>
          </cell>
          <cell r="CL136">
            <v>3.2234042553191493</v>
          </cell>
          <cell r="CN136">
            <v>-398</v>
          </cell>
          <cell r="CO136">
            <v>397</v>
          </cell>
          <cell r="CP136">
            <v>11</v>
          </cell>
          <cell r="CQ136">
            <v>-1.0276381909547738</v>
          </cell>
          <cell r="CR136">
            <v>-0.97229219143576828</v>
          </cell>
          <cell r="CT136">
            <v>51</v>
          </cell>
          <cell r="CU136">
            <v>11</v>
          </cell>
          <cell r="CV136">
            <v>44</v>
          </cell>
          <cell r="CW136">
            <v>-0.13725490196078427</v>
          </cell>
          <cell r="CX136">
            <v>3</v>
          </cell>
          <cell r="CZ136">
            <v>94</v>
          </cell>
          <cell r="DA136">
            <v>44</v>
          </cell>
          <cell r="DB136">
            <v>193</v>
          </cell>
          <cell r="DC136">
            <v>1.0531914893617023</v>
          </cell>
          <cell r="DD136">
            <v>3.3863636363636367</v>
          </cell>
          <cell r="DF136">
            <v>397</v>
          </cell>
          <cell r="DG136">
            <v>193</v>
          </cell>
          <cell r="DH136">
            <v>444</v>
          </cell>
          <cell r="DI136">
            <v>0.11838790931989918</v>
          </cell>
          <cell r="DJ136">
            <v>1.3005181347150261</v>
          </cell>
          <cell r="DL136">
            <v>-253</v>
          </cell>
          <cell r="DM136">
            <v>248</v>
          </cell>
          <cell r="DN136">
            <v>-1.9802371541501977</v>
          </cell>
          <cell r="DP136">
            <v>11</v>
          </cell>
          <cell r="DQ136">
            <v>444</v>
          </cell>
          <cell r="DR136">
            <v>-69</v>
          </cell>
          <cell r="DS136">
            <v>-7.2727272727272725</v>
          </cell>
          <cell r="DT136">
            <v>-1.1554054054054055</v>
          </cell>
          <cell r="DV136">
            <v>11</v>
          </cell>
          <cell r="DW136">
            <v>444</v>
          </cell>
          <cell r="DY136">
            <v>44</v>
          </cell>
          <cell r="DZ136">
            <v>-69</v>
          </cell>
          <cell r="EA136">
            <v>134</v>
          </cell>
          <cell r="EB136">
            <v>2.0454545454545454</v>
          </cell>
          <cell r="EE136">
            <v>193</v>
          </cell>
          <cell r="EF136">
            <v>134</v>
          </cell>
          <cell r="EG136">
            <v>236</v>
          </cell>
          <cell r="EH136">
            <v>0.2227979274611398</v>
          </cell>
          <cell r="EK136">
            <v>444</v>
          </cell>
          <cell r="EL136">
            <v>236</v>
          </cell>
          <cell r="EM136">
            <v>712</v>
          </cell>
          <cell r="EN136">
            <v>0.60360360360360366</v>
          </cell>
          <cell r="EQ136">
            <v>-69</v>
          </cell>
          <cell r="ER136">
            <v>712</v>
          </cell>
          <cell r="ES136">
            <v>460</v>
          </cell>
          <cell r="ET136">
            <v>-7.666666666666667</v>
          </cell>
        </row>
        <row r="137">
          <cell r="S137" t="e">
            <v>#DIV/0!</v>
          </cell>
          <cell r="T137" t="e">
            <v>#DIV/0!</v>
          </cell>
        </row>
        <row r="138">
          <cell r="A138" t="str">
            <v xml:space="preserve">Distribution </v>
          </cell>
          <cell r="C138">
            <v>11</v>
          </cell>
          <cell r="D138">
            <v>16</v>
          </cell>
          <cell r="E138">
            <v>20</v>
          </cell>
          <cell r="F138">
            <v>18.32</v>
          </cell>
          <cell r="G138">
            <v>22.8</v>
          </cell>
          <cell r="H138">
            <v>46.7</v>
          </cell>
          <cell r="I138">
            <v>170.6</v>
          </cell>
          <cell r="J138">
            <v>91.6</v>
          </cell>
          <cell r="K138">
            <v>245.8</v>
          </cell>
          <cell r="L138">
            <v>215.6</v>
          </cell>
          <cell r="M138">
            <v>624.9</v>
          </cell>
          <cell r="N138">
            <v>292.2</v>
          </cell>
          <cell r="P138">
            <v>59.5</v>
          </cell>
          <cell r="Q138">
            <v>292.2</v>
          </cell>
          <cell r="R138">
            <v>205.7</v>
          </cell>
          <cell r="S138" t="e">
            <v>#DIV/0!</v>
          </cell>
          <cell r="T138">
            <v>-0.2960301163586585</v>
          </cell>
          <cell r="AE138">
            <v>215.6</v>
          </cell>
          <cell r="AF138">
            <v>205.7</v>
          </cell>
          <cell r="AG138">
            <v>333.1</v>
          </cell>
          <cell r="AK138">
            <v>624.9</v>
          </cell>
          <cell r="AL138">
            <v>333.1</v>
          </cell>
          <cell r="AM138">
            <v>275</v>
          </cell>
          <cell r="AN138">
            <v>-0.55992958873419751</v>
          </cell>
          <cell r="AO138">
            <v>-0.17442209546682685</v>
          </cell>
          <cell r="AQ138">
            <v>831</v>
          </cell>
        </row>
        <row r="139">
          <cell r="A139" t="str">
            <v xml:space="preserve">Distribution </v>
          </cell>
          <cell r="B139">
            <v>4.5</v>
          </cell>
          <cell r="C139">
            <v>7.8</v>
          </cell>
          <cell r="D139">
            <v>12.2</v>
          </cell>
          <cell r="E139">
            <v>10.6</v>
          </cell>
          <cell r="F139">
            <v>18.32</v>
          </cell>
          <cell r="G139">
            <v>22.8</v>
          </cell>
          <cell r="H139">
            <v>46.7</v>
          </cell>
          <cell r="I139">
            <v>170.6</v>
          </cell>
          <cell r="J139">
            <v>91.6</v>
          </cell>
          <cell r="K139">
            <v>245.8</v>
          </cell>
          <cell r="L139">
            <v>215.6</v>
          </cell>
          <cell r="M139">
            <v>624.9</v>
          </cell>
          <cell r="N139">
            <v>292.2</v>
          </cell>
          <cell r="P139">
            <v>25.6</v>
          </cell>
          <cell r="Q139">
            <v>292.2</v>
          </cell>
          <cell r="R139">
            <v>205.7</v>
          </cell>
          <cell r="S139" t="e">
            <v>#DIV/0!</v>
          </cell>
          <cell r="T139" t="e">
            <v>#DIV/0!</v>
          </cell>
          <cell r="AE139">
            <v>215.6</v>
          </cell>
          <cell r="AF139">
            <v>205.7</v>
          </cell>
          <cell r="AG139">
            <v>333.1</v>
          </cell>
          <cell r="AH139">
            <v>21.3</v>
          </cell>
          <cell r="AK139">
            <v>624.9</v>
          </cell>
          <cell r="AL139">
            <v>333.1</v>
          </cell>
          <cell r="AM139">
            <v>275</v>
          </cell>
          <cell r="AN139">
            <v>-0.55992958873419751</v>
          </cell>
          <cell r="AO139">
            <v>-0.17442209546682685</v>
          </cell>
          <cell r="AQ139">
            <v>292.2</v>
          </cell>
          <cell r="AR139">
            <v>275</v>
          </cell>
          <cell r="AS139">
            <v>153</v>
          </cell>
          <cell r="AT139">
            <v>-0.47638603696098558</v>
          </cell>
          <cell r="AU139">
            <v>-0.44363636363636361</v>
          </cell>
          <cell r="AV139">
            <v>0.14043478260869557</v>
          </cell>
          <cell r="AW139">
            <v>831</v>
          </cell>
          <cell r="AX139">
            <v>23.4</v>
          </cell>
          <cell r="AY139">
            <v>26.23</v>
          </cell>
          <cell r="AZ139">
            <v>34.9</v>
          </cell>
          <cell r="BA139">
            <v>0.49145299145299148</v>
          </cell>
          <cell r="BB139">
            <v>0.330537552420892</v>
          </cell>
          <cell r="BD139">
            <v>21.3</v>
          </cell>
          <cell r="BE139">
            <v>34.9</v>
          </cell>
          <cell r="BF139">
            <v>46.2</v>
          </cell>
          <cell r="BG139">
            <v>1.1690140845070425</v>
          </cell>
          <cell r="BH139">
            <v>0.3237822349570203</v>
          </cell>
          <cell r="BJ139">
            <v>23</v>
          </cell>
          <cell r="BK139">
            <v>46.2</v>
          </cell>
          <cell r="BL139">
            <v>34</v>
          </cell>
          <cell r="BM139">
            <v>0.47826086956521729</v>
          </cell>
          <cell r="BN139">
            <v>-0.26406926406926412</v>
          </cell>
          <cell r="BP139">
            <v>26.23</v>
          </cell>
          <cell r="BQ139">
            <v>34</v>
          </cell>
          <cell r="BR139">
            <v>31</v>
          </cell>
          <cell r="BS139">
            <v>0.1818528402592452</v>
          </cell>
          <cell r="BT139">
            <v>-8.8235294117647078E-2</v>
          </cell>
          <cell r="BV139">
            <v>34.9</v>
          </cell>
          <cell r="BW139">
            <v>31</v>
          </cell>
          <cell r="BX139">
            <v>29</v>
          </cell>
          <cell r="BY139">
            <v>-0.16905444126074498</v>
          </cell>
          <cell r="BZ139">
            <v>-6.4516129032258118E-2</v>
          </cell>
          <cell r="CB139">
            <v>46.2</v>
          </cell>
          <cell r="CC139">
            <v>29</v>
          </cell>
          <cell r="CD139">
            <v>23</v>
          </cell>
          <cell r="CE139">
            <v>-0.50216450216450226</v>
          </cell>
          <cell r="CF139">
            <v>-0.2068965517241379</v>
          </cell>
          <cell r="CH139">
            <v>34</v>
          </cell>
          <cell r="CI139">
            <v>23</v>
          </cell>
          <cell r="CJ139">
            <v>23</v>
          </cell>
          <cell r="CK139">
            <v>-0.32352941176470584</v>
          </cell>
          <cell r="CL139">
            <v>0</v>
          </cell>
          <cell r="CN139">
            <v>31</v>
          </cell>
          <cell r="CO139">
            <v>23</v>
          </cell>
          <cell r="CP139">
            <v>26</v>
          </cell>
          <cell r="CQ139">
            <v>-0.16129032258064513</v>
          </cell>
          <cell r="CR139">
            <v>0.13043478260869557</v>
          </cell>
          <cell r="CT139">
            <v>29</v>
          </cell>
          <cell r="CU139">
            <v>26</v>
          </cell>
          <cell r="CV139">
            <v>27</v>
          </cell>
          <cell r="CW139">
            <v>-6.8965517241379337E-2</v>
          </cell>
          <cell r="CX139">
            <v>3.8461538461538547E-2</v>
          </cell>
          <cell r="CZ139">
            <v>23</v>
          </cell>
          <cell r="DA139">
            <v>27</v>
          </cell>
          <cell r="DB139">
            <v>27</v>
          </cell>
          <cell r="DC139">
            <v>0.17391304347826098</v>
          </cell>
          <cell r="DD139">
            <v>0</v>
          </cell>
          <cell r="DF139">
            <v>23</v>
          </cell>
          <cell r="DG139">
            <v>27</v>
          </cell>
          <cell r="DH139">
            <v>23</v>
          </cell>
          <cell r="DI139">
            <v>0</v>
          </cell>
          <cell r="DJ139">
            <v>-0.14814814814814814</v>
          </cell>
          <cell r="DP139">
            <v>26</v>
          </cell>
          <cell r="DQ139">
            <v>23</v>
          </cell>
          <cell r="DR139">
            <v>23</v>
          </cell>
          <cell r="DS139">
            <v>-0.11538461538461542</v>
          </cell>
          <cell r="DT139">
            <v>0</v>
          </cell>
          <cell r="DV139">
            <v>26</v>
          </cell>
          <cell r="DW139">
            <v>23</v>
          </cell>
          <cell r="DY139">
            <v>27</v>
          </cell>
          <cell r="DZ139">
            <v>23</v>
          </cell>
          <cell r="EA139">
            <v>22</v>
          </cell>
          <cell r="EB139">
            <v>-0.18518518518518523</v>
          </cell>
          <cell r="EC139">
            <v>-4.3478260869565188E-2</v>
          </cell>
          <cell r="EE139">
            <v>27</v>
          </cell>
          <cell r="EF139">
            <v>22</v>
          </cell>
          <cell r="EH139">
            <v>-1</v>
          </cell>
          <cell r="EI139">
            <v>-1</v>
          </cell>
          <cell r="EK139">
            <v>23</v>
          </cell>
          <cell r="EL139">
            <v>0</v>
          </cell>
          <cell r="EN139">
            <v>-1</v>
          </cell>
          <cell r="EO139" t="e">
            <v>#DIV/0!</v>
          </cell>
          <cell r="EQ139">
            <v>67.97</v>
          </cell>
          <cell r="ER139">
            <v>82.7</v>
          </cell>
          <cell r="ES139">
            <v>86.92</v>
          </cell>
          <cell r="ET139">
            <v>0.2787994703545682</v>
          </cell>
          <cell r="EU139">
            <v>5.1027811366384457E-2</v>
          </cell>
        </row>
        <row r="140">
          <cell r="S140" t="e">
            <v>#DIV/0!</v>
          </cell>
          <cell r="T140" t="e">
            <v>#DIV/0!</v>
          </cell>
        </row>
        <row r="141">
          <cell r="A141" t="str">
            <v>I Banking PBT</v>
          </cell>
          <cell r="F141">
            <v>13.66</v>
          </cell>
          <cell r="G141">
            <v>27.14</v>
          </cell>
          <cell r="H141">
            <v>13.8</v>
          </cell>
          <cell r="I141">
            <v>16.7</v>
          </cell>
          <cell r="J141">
            <v>95.6</v>
          </cell>
          <cell r="K141">
            <v>97.9</v>
          </cell>
          <cell r="L141">
            <v>107</v>
          </cell>
          <cell r="M141">
            <v>262.60000000000002</v>
          </cell>
          <cell r="O141">
            <v>86.2</v>
          </cell>
          <cell r="S141" t="e">
            <v>#DIV/0!</v>
          </cell>
          <cell r="T141" t="e">
            <v>#DIV/0!</v>
          </cell>
          <cell r="AE141">
            <v>107</v>
          </cell>
          <cell r="AL141">
            <v>0.16580976863753216</v>
          </cell>
        </row>
        <row r="142">
          <cell r="A142" t="str">
            <v>I Banking PBT</v>
          </cell>
          <cell r="F142">
            <v>13.66</v>
          </cell>
          <cell r="G142">
            <v>27.14</v>
          </cell>
          <cell r="H142">
            <v>13.8</v>
          </cell>
          <cell r="I142">
            <v>16.7</v>
          </cell>
          <cell r="J142">
            <v>95.6</v>
          </cell>
          <cell r="K142">
            <v>97.9</v>
          </cell>
          <cell r="L142">
            <v>107</v>
          </cell>
          <cell r="M142">
            <v>262.60000000000002</v>
          </cell>
          <cell r="O142">
            <v>86.2</v>
          </cell>
          <cell r="S142" t="e">
            <v>#DIV/0!</v>
          </cell>
          <cell r="T142" t="e">
            <v>#DIV/0!</v>
          </cell>
          <cell r="AE142">
            <v>107</v>
          </cell>
          <cell r="AL142">
            <v>0.16580976863753216</v>
          </cell>
        </row>
        <row r="143">
          <cell r="S143" t="e">
            <v>#DIV/0!</v>
          </cell>
          <cell r="T143" t="e">
            <v>#DIV/0!</v>
          </cell>
        </row>
        <row r="144">
          <cell r="A144" t="str">
            <v>Branches</v>
          </cell>
          <cell r="F144">
            <v>18.32</v>
          </cell>
          <cell r="G144">
            <v>22.8</v>
          </cell>
          <cell r="H144">
            <v>46.7</v>
          </cell>
          <cell r="I144">
            <v>170.6</v>
          </cell>
          <cell r="J144">
            <v>91.6</v>
          </cell>
          <cell r="K144">
            <v>245.8</v>
          </cell>
          <cell r="L144">
            <v>215.6</v>
          </cell>
          <cell r="M144">
            <v>624.9</v>
          </cell>
          <cell r="N144">
            <v>292.2</v>
          </cell>
          <cell r="Q144">
            <v>292.2</v>
          </cell>
          <cell r="R144">
            <v>205.7</v>
          </cell>
          <cell r="S144" t="e">
            <v>#DIV/0!</v>
          </cell>
          <cell r="T144">
            <v>-0.2960301163586585</v>
          </cell>
          <cell r="AF144">
            <v>215.6</v>
          </cell>
          <cell r="AG144">
            <v>205.7</v>
          </cell>
          <cell r="AH144">
            <v>333.1</v>
          </cell>
          <cell r="AL144">
            <v>624.9</v>
          </cell>
          <cell r="AM144">
            <v>333.1</v>
          </cell>
          <cell r="AN144">
            <v>275</v>
          </cell>
          <cell r="AO144">
            <v>-0.55992958873419751</v>
          </cell>
          <cell r="AP144">
            <v>-0.17442209546682685</v>
          </cell>
          <cell r="AQ144">
            <v>65</v>
          </cell>
          <cell r="AR144">
            <v>104</v>
          </cell>
          <cell r="AS144">
            <v>123</v>
          </cell>
          <cell r="AT144">
            <v>153</v>
          </cell>
          <cell r="AU144">
            <v>-0.47638603696098558</v>
          </cell>
          <cell r="AV144">
            <v>-0.44363636363636361</v>
          </cell>
          <cell r="AX144">
            <v>205.7</v>
          </cell>
          <cell r="AY144">
            <v>153</v>
          </cell>
          <cell r="AZ144">
            <v>160</v>
          </cell>
          <cell r="BA144">
            <v>-0.22216820612542532</v>
          </cell>
          <cell r="BB144">
            <v>4.5751633986928164E-2</v>
          </cell>
          <cell r="BD144">
            <v>333.1</v>
          </cell>
          <cell r="BE144">
            <v>160</v>
          </cell>
          <cell r="BF144">
            <v>217</v>
          </cell>
          <cell r="BG144">
            <v>-0.34854398078655058</v>
          </cell>
          <cell r="BH144">
            <v>0.35624999999999996</v>
          </cell>
          <cell r="BJ144">
            <v>275</v>
          </cell>
          <cell r="BK144">
            <v>217</v>
          </cell>
          <cell r="BL144">
            <v>305</v>
          </cell>
          <cell r="BM144">
            <v>0.10909090909090913</v>
          </cell>
          <cell r="BN144">
            <v>0.40552995391705071</v>
          </cell>
          <cell r="BP144">
            <v>153</v>
          </cell>
          <cell r="BQ144">
            <v>305</v>
          </cell>
          <cell r="BR144">
            <v>159</v>
          </cell>
          <cell r="BS144">
            <v>3.9215686274509887E-2</v>
          </cell>
          <cell r="BT144">
            <v>-0.47868852459016398</v>
          </cell>
          <cell r="BV144">
            <v>160</v>
          </cell>
          <cell r="BW144">
            <v>159</v>
          </cell>
          <cell r="BY144">
            <v>-1</v>
          </cell>
          <cell r="BZ144">
            <v>-1</v>
          </cell>
          <cell r="CB144">
            <v>217</v>
          </cell>
          <cell r="CC144">
            <v>0</v>
          </cell>
          <cell r="CE144">
            <v>-1</v>
          </cell>
          <cell r="CF144" t="e">
            <v>#DIV/0!</v>
          </cell>
          <cell r="CH144">
            <v>305</v>
          </cell>
          <cell r="CI144">
            <v>0</v>
          </cell>
          <cell r="CK144">
            <v>-1</v>
          </cell>
          <cell r="CL144" t="e">
            <v>#DIV/0!</v>
          </cell>
          <cell r="CN144">
            <v>159</v>
          </cell>
          <cell r="CO144">
            <v>0</v>
          </cell>
          <cell r="CQ144">
            <v>-1</v>
          </cell>
          <cell r="CR144" t="e">
            <v>#DIV/0!</v>
          </cell>
          <cell r="CT144">
            <v>0</v>
          </cell>
          <cell r="CU144">
            <v>0</v>
          </cell>
          <cell r="CW144" t="e">
            <v>#DIV/0!</v>
          </cell>
          <cell r="CX144" t="e">
            <v>#DIV/0!</v>
          </cell>
          <cell r="CZ144">
            <v>0</v>
          </cell>
          <cell r="DA144">
            <v>0</v>
          </cell>
          <cell r="DC144" t="e">
            <v>#DIV/0!</v>
          </cell>
          <cell r="DD144" t="e">
            <v>#DIV/0!</v>
          </cell>
          <cell r="DF144">
            <v>0</v>
          </cell>
          <cell r="DG144">
            <v>0</v>
          </cell>
          <cell r="DI144" t="e">
            <v>#DIV/0!</v>
          </cell>
          <cell r="DJ144" t="e">
            <v>#DIV/0!</v>
          </cell>
          <cell r="DS144" t="e">
            <v>#DIV/0!</v>
          </cell>
          <cell r="DT144" t="e">
            <v>#DIV/0!</v>
          </cell>
          <cell r="DY144">
            <v>0</v>
          </cell>
          <cell r="DZ144">
            <v>0</v>
          </cell>
          <cell r="EB144" t="e">
            <v>#DIV/0!</v>
          </cell>
          <cell r="EC144" t="e">
            <v>#DIV/0!</v>
          </cell>
          <cell r="EE144">
            <v>0</v>
          </cell>
          <cell r="EF144">
            <v>0</v>
          </cell>
          <cell r="EH144" t="e">
            <v>#DIV/0!</v>
          </cell>
          <cell r="EI144" t="e">
            <v>#DIV/0!</v>
          </cell>
          <cell r="EK144">
            <v>0</v>
          </cell>
          <cell r="EL144">
            <v>0</v>
          </cell>
          <cell r="EN144" t="e">
            <v>#DIV/0!</v>
          </cell>
          <cell r="EO144" t="e">
            <v>#DIV/0!</v>
          </cell>
          <cell r="EQ144">
            <v>0</v>
          </cell>
          <cell r="ER144">
            <v>0</v>
          </cell>
          <cell r="ET144" t="e">
            <v>#DIV/0!</v>
          </cell>
          <cell r="EU144" t="e">
            <v>#DIV/0!</v>
          </cell>
        </row>
        <row r="145">
          <cell r="S145" t="e">
            <v>#DIV/0!</v>
          </cell>
          <cell r="T145" t="e">
            <v>#DIV/0!</v>
          </cell>
        </row>
        <row r="146">
          <cell r="S146" t="e">
            <v>#DIV/0!</v>
          </cell>
          <cell r="T146" t="e">
            <v>#DIV/0!</v>
          </cell>
        </row>
        <row r="147">
          <cell r="A147" t="str">
            <v>I Banking PBT</v>
          </cell>
          <cell r="F147">
            <v>13.66</v>
          </cell>
          <cell r="G147">
            <v>27.14</v>
          </cell>
          <cell r="H147">
            <v>13.8</v>
          </cell>
          <cell r="I147">
            <v>16.7</v>
          </cell>
          <cell r="J147">
            <v>95.6</v>
          </cell>
          <cell r="K147">
            <v>97.9</v>
          </cell>
          <cell r="L147">
            <v>107</v>
          </cell>
          <cell r="M147">
            <v>262.60000000000002</v>
          </cell>
          <cell r="O147">
            <v>86.2</v>
          </cell>
          <cell r="S147" t="e">
            <v>#DIV/0!</v>
          </cell>
          <cell r="T147" t="e">
            <v>#DIV/0!</v>
          </cell>
          <cell r="AF147">
            <v>107</v>
          </cell>
          <cell r="AM147">
            <v>0.16580976863753216</v>
          </cell>
        </row>
        <row r="149">
          <cell r="A149" t="str">
            <v>Revenues</v>
          </cell>
          <cell r="B149" t="str">
            <v>F2007</v>
          </cell>
          <cell r="C149" t="str">
            <v>F1Q08</v>
          </cell>
          <cell r="AR149">
            <v>65</v>
          </cell>
          <cell r="AS149">
            <v>104</v>
          </cell>
          <cell r="AT149">
            <v>123</v>
          </cell>
          <cell r="AX149">
            <v>78</v>
          </cell>
          <cell r="AY149">
            <v>123</v>
          </cell>
          <cell r="AZ149">
            <v>133</v>
          </cell>
          <cell r="BD149">
            <v>90</v>
          </cell>
          <cell r="BE149">
            <v>133</v>
          </cell>
          <cell r="BF149">
            <v>149</v>
          </cell>
          <cell r="BG149">
            <v>0.65555555555555545</v>
          </cell>
          <cell r="BH149">
            <v>0.12030075187969924</v>
          </cell>
          <cell r="BJ149">
            <v>105</v>
          </cell>
          <cell r="BK149">
            <v>149</v>
          </cell>
          <cell r="BL149">
            <v>178</v>
          </cell>
          <cell r="BM149">
            <v>0.69523809523809521</v>
          </cell>
          <cell r="BN149">
            <v>0.19463087248322153</v>
          </cell>
          <cell r="BP149">
            <v>123</v>
          </cell>
          <cell r="BQ149">
            <v>178</v>
          </cell>
          <cell r="BR149">
            <v>191</v>
          </cell>
          <cell r="BS149">
            <v>0.55284552845528445</v>
          </cell>
          <cell r="BT149">
            <v>7.3033707865168607E-2</v>
          </cell>
          <cell r="BV149">
            <v>133</v>
          </cell>
          <cell r="BW149">
            <v>191</v>
          </cell>
          <cell r="BX149">
            <v>198</v>
          </cell>
          <cell r="BY149">
            <v>0.48872180451127822</v>
          </cell>
          <cell r="BZ149">
            <v>3.6649214659685958E-2</v>
          </cell>
          <cell r="CB149">
            <v>149</v>
          </cell>
          <cell r="CC149">
            <v>198</v>
          </cell>
          <cell r="CD149">
            <v>209</v>
          </cell>
          <cell r="CE149">
            <v>0.40268456375838935</v>
          </cell>
          <cell r="CF149">
            <v>5.555555555555558E-2</v>
          </cell>
          <cell r="CH149">
            <v>178</v>
          </cell>
          <cell r="CI149">
            <v>209</v>
          </cell>
          <cell r="CJ149">
            <v>217</v>
          </cell>
          <cell r="CK149">
            <v>0.2191011235955056</v>
          </cell>
          <cell r="CL149">
            <v>3.8277511961722466E-2</v>
          </cell>
          <cell r="CN149">
            <v>191</v>
          </cell>
          <cell r="CO149">
            <v>217</v>
          </cell>
          <cell r="CP149">
            <v>217</v>
          </cell>
          <cell r="CQ149">
            <v>0.13612565445026181</v>
          </cell>
          <cell r="CR149">
            <v>0</v>
          </cell>
          <cell r="CT149">
            <v>198</v>
          </cell>
          <cell r="CU149">
            <v>217</v>
          </cell>
          <cell r="CV149">
            <v>230</v>
          </cell>
          <cell r="CW149">
            <v>0.16161616161616155</v>
          </cell>
          <cell r="CX149">
            <v>5.9907834101382562E-2</v>
          </cell>
          <cell r="CZ149">
            <v>209</v>
          </cell>
          <cell r="DA149">
            <v>230</v>
          </cell>
          <cell r="DB149">
            <v>245</v>
          </cell>
          <cell r="DC149">
            <v>0.17224880382775121</v>
          </cell>
          <cell r="DD149">
            <v>6.5217391304347894E-2</v>
          </cell>
          <cell r="DF149">
            <v>217</v>
          </cell>
          <cell r="DG149">
            <v>245</v>
          </cell>
          <cell r="DH149">
            <v>249</v>
          </cell>
          <cell r="DI149">
            <v>0.14746543778801846</v>
          </cell>
          <cell r="DJ149">
            <v>1.6326530612244872E-2</v>
          </cell>
          <cell r="DP149">
            <v>217</v>
          </cell>
          <cell r="DQ149">
            <v>249</v>
          </cell>
          <cell r="DR149">
            <v>262</v>
          </cell>
          <cell r="DS149">
            <v>0.20737327188940102</v>
          </cell>
          <cell r="DT149">
            <v>5.2208835341365445E-2</v>
          </cell>
          <cell r="DV149">
            <v>217</v>
          </cell>
          <cell r="DW149">
            <v>249</v>
          </cell>
          <cell r="DY149">
            <v>230</v>
          </cell>
          <cell r="DZ149">
            <v>262</v>
          </cell>
          <cell r="EA149">
            <v>267</v>
          </cell>
          <cell r="EB149">
            <v>0.16086956521739126</v>
          </cell>
          <cell r="EC149">
            <v>1.9083969465648831E-2</v>
          </cell>
          <cell r="EE149">
            <v>245</v>
          </cell>
          <cell r="EF149">
            <v>267</v>
          </cell>
          <cell r="EG149">
            <v>298</v>
          </cell>
          <cell r="EH149">
            <v>0.21632653061224483</v>
          </cell>
          <cell r="EI149">
            <v>0.11610486891385774</v>
          </cell>
          <cell r="EK149">
            <v>249</v>
          </cell>
          <cell r="EL149">
            <v>298</v>
          </cell>
          <cell r="EM149">
            <v>321</v>
          </cell>
          <cell r="EN149">
            <v>0.28915662650602414</v>
          </cell>
          <cell r="EO149">
            <v>7.718120805369133E-2</v>
          </cell>
          <cell r="EQ149">
            <v>262</v>
          </cell>
          <cell r="ER149">
            <v>321</v>
          </cell>
          <cell r="ES149">
            <v>323</v>
          </cell>
          <cell r="ET149">
            <v>0.23282442748091614</v>
          </cell>
          <cell r="EU149">
            <v>6.230529595015577E-3</v>
          </cell>
        </row>
        <row r="150">
          <cell r="A150" t="str">
            <v>Kotak securities</v>
          </cell>
          <cell r="B150">
            <v>8339</v>
          </cell>
          <cell r="C150">
            <v>2147.1</v>
          </cell>
        </row>
        <row r="151">
          <cell r="A151" t="str">
            <v>AMC</v>
          </cell>
          <cell r="B151">
            <v>544.29999999999995</v>
          </cell>
          <cell r="C151">
            <v>138.4</v>
          </cell>
        </row>
        <row r="152">
          <cell r="A152" t="str">
            <v>I-Banking</v>
          </cell>
          <cell r="B152">
            <v>2052</v>
          </cell>
          <cell r="C152">
            <v>531.1</v>
          </cell>
        </row>
        <row r="153">
          <cell r="A153" t="str">
            <v>Distribution</v>
          </cell>
          <cell r="B153">
            <v>1106</v>
          </cell>
          <cell r="C153">
            <v>153</v>
          </cell>
        </row>
        <row r="154">
          <cell r="A154" t="str">
            <v>International</v>
          </cell>
          <cell r="B154">
            <v>561.25760000000014</v>
          </cell>
          <cell r="C154">
            <v>192.27505299996068</v>
          </cell>
          <cell r="K154">
            <v>84.5</v>
          </cell>
          <cell r="L154">
            <v>-53.3</v>
          </cell>
          <cell r="AE154">
            <v>-53.3</v>
          </cell>
        </row>
        <row r="155">
          <cell r="A155" t="str">
            <v>Total Revenues</v>
          </cell>
          <cell r="B155">
            <v>33206.917000000001</v>
          </cell>
          <cell r="C155">
            <v>9908.08</v>
          </cell>
          <cell r="K155">
            <v>182.1</v>
          </cell>
          <cell r="L155">
            <v>-36.799999999999997</v>
          </cell>
          <cell r="AE155">
            <v>-36.799999999999997</v>
          </cell>
        </row>
        <row r="156">
          <cell r="A156" t="str">
            <v>Life</v>
          </cell>
          <cell r="B156">
            <v>11714.2788151557</v>
          </cell>
          <cell r="C156">
            <v>2051</v>
          </cell>
          <cell r="K156">
            <v>97.6</v>
          </cell>
          <cell r="L156">
            <v>16.5</v>
          </cell>
          <cell r="AE156">
            <v>16.5</v>
          </cell>
        </row>
        <row r="157">
          <cell r="A157" t="str">
            <v>Cap gains</v>
          </cell>
          <cell r="B157" t="e">
            <v>#REF!</v>
          </cell>
          <cell r="C157">
            <v>1511.12</v>
          </cell>
          <cell r="K157">
            <v>4.915151515151515</v>
          </cell>
        </row>
        <row r="158">
          <cell r="A158" t="str">
            <v>Capital Mkts as % of Total ex Life</v>
          </cell>
          <cell r="B158">
            <v>0.58636624743847365</v>
          </cell>
          <cell r="C158">
            <v>0.49825007611140959</v>
          </cell>
          <cell r="K158">
            <v>0.15502958579881643</v>
          </cell>
        </row>
        <row r="159">
          <cell r="A159" t="str">
            <v>International</v>
          </cell>
          <cell r="B159" t="e">
            <v>#REF!</v>
          </cell>
          <cell r="C159" t="e">
            <v>#REF!</v>
          </cell>
          <cell r="K159">
            <v>84.5</v>
          </cell>
          <cell r="L159">
            <v>-53.3</v>
          </cell>
          <cell r="AE159">
            <v>-53.3</v>
          </cell>
        </row>
        <row r="160">
          <cell r="A160" t="str">
            <v>PBT</v>
          </cell>
          <cell r="B160" t="str">
            <v>F2007</v>
          </cell>
          <cell r="C160" t="str">
            <v>F1Q08</v>
          </cell>
          <cell r="K160">
            <v>182.1</v>
          </cell>
          <cell r="L160">
            <v>-36.799999999999997</v>
          </cell>
          <cell r="AE160">
            <v>-36.799999999999997</v>
          </cell>
        </row>
        <row r="161">
          <cell r="A161" t="str">
            <v>Kotak securities</v>
          </cell>
          <cell r="B161">
            <v>3651.2</v>
          </cell>
          <cell r="C161">
            <v>837.8</v>
          </cell>
          <cell r="K161">
            <v>97.6</v>
          </cell>
          <cell r="L161">
            <v>16.5</v>
          </cell>
          <cell r="AE161">
            <v>16.5</v>
          </cell>
        </row>
        <row r="162">
          <cell r="A162" t="str">
            <v>AMC</v>
          </cell>
          <cell r="B162">
            <v>106</v>
          </cell>
          <cell r="C162">
            <v>51.7</v>
          </cell>
          <cell r="K162">
            <v>4.915151515151515</v>
          </cell>
        </row>
        <row r="163">
          <cell r="A163" t="str">
            <v>I-Banking</v>
          </cell>
          <cell r="B163">
            <v>938.9</v>
          </cell>
          <cell r="C163">
            <v>290.39999999999998</v>
          </cell>
          <cell r="K163">
            <v>0.15502958579881643</v>
          </cell>
        </row>
        <row r="164">
          <cell r="A164" t="str">
            <v>Distribution</v>
          </cell>
          <cell r="B164">
            <v>442.40000000000003</v>
          </cell>
          <cell r="C164">
            <v>61.2</v>
          </cell>
          <cell r="K164">
            <v>84.5</v>
          </cell>
          <cell r="L164">
            <v>-53.3</v>
          </cell>
          <cell r="AF164">
            <v>-53.3</v>
          </cell>
        </row>
        <row r="165">
          <cell r="A165" t="str">
            <v>International</v>
          </cell>
          <cell r="B165">
            <v>300.66060000000016</v>
          </cell>
          <cell r="C165">
            <v>103</v>
          </cell>
          <cell r="D165" t="str">
            <v>F1Q09</v>
          </cell>
          <cell r="E165" t="str">
            <v>F1Q10</v>
          </cell>
          <cell r="K165">
            <v>182.1</v>
          </cell>
          <cell r="L165">
            <v>-36.799999999999997</v>
          </cell>
          <cell r="AF165">
            <v>-36.799999999999997</v>
          </cell>
        </row>
        <row r="166">
          <cell r="A166" t="str">
            <v>Mkt Related</v>
          </cell>
          <cell r="B166">
            <v>5439.1605999999992</v>
          </cell>
          <cell r="C166">
            <v>1344.1000000000001</v>
          </cell>
          <cell r="K166">
            <v>97.6</v>
          </cell>
          <cell r="L166">
            <v>16.5</v>
          </cell>
          <cell r="AF166">
            <v>16.5</v>
          </cell>
        </row>
        <row r="167">
          <cell r="A167" t="str">
            <v>Consol PBT</v>
          </cell>
          <cell r="B167">
            <v>7786.9230000000016</v>
          </cell>
          <cell r="C167">
            <v>2021.6299999999992</v>
          </cell>
          <cell r="K167">
            <v>4.915151515151515</v>
          </cell>
        </row>
        <row r="168">
          <cell r="A168" t="str">
            <v>Contr. Of market Related</v>
          </cell>
          <cell r="B168">
            <v>0.69849934306529016</v>
          </cell>
          <cell r="C168">
            <v>0.66485954403130176</v>
          </cell>
          <cell r="K168">
            <v>0.15502958579881643</v>
          </cell>
        </row>
        <row r="169">
          <cell r="A169" t="str">
            <v>Distribution</v>
          </cell>
          <cell r="B169" t="e">
            <v>#REF!</v>
          </cell>
          <cell r="C169">
            <v>86.800000000000011</v>
          </cell>
        </row>
        <row r="170">
          <cell r="A170" t="str">
            <v>International</v>
          </cell>
          <cell r="B170" t="e">
            <v>#REF!</v>
          </cell>
          <cell r="C170">
            <v>480.00000000000006</v>
          </cell>
        </row>
        <row r="171">
          <cell r="A171" t="str">
            <v>Mkt Related</v>
          </cell>
          <cell r="B171" t="e">
            <v>#REF!</v>
          </cell>
          <cell r="C171">
            <v>3070.4</v>
          </cell>
        </row>
        <row r="172">
          <cell r="A172" t="str">
            <v>Consol PBT</v>
          </cell>
          <cell r="B172" t="e">
            <v>#REF!</v>
          </cell>
          <cell r="C172">
            <v>5167.3200000000015</v>
          </cell>
        </row>
        <row r="173">
          <cell r="A173" t="str">
            <v>Contr. Of market Related</v>
          </cell>
          <cell r="B173" t="e">
            <v>#REF!</v>
          </cell>
          <cell r="C173">
            <v>0.59419583072076032</v>
          </cell>
        </row>
        <row r="177">
          <cell r="B177" t="str">
            <v>F1Q05</v>
          </cell>
          <cell r="C177" t="str">
            <v>F2Q05</v>
          </cell>
          <cell r="D177" t="str">
            <v>F3Q05</v>
          </cell>
          <cell r="E177" t="str">
            <v>F4Q05</v>
          </cell>
          <cell r="F177" t="str">
            <v>F1Q06</v>
          </cell>
          <cell r="G177" t="str">
            <v>F2Q06</v>
          </cell>
          <cell r="H177" t="str">
            <v>F3Q06</v>
          </cell>
          <cell r="I177" t="str">
            <v>F4Q06</v>
          </cell>
          <cell r="J177" t="str">
            <v>F1Q07</v>
          </cell>
          <cell r="K177" t="str">
            <v>F2Q07</v>
          </cell>
          <cell r="L177" t="str">
            <v>F3Q07</v>
          </cell>
          <cell r="M177" t="str">
            <v>F4Q07</v>
          </cell>
          <cell r="N177" t="str">
            <v>F1Q08</v>
          </cell>
          <cell r="O177" t="str">
            <v>F2Q08</v>
          </cell>
          <cell r="P177" t="str">
            <v>F3Q08</v>
          </cell>
          <cell r="Q177" t="str">
            <v>F4Q08</v>
          </cell>
          <cell r="R177" t="str">
            <v>F1Q09</v>
          </cell>
          <cell r="S177" t="str">
            <v>F2Q09</v>
          </cell>
          <cell r="T177" t="str">
            <v>F3Q09</v>
          </cell>
          <cell r="U177" t="str">
            <v>F4Q09</v>
          </cell>
        </row>
        <row r="178">
          <cell r="A178" t="str">
            <v>Kotak's Consol PAT (Rs Mn)</v>
          </cell>
          <cell r="B178">
            <v>306.99099999999987</v>
          </cell>
          <cell r="C178">
            <v>325.00299999999936</v>
          </cell>
          <cell r="D178">
            <v>434.30999999999966</v>
          </cell>
          <cell r="E178">
            <v>642.88200000000018</v>
          </cell>
          <cell r="F178">
            <v>464.59999999999991</v>
          </cell>
          <cell r="G178">
            <v>833.5</v>
          </cell>
          <cell r="H178">
            <v>818.20000000000016</v>
          </cell>
          <cell r="I178">
            <v>1308.0999999999999</v>
          </cell>
          <cell r="J178">
            <v>1044.3</v>
          </cell>
          <cell r="K178">
            <v>938.9000000000002</v>
          </cell>
          <cell r="L178">
            <v>1695.8999999999999</v>
          </cell>
          <cell r="M178">
            <v>1704.1000000000001</v>
          </cell>
          <cell r="N178">
            <v>1459.3</v>
          </cell>
          <cell r="O178">
            <v>2414.3999999999992</v>
          </cell>
          <cell r="P178">
            <v>3637.3300000000013</v>
          </cell>
          <cell r="Q178">
            <v>2401.0000000000014</v>
          </cell>
          <cell r="R178">
            <v>1498.4840000000006</v>
          </cell>
          <cell r="S178">
            <v>1609.6950000000011</v>
          </cell>
          <cell r="T178">
            <v>1309.0269999999987</v>
          </cell>
          <cell r="U178">
            <v>2106.646999999999</v>
          </cell>
        </row>
        <row r="179">
          <cell r="F179">
            <v>0.51339941561804769</v>
          </cell>
          <cell r="G179">
            <v>1.5645917114611301</v>
          </cell>
          <cell r="H179">
            <v>0.88390780778706635</v>
          </cell>
          <cell r="I179">
            <v>1.0347435454717968</v>
          </cell>
          <cell r="J179">
            <v>1.2477399913904437</v>
          </cell>
          <cell r="K179">
            <v>0.12645470905818867</v>
          </cell>
          <cell r="L179">
            <v>1.0727206062087502</v>
          </cell>
          <cell r="M179">
            <v>0.30272914914761895</v>
          </cell>
          <cell r="N179">
            <v>0.39739538446806466</v>
          </cell>
          <cell r="O179">
            <v>1.5715198636702512</v>
          </cell>
          <cell r="P179">
            <v>1.1447785836429043</v>
          </cell>
          <cell r="Q179">
            <v>0.40895487354028592</v>
          </cell>
          <cell r="R179">
            <v>2.6851230041801344E-2</v>
          </cell>
          <cell r="S179">
            <v>-0.33329398608349836</v>
          </cell>
        </row>
        <row r="181">
          <cell r="A181" t="str">
            <v>ADV Market (US$ Bn, RS)</v>
          </cell>
          <cell r="B181">
            <v>156.49393097932438</v>
          </cell>
          <cell r="C181">
            <v>138.80800935976239</v>
          </cell>
          <cell r="D181">
            <v>161.93409346329452</v>
          </cell>
          <cell r="E181">
            <v>210.26344652479284</v>
          </cell>
          <cell r="F181">
            <v>168.64092841556001</v>
          </cell>
          <cell r="G181">
            <v>271.97680250952874</v>
          </cell>
          <cell r="H181">
            <v>310.11410591996042</v>
          </cell>
          <cell r="I181">
            <v>406.13896332798964</v>
          </cell>
          <cell r="J181">
            <v>447.9545716399885</v>
          </cell>
          <cell r="K181">
            <v>311.03396259750684</v>
          </cell>
          <cell r="L181">
            <v>416.11953039620664</v>
          </cell>
          <cell r="M181">
            <v>467.07970518583062</v>
          </cell>
          <cell r="N181">
            <v>482.06669052231098</v>
          </cell>
          <cell r="O181">
            <v>666.16391204530828</v>
          </cell>
          <cell r="P181">
            <v>1015.04</v>
          </cell>
          <cell r="R181">
            <v>1.439299109641726</v>
          </cell>
          <cell r="S181">
            <v>0.52370907767060682</v>
          </cell>
        </row>
        <row r="182">
          <cell r="F182">
            <v>7.761960710054927E-2</v>
          </cell>
          <cell r="G182">
            <v>0.95937398543494457</v>
          </cell>
          <cell r="H182">
            <v>0.91506371072039716</v>
          </cell>
          <cell r="I182">
            <v>0.9315718925024874</v>
          </cell>
          <cell r="J182">
            <v>1.6562624853211911</v>
          </cell>
          <cell r="K182">
            <v>0.14360474763876141</v>
          </cell>
          <cell r="L182">
            <v>0.34182716120499834</v>
          </cell>
          <cell r="M182">
            <v>0.15004899150399043</v>
          </cell>
          <cell r="N182">
            <v>7.6150844397984363E-2</v>
          </cell>
          <cell r="O182">
            <v>1.1417722569009512</v>
          </cell>
          <cell r="P182">
            <v>1.439299109641726</v>
          </cell>
        </row>
        <row r="184">
          <cell r="J184">
            <v>11.198864290999712</v>
          </cell>
          <cell r="K184">
            <v>7.7758490649376713</v>
          </cell>
          <cell r="L184">
            <v>10.402988259905166</v>
          </cell>
          <cell r="M184">
            <v>10.6</v>
          </cell>
          <cell r="N184">
            <v>12.051667263057775</v>
          </cell>
          <cell r="O184">
            <v>16.654097801132707</v>
          </cell>
          <cell r="P184">
            <v>25.6</v>
          </cell>
          <cell r="Q184">
            <v>18.309999999999999</v>
          </cell>
          <cell r="R184">
            <v>14.109</v>
          </cell>
          <cell r="S184">
            <v>15.826000000000001</v>
          </cell>
          <cell r="T184">
            <v>11.58</v>
          </cell>
          <cell r="U184">
            <v>11.085000000000001</v>
          </cell>
        </row>
        <row r="185">
          <cell r="S185">
            <v>775.47400000000005</v>
          </cell>
        </row>
        <row r="186">
          <cell r="A186" t="str">
            <v>Rs. Mln</v>
          </cell>
          <cell r="B186" t="str">
            <v>F2007</v>
          </cell>
          <cell r="C186" t="str">
            <v>F9M08</v>
          </cell>
          <cell r="D186" t="str">
            <v>F2008</v>
          </cell>
        </row>
        <row r="187">
          <cell r="A187" t="str">
            <v>Kotak Securities</v>
          </cell>
          <cell r="B187" t="e">
            <v>#REF!</v>
          </cell>
          <cell r="C187">
            <v>4337.6000000000004</v>
          </cell>
          <cell r="D187">
            <v>5802</v>
          </cell>
        </row>
        <row r="188">
          <cell r="A188" t="str">
            <v>KM Capital</v>
          </cell>
          <cell r="B188" t="e">
            <v>#REF!</v>
          </cell>
          <cell r="C188">
            <v>1366.8</v>
          </cell>
          <cell r="D188">
            <v>1752</v>
          </cell>
        </row>
        <row r="189">
          <cell r="A189" t="str">
            <v>KM Investments</v>
          </cell>
          <cell r="B189" t="e">
            <v>#REF!</v>
          </cell>
          <cell r="C189">
            <v>539.42857142857144</v>
          </cell>
          <cell r="D189">
            <v>298.2</v>
          </cell>
        </row>
        <row r="190">
          <cell r="A190" t="str">
            <v>Distribution Income</v>
          </cell>
          <cell r="B190" t="e">
            <v>#REF!</v>
          </cell>
          <cell r="C190">
            <v>212</v>
          </cell>
          <cell r="D190">
            <v>334</v>
          </cell>
        </row>
        <row r="191">
          <cell r="A191" t="str">
            <v>Kotak AMC</v>
          </cell>
          <cell r="B191" t="e">
            <v>#REF!</v>
          </cell>
          <cell r="C191">
            <v>85.7</v>
          </cell>
          <cell r="D191">
            <v>22</v>
          </cell>
        </row>
        <row r="192">
          <cell r="A192" t="str">
            <v>Investment advisors</v>
          </cell>
          <cell r="B192">
            <v>6</v>
          </cell>
          <cell r="C192">
            <v>91.2</v>
          </cell>
          <cell r="D192">
            <v>207</v>
          </cell>
        </row>
        <row r="193">
          <cell r="A193" t="str">
            <v>International Subs</v>
          </cell>
          <cell r="B193" t="e">
            <v>#REF!</v>
          </cell>
          <cell r="C193">
            <v>651.70000000000005</v>
          </cell>
          <cell r="D193">
            <v>878</v>
          </cell>
        </row>
        <row r="194">
          <cell r="A194" t="str">
            <v>Kotak Consol - Cap gains*</v>
          </cell>
          <cell r="B194" t="e">
            <v>#REF!</v>
          </cell>
          <cell r="C194">
            <v>871.88699999999994</v>
          </cell>
          <cell r="D194">
            <v>756.26099999999997</v>
          </cell>
        </row>
        <row r="195">
          <cell r="A195" t="str">
            <v>Market Related</v>
          </cell>
          <cell r="B195" t="e">
            <v>#REF!</v>
          </cell>
          <cell r="C195">
            <v>8156.3155714285713</v>
          </cell>
          <cell r="D195">
            <v>10049.461000000001</v>
          </cell>
        </row>
        <row r="196">
          <cell r="A196" t="str">
            <v>Consol PBT</v>
          </cell>
          <cell r="B196" t="e">
            <v>#REF!</v>
          </cell>
          <cell r="C196">
            <v>10639.68</v>
          </cell>
          <cell r="D196">
            <v>14079.120000000003</v>
          </cell>
        </row>
        <row r="197">
          <cell r="A197" t="str">
            <v>Contr of Mkt Related</v>
          </cell>
          <cell r="B197" t="e">
            <v>#REF!</v>
          </cell>
          <cell r="C197">
            <v>0.76659406781299544</v>
          </cell>
          <cell r="D197">
            <v>0.71378473938712073</v>
          </cell>
        </row>
        <row r="200">
          <cell r="C200">
            <v>673.68299999999999</v>
          </cell>
        </row>
        <row r="203">
          <cell r="A203" t="str">
            <v>Rs. Mln</v>
          </cell>
          <cell r="B203" t="str">
            <v>F4Q07</v>
          </cell>
          <cell r="C203" t="str">
            <v>F3Q08</v>
          </cell>
          <cell r="D203" t="str">
            <v>F1Q08</v>
          </cell>
          <cell r="E203" t="str">
            <v>F2Q08</v>
          </cell>
          <cell r="F203" t="str">
            <v>F4Q08</v>
          </cell>
          <cell r="G203" t="str">
            <v>F1Q09</v>
          </cell>
          <cell r="H203" t="str">
            <v>F2Q09</v>
          </cell>
          <cell r="I203" t="str">
            <v>F3Q09</v>
          </cell>
          <cell r="J203" t="str">
            <v>YoY</v>
          </cell>
          <cell r="K203" t="str">
            <v>QoQ</v>
          </cell>
        </row>
        <row r="204">
          <cell r="A204" t="str">
            <v>Kotak Securities</v>
          </cell>
          <cell r="B204">
            <v>1040</v>
          </cell>
          <cell r="C204">
            <v>2123</v>
          </cell>
          <cell r="D204">
            <v>837.8</v>
          </cell>
          <cell r="E204">
            <v>1376.4</v>
          </cell>
          <cell r="F204">
            <v>1465</v>
          </cell>
          <cell r="G204">
            <v>672</v>
          </cell>
          <cell r="H204">
            <v>636</v>
          </cell>
          <cell r="I204">
            <v>66</v>
          </cell>
          <cell r="J204">
            <v>-0.9689119170984456</v>
          </cell>
          <cell r="K204">
            <v>-0.89622641509433965</v>
          </cell>
        </row>
        <row r="205">
          <cell r="A205" t="str">
            <v>KM Capital</v>
          </cell>
          <cell r="B205">
            <v>292</v>
          </cell>
          <cell r="C205">
            <v>331</v>
          </cell>
          <cell r="D205">
            <v>290.39999999999998</v>
          </cell>
          <cell r="E205">
            <v>745.7</v>
          </cell>
          <cell r="F205">
            <v>385</v>
          </cell>
          <cell r="G205">
            <v>153</v>
          </cell>
          <cell r="H205">
            <v>137</v>
          </cell>
          <cell r="I205">
            <v>-21</v>
          </cell>
          <cell r="J205" t="str">
            <v>NA</v>
          </cell>
          <cell r="K205" t="str">
            <v>NA</v>
          </cell>
        </row>
        <row r="206">
          <cell r="A206" t="str">
            <v>KM Investments</v>
          </cell>
          <cell r="B206">
            <v>106.61</v>
          </cell>
          <cell r="C206">
            <v>167.01999999999998</v>
          </cell>
          <cell r="D206">
            <v>54.949999999999996</v>
          </cell>
          <cell r="E206">
            <v>42.349999999999994</v>
          </cell>
          <cell r="F206">
            <v>33.879999999999995</v>
          </cell>
          <cell r="G206">
            <v>31.57</v>
          </cell>
          <cell r="H206">
            <v>50.05</v>
          </cell>
          <cell r="I206">
            <v>-23.94</v>
          </cell>
          <cell r="J206" t="str">
            <v>NA</v>
          </cell>
          <cell r="K206" t="str">
            <v>NA</v>
          </cell>
        </row>
        <row r="207">
          <cell r="A207" t="str">
            <v>Distribution Income</v>
          </cell>
          <cell r="B207">
            <v>110</v>
          </cell>
          <cell r="C207">
            <v>86.800000000000011</v>
          </cell>
          <cell r="D207">
            <v>61.2</v>
          </cell>
          <cell r="E207">
            <v>64</v>
          </cell>
          <cell r="F207">
            <v>122</v>
          </cell>
          <cell r="G207">
            <v>63.6</v>
          </cell>
          <cell r="H207">
            <v>0</v>
          </cell>
          <cell r="I207">
            <v>0</v>
          </cell>
          <cell r="J207" t="str">
            <v>NA</v>
          </cell>
          <cell r="K207" t="str">
            <v>NA</v>
          </cell>
        </row>
        <row r="208">
          <cell r="A208" t="str">
            <v>Kotak AMC</v>
          </cell>
          <cell r="B208">
            <v>2</v>
          </cell>
          <cell r="C208">
            <v>21</v>
          </cell>
          <cell r="D208">
            <v>52</v>
          </cell>
          <cell r="E208">
            <v>58</v>
          </cell>
          <cell r="F208">
            <v>-36</v>
          </cell>
          <cell r="G208">
            <v>21</v>
          </cell>
          <cell r="H208">
            <v>16</v>
          </cell>
          <cell r="I208">
            <v>83</v>
          </cell>
          <cell r="J208">
            <v>2.9523809523809526</v>
          </cell>
          <cell r="K208">
            <v>4.1875</v>
          </cell>
        </row>
        <row r="209">
          <cell r="A209" t="str">
            <v>Investment advisors</v>
          </cell>
          <cell r="B209">
            <v>1</v>
          </cell>
          <cell r="C209">
            <v>86</v>
          </cell>
          <cell r="D209">
            <v>3</v>
          </cell>
          <cell r="E209">
            <v>3</v>
          </cell>
          <cell r="F209">
            <v>116</v>
          </cell>
          <cell r="G209">
            <v>198</v>
          </cell>
          <cell r="H209">
            <v>176</v>
          </cell>
          <cell r="I209">
            <v>204</v>
          </cell>
          <cell r="J209">
            <v>1.3720930232558142</v>
          </cell>
          <cell r="K209">
            <v>0.15909090909090917</v>
          </cell>
        </row>
        <row r="210">
          <cell r="A210" t="str">
            <v>International Subs</v>
          </cell>
          <cell r="B210">
            <v>113</v>
          </cell>
          <cell r="C210">
            <v>457</v>
          </cell>
          <cell r="D210">
            <v>104</v>
          </cell>
          <cell r="E210">
            <v>90</v>
          </cell>
          <cell r="F210">
            <v>226</v>
          </cell>
          <cell r="G210">
            <v>118</v>
          </cell>
          <cell r="H210">
            <v>88</v>
          </cell>
          <cell r="I210">
            <v>112</v>
          </cell>
          <cell r="J210">
            <v>-0.75492341356673964</v>
          </cell>
          <cell r="K210">
            <v>0.27272727272727271</v>
          </cell>
        </row>
        <row r="211">
          <cell r="A211" t="str">
            <v>Kotak Consol - Cap gains*</v>
          </cell>
          <cell r="B211">
            <v>90.938999999999993</v>
          </cell>
          <cell r="C211">
            <v>468.13799999999998</v>
          </cell>
          <cell r="D211">
            <v>116.29649999999998</v>
          </cell>
          <cell r="E211">
            <v>267.83099999999973</v>
          </cell>
          <cell r="F211">
            <v>-115.626</v>
          </cell>
          <cell r="G211">
            <v>27.718800000000225</v>
          </cell>
          <cell r="H211">
            <v>13.5</v>
          </cell>
          <cell r="I211">
            <v>-46.673999999999999</v>
          </cell>
          <cell r="J211" t="str">
            <v>NA</v>
          </cell>
          <cell r="K211" t="str">
            <v>NA</v>
          </cell>
        </row>
        <row r="212">
          <cell r="A212" t="str">
            <v>Market Related</v>
          </cell>
          <cell r="B212">
            <v>1755.549</v>
          </cell>
          <cell r="C212">
            <v>3739.9580000000001</v>
          </cell>
          <cell r="D212">
            <v>1519.6464999999998</v>
          </cell>
          <cell r="E212">
            <v>2647.2809999999999</v>
          </cell>
          <cell r="F212">
            <v>2196.2539999999999</v>
          </cell>
          <cell r="G212">
            <v>1284.8888000000004</v>
          </cell>
          <cell r="H212">
            <v>1116.55</v>
          </cell>
          <cell r="I212">
            <v>373.38600000000002</v>
          </cell>
          <cell r="J212">
            <v>-0.90016304995938456</v>
          </cell>
          <cell r="K212">
            <v>-0.66558953920558861</v>
          </cell>
        </row>
        <row r="213">
          <cell r="A213" t="str">
            <v>Consol PBT</v>
          </cell>
          <cell r="B213">
            <v>2300.0000000000005</v>
          </cell>
          <cell r="C213">
            <v>5167.3200000000015</v>
          </cell>
          <cell r="D213">
            <v>2021.6349999999984</v>
          </cell>
          <cell r="E213">
            <v>3450.7349999999997</v>
          </cell>
          <cell r="F213">
            <v>3439.4400000000014</v>
          </cell>
          <cell r="G213">
            <v>2326.1910000000007</v>
          </cell>
          <cell r="H213">
            <v>2504.545000000001</v>
          </cell>
          <cell r="I213">
            <v>2028.3069999999987</v>
          </cell>
        </row>
        <row r="214">
          <cell r="A214" t="str">
            <v>Contr of Mkt Related</v>
          </cell>
          <cell r="B214">
            <v>0.76328217391304332</v>
          </cell>
          <cell r="C214">
            <v>0.7237713166593126</v>
          </cell>
          <cell r="D214">
            <v>0.75169182369715648</v>
          </cell>
          <cell r="E214">
            <v>0.76716438671761245</v>
          </cell>
          <cell r="F214">
            <v>0.6385498802130577</v>
          </cell>
          <cell r="G214">
            <v>0.55235739455616495</v>
          </cell>
          <cell r="H214">
            <v>0.44580951829573817</v>
          </cell>
          <cell r="I214">
            <v>0.1840875173235611</v>
          </cell>
        </row>
        <row r="226">
          <cell r="B226" t="str">
            <v>F1Q08</v>
          </cell>
          <cell r="C226" t="str">
            <v>F2Q08</v>
          </cell>
          <cell r="D226" t="str">
            <v>F3Q08</v>
          </cell>
          <cell r="E226" t="str">
            <v>F4Q08</v>
          </cell>
          <cell r="F226" t="str">
            <v>F1Q09</v>
          </cell>
          <cell r="G226" t="str">
            <v>F2Q09</v>
          </cell>
          <cell r="H226" t="str">
            <v>F3Q09</v>
          </cell>
          <cell r="I226" t="str">
            <v>F4Q09</v>
          </cell>
          <cell r="J226" t="str">
            <v>F1Q10</v>
          </cell>
        </row>
        <row r="227">
          <cell r="A227" t="str">
            <v>PAT</v>
          </cell>
          <cell r="B227">
            <v>1459.3949999999986</v>
          </cell>
          <cell r="C227">
            <v>2414.5549999999998</v>
          </cell>
          <cell r="D227">
            <v>3637.3300000000013</v>
          </cell>
          <cell r="E227">
            <v>2401.0000000000014</v>
          </cell>
          <cell r="F227">
            <v>1498.4700000000005</v>
          </cell>
          <cell r="G227">
            <v>1609.6950000000011</v>
          </cell>
          <cell r="H227">
            <v>1309.0269999999987</v>
          </cell>
          <cell r="I227">
            <v>2106.646999999999</v>
          </cell>
          <cell r="J227">
            <v>2572.8549999999982</v>
          </cell>
        </row>
        <row r="249">
          <cell r="B249" t="str">
            <v>F1Q08</v>
          </cell>
          <cell r="C249" t="str">
            <v>F2Q08</v>
          </cell>
          <cell r="D249" t="str">
            <v>F3Q08</v>
          </cell>
          <cell r="E249" t="str">
            <v>F4Q08</v>
          </cell>
          <cell r="F249" t="str">
            <v>F1Q09</v>
          </cell>
          <cell r="G249" t="str">
            <v>F2Q09</v>
          </cell>
          <cell r="H249" t="str">
            <v>F3Q09</v>
          </cell>
          <cell r="I249" t="str">
            <v>F4Q09</v>
          </cell>
          <cell r="J249" t="str">
            <v>F1Q10</v>
          </cell>
        </row>
        <row r="250">
          <cell r="A250" t="str">
            <v>Gross NPL Ratio</v>
          </cell>
          <cell r="B250">
            <v>8.0999999999999996E-3</v>
          </cell>
          <cell r="C250">
            <v>9.5999999999999992E-3</v>
          </cell>
          <cell r="D250">
            <v>1.0800000000000001E-2</v>
          </cell>
          <cell r="E250">
            <v>9.9000000000000008E-3</v>
          </cell>
          <cell r="F250">
            <v>1.34E-2</v>
          </cell>
          <cell r="G250">
            <v>1.43E-2</v>
          </cell>
          <cell r="H250">
            <v>2.1399999999999999E-2</v>
          </cell>
          <cell r="I250">
            <v>2.7E-2</v>
          </cell>
          <cell r="J250">
            <v>3.3799999999999997E-2</v>
          </cell>
        </row>
      </sheetData>
      <sheetData sheetId="9">
        <row r="1">
          <cell r="A1" t="str">
            <v>Kotak (Consolidated)</v>
          </cell>
          <cell r="D1">
            <v>-0.54656751609685328</v>
          </cell>
          <cell r="G1">
            <v>30.278008512325663</v>
          </cell>
          <cell r="H1">
            <v>4.741585754887085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F2011E</v>
          </cell>
          <cell r="L2" t="str">
            <v>F2012E</v>
          </cell>
          <cell r="M2" t="str">
            <v>F2013E</v>
          </cell>
          <cell r="O2" t="str">
            <v>YoY Growth</v>
          </cell>
          <cell r="P2" t="str">
            <v>F2003</v>
          </cell>
          <cell r="Q2" t="str">
            <v>F2004</v>
          </cell>
          <cell r="R2" t="str">
            <v>F2005</v>
          </cell>
          <cell r="S2" t="str">
            <v>F2006</v>
          </cell>
          <cell r="T2" t="str">
            <v>F2007</v>
          </cell>
          <cell r="U2" t="str">
            <v>F2008E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  <cell r="AB2" t="str">
            <v>F2006</v>
          </cell>
          <cell r="AC2" t="str">
            <v>F2007</v>
          </cell>
          <cell r="AD2" t="str">
            <v>F2008</v>
          </cell>
          <cell r="AE2" t="str">
            <v>F2009</v>
          </cell>
          <cell r="AF2" t="str">
            <v>F2010</v>
          </cell>
          <cell r="AG2" t="str">
            <v>F2011E</v>
          </cell>
          <cell r="AH2" t="str">
            <v>F2012E</v>
          </cell>
          <cell r="AJ2" t="str">
            <v>F2009C</v>
          </cell>
        </row>
        <row r="3">
          <cell r="A3" t="str">
            <v>Price</v>
          </cell>
          <cell r="C3">
            <v>551.35</v>
          </cell>
          <cell r="D3" t="str">
            <v>Exch Rt</v>
          </cell>
          <cell r="E3">
            <v>41</v>
          </cell>
          <cell r="G3">
            <v>-0.41858211558587544</v>
          </cell>
          <cell r="I3">
            <v>436</v>
          </cell>
        </row>
        <row r="4">
          <cell r="A4" t="str">
            <v>Balance Sheet</v>
          </cell>
          <cell r="F4">
            <v>4.8497451943874871E-2</v>
          </cell>
          <cell r="O4" t="str">
            <v>Balance Sheet</v>
          </cell>
          <cell r="S4" t="str">
            <v>Balance Sheet</v>
          </cell>
          <cell r="X4" t="str">
            <v>Balance Sheet</v>
          </cell>
        </row>
        <row r="5">
          <cell r="A5" t="str">
            <v>Liabilities</v>
          </cell>
          <cell r="O5" t="str">
            <v>Liabilities</v>
          </cell>
          <cell r="S5" t="str">
            <v>Liabilities</v>
          </cell>
          <cell r="X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e">
            <v>#REF!</v>
          </cell>
          <cell r="L6" t="e">
            <v>#REF!</v>
          </cell>
          <cell r="M6">
            <v>3684.3580000000002</v>
          </cell>
          <cell r="O6" t="str">
            <v>Capital</v>
          </cell>
          <cell r="P6">
            <v>0</v>
          </cell>
          <cell r="Q6">
            <v>5.4042369217466302E-3</v>
          </cell>
          <cell r="R6">
            <v>1.0715219173296067</v>
          </cell>
          <cell r="S6">
            <v>1.5079940157390928</v>
          </cell>
          <cell r="T6">
            <v>5.4514692464724623E-2</v>
          </cell>
          <cell r="U6">
            <v>0</v>
          </cell>
          <cell r="V6">
            <v>1.0715219173296067</v>
          </cell>
          <cell r="W6">
            <v>1.5079940157390928</v>
          </cell>
          <cell r="X6">
            <v>5.4514692464724623E-2</v>
          </cell>
          <cell r="Y6">
            <v>5.212234524799042E-2</v>
          </cell>
          <cell r="Z6">
            <v>0</v>
          </cell>
          <cell r="AA6">
            <v>0</v>
          </cell>
          <cell r="AB6">
            <v>1.5079940157390928</v>
          </cell>
          <cell r="AC6">
            <v>5.4514692464724623E-2</v>
          </cell>
          <cell r="AD6">
            <v>5.6773804658327487E-2</v>
          </cell>
          <cell r="AE6">
            <v>2.8899872574801311E-3</v>
          </cell>
          <cell r="AF6">
            <v>7.1530878247942908E-3</v>
          </cell>
          <cell r="AG6">
            <v>5.8293251450918682E-2</v>
          </cell>
          <cell r="AH6">
            <v>0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17446.542000000001</v>
          </cell>
          <cell r="L7">
            <v>21270.362999999994</v>
          </cell>
          <cell r="M7">
            <v>31251.295338663702</v>
          </cell>
          <cell r="N7">
            <v>17446.542000000001</v>
          </cell>
          <cell r="O7" t="str">
            <v>Reserves and Surplus</v>
          </cell>
          <cell r="P7">
            <v>9.4495503041454265E-2</v>
          </cell>
          <cell r="Q7">
            <v>0.1778589532320789</v>
          </cell>
          <cell r="R7">
            <v>0.1448141353759409</v>
          </cell>
          <cell r="S7">
            <v>0.44233837086516736</v>
          </cell>
          <cell r="T7">
            <v>0.50004161908510358</v>
          </cell>
          <cell r="U7">
            <v>0.19250441438583299</v>
          </cell>
          <cell r="V7">
            <v>0.1448141353759409</v>
          </cell>
          <cell r="W7">
            <v>0.44233837086516736</v>
          </cell>
          <cell r="X7">
            <v>0.50007206578096364</v>
          </cell>
          <cell r="Y7">
            <v>0.80559151233339321</v>
          </cell>
          <cell r="Z7">
            <v>0.18843807227782916</v>
          </cell>
          <cell r="AA7">
            <v>0.19807036151017354</v>
          </cell>
          <cell r="AB7">
            <v>0.44233837086516736</v>
          </cell>
          <cell r="AC7">
            <v>0.50007206578096364</v>
          </cell>
          <cell r="AD7">
            <v>0.88493267131291886</v>
          </cell>
          <cell r="AE7">
            <v>0.12732468875436687</v>
          </cell>
          <cell r="AF7">
            <v>0.22437354732373405</v>
          </cell>
          <cell r="AG7">
            <v>0.40087028054917107</v>
          </cell>
          <cell r="AH7">
            <v>0.15868288512879691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 t="e">
            <v>#REF!</v>
          </cell>
          <cell r="L8" t="e">
            <v>#REF!</v>
          </cell>
          <cell r="M8">
            <v>146341.57556578147</v>
          </cell>
          <cell r="O8" t="str">
            <v>Share holders equity</v>
          </cell>
          <cell r="P8">
            <v>8.8724432347656368E-2</v>
          </cell>
          <cell r="Q8">
            <v>0.16818503616660929</v>
          </cell>
          <cell r="R8">
            <v>0.18955446362340544</v>
          </cell>
          <cell r="S8">
            <v>0.53193227206251881</v>
          </cell>
          <cell r="T8">
            <v>0.43871875288565421</v>
          </cell>
          <cell r="U8">
            <v>0.1730836682162824</v>
          </cell>
          <cell r="V8">
            <v>0.18955446362340544</v>
          </cell>
          <cell r="W8">
            <v>0.53193227206251881</v>
          </cell>
          <cell r="X8">
            <v>0.43874500886139178</v>
          </cell>
          <cell r="Y8">
            <v>0.72957940400021526</v>
          </cell>
          <cell r="Z8">
            <v>0.17687397635055135</v>
          </cell>
          <cell r="AA8">
            <v>0.18774197296208728</v>
          </cell>
          <cell r="AB8">
            <v>0.53193227206251881</v>
          </cell>
          <cell r="AC8">
            <v>0.43874500886139178</v>
          </cell>
          <cell r="AD8">
            <v>0.80138565407698281</v>
          </cell>
          <cell r="AE8">
            <v>0.1199603434553882</v>
          </cell>
          <cell r="AF8">
            <v>0.21286172676088144</v>
          </cell>
          <cell r="AG8">
            <v>0.38579429476691685</v>
          </cell>
          <cell r="AH8">
            <v>0.15334996810752011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0.52149618155328681</v>
          </cell>
          <cell r="K9">
            <v>3582.2112400000005</v>
          </cell>
          <cell r="L9">
            <v>4612.9832300000016</v>
          </cell>
          <cell r="M9">
            <v>5129.0505994650439</v>
          </cell>
          <cell r="N9">
            <v>3582.2112400000005</v>
          </cell>
          <cell r="O9" t="str">
            <v>Minority Interest</v>
          </cell>
          <cell r="P9">
            <v>0.10863008976317401</v>
          </cell>
          <cell r="Q9">
            <v>0.16114751247089631</v>
          </cell>
          <cell r="R9">
            <v>0.13259976411324081</v>
          </cell>
          <cell r="S9">
            <v>-0.24743781276299459</v>
          </cell>
          <cell r="T9">
            <v>-0.92591342587423719</v>
          </cell>
          <cell r="U9">
            <v>0.52149618155328681</v>
          </cell>
          <cell r="V9">
            <v>0.13259976411324081</v>
          </cell>
          <cell r="W9">
            <v>-0.24743781276299459</v>
          </cell>
          <cell r="X9">
            <v>-0.88577124713874322</v>
          </cell>
          <cell r="Y9">
            <v>-1.318681318681314E-2</v>
          </cell>
          <cell r="Z9">
            <v>0</v>
          </cell>
          <cell r="AA9">
            <v>0</v>
          </cell>
          <cell r="AB9">
            <v>-0.24743781276299459</v>
          </cell>
          <cell r="AC9">
            <v>-0.88577124713874322</v>
          </cell>
          <cell r="AD9">
            <v>0.65589528118939877</v>
          </cell>
          <cell r="AE9">
            <v>0.22693789598191816</v>
          </cell>
          <cell r="AF9">
            <v>0.28632425604754674</v>
          </cell>
          <cell r="AG9">
            <v>0.32590967441929508</v>
          </cell>
          <cell r="AH9">
            <v>-0.71521632068291374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0.19999999999999996</v>
          </cell>
          <cell r="K10">
            <v>150</v>
          </cell>
          <cell r="L10">
            <v>150</v>
          </cell>
          <cell r="M10">
            <v>150</v>
          </cell>
          <cell r="O10" t="str">
            <v xml:space="preserve">Employees Stock options o/s </v>
          </cell>
          <cell r="P10" t="str">
            <v>NA</v>
          </cell>
          <cell r="Q10">
            <v>41.568627450980394</v>
          </cell>
          <cell r="R10">
            <v>8.3110701673575935</v>
          </cell>
          <cell r="S10">
            <v>0.95303662417756385</v>
          </cell>
          <cell r="T10">
            <v>5.540451544267877E-2</v>
          </cell>
          <cell r="U10">
            <v>0.19999999999999996</v>
          </cell>
          <cell r="V10">
            <v>8.3110701673575935</v>
          </cell>
          <cell r="W10">
            <v>0.95303662417756385</v>
          </cell>
          <cell r="X10">
            <v>1.4001080734223814</v>
          </cell>
          <cell r="Y10">
            <v>-0.47232150395407091</v>
          </cell>
          <cell r="Z10">
            <v>0</v>
          </cell>
          <cell r="AA10">
            <v>0</v>
          </cell>
          <cell r="AB10">
            <v>0.95303662417756385</v>
          </cell>
          <cell r="AC10">
            <v>1.4001080734223814</v>
          </cell>
          <cell r="AD10">
            <v>1.0478850645878479</v>
          </cell>
          <cell r="AE10">
            <v>0.57880578554986784</v>
          </cell>
          <cell r="AF10">
            <v>-0.40373697347147053</v>
          </cell>
          <cell r="AG10">
            <v>-0.32634936507444112</v>
          </cell>
          <cell r="AH10">
            <v>-0.59368532824807951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0.5061142738846911</v>
          </cell>
          <cell r="K11">
            <v>42995.37</v>
          </cell>
          <cell r="L11">
            <v>65659.183999999994</v>
          </cell>
          <cell r="M11">
            <v>110001</v>
          </cell>
          <cell r="N11">
            <v>42995.37</v>
          </cell>
          <cell r="O11" t="str">
            <v xml:space="preserve">Deposits </v>
          </cell>
          <cell r="P11">
            <v>0.1478460632017855</v>
          </cell>
          <cell r="Q11">
            <v>19.831334839339839</v>
          </cell>
          <cell r="R11">
            <v>-9.1933989874321553E-2</v>
          </cell>
          <cell r="S11">
            <v>0.46548871953276616</v>
          </cell>
          <cell r="T11">
            <v>0.72005477397899864</v>
          </cell>
          <cell r="U11">
            <v>0.5061142738846911</v>
          </cell>
          <cell r="V11">
            <v>-9.1933989874321553E-2</v>
          </cell>
          <cell r="W11">
            <v>0.46548871953276616</v>
          </cell>
          <cell r="X11">
            <v>0.72004982443726195</v>
          </cell>
          <cell r="Y11">
            <v>0.66528294119301989</v>
          </cell>
          <cell r="Z11">
            <v>0.54161818771090608</v>
          </cell>
          <cell r="AA11">
            <v>0.42159714411398008</v>
          </cell>
          <cell r="AB11">
            <v>0.46548871953276616</v>
          </cell>
          <cell r="AC11">
            <v>0.72004982443726195</v>
          </cell>
          <cell r="AD11">
            <v>0.41724161052859676</v>
          </cell>
          <cell r="AE11">
            <v>9.5564528009115524E-3</v>
          </cell>
          <cell r="AF11">
            <v>0.57849460811354581</v>
          </cell>
          <cell r="AG11">
            <v>0.25178740098155927</v>
          </cell>
          <cell r="AH11">
            <v>0.26346264800039809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0.21852132567524052</v>
          </cell>
          <cell r="K12">
            <v>38437.993000000002</v>
          </cell>
          <cell r="L12">
            <v>58322.163</v>
          </cell>
          <cell r="M12">
            <v>100866.84269999999</v>
          </cell>
          <cell r="N12">
            <v>38437.993000000002</v>
          </cell>
          <cell r="O12" t="str">
            <v xml:space="preserve">Borrowings </v>
          </cell>
          <cell r="P12">
            <v>0.5470227374325376</v>
          </cell>
          <cell r="Q12">
            <v>0.15794727263365971</v>
          </cell>
          <cell r="R12">
            <v>0.22672806721285466</v>
          </cell>
          <cell r="S12">
            <v>0.52283494451512014</v>
          </cell>
          <cell r="T12">
            <v>0.71393468986426623</v>
          </cell>
          <cell r="U12">
            <v>0.21852132567524052</v>
          </cell>
          <cell r="V12">
            <v>0.22672806721285466</v>
          </cell>
          <cell r="W12">
            <v>0.52283494451512014</v>
          </cell>
          <cell r="X12">
            <v>0.72233650906488811</v>
          </cell>
          <cell r="Y12">
            <v>-4.3547621405227721E-3</v>
          </cell>
          <cell r="Z12">
            <v>8.355905086761517E-2</v>
          </cell>
          <cell r="AA12">
            <v>0.13116721289114475</v>
          </cell>
          <cell r="AB12">
            <v>0.52283494451512014</v>
          </cell>
          <cell r="AC12">
            <v>0.72233650906488811</v>
          </cell>
          <cell r="AD12">
            <v>0.27908317004330341</v>
          </cell>
          <cell r="AE12">
            <v>-0.12712389197273932</v>
          </cell>
          <cell r="AF12">
            <v>0.17336567034170436</v>
          </cell>
          <cell r="AG12">
            <v>0.62597631075167715</v>
          </cell>
          <cell r="AH12">
            <v>0.26103710565042482</v>
          </cell>
        </row>
        <row r="13">
          <cell r="A13" t="str">
            <v>Policy Holders's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0.49105115048009673</v>
          </cell>
          <cell r="K13">
            <v>4926.8739999999998</v>
          </cell>
          <cell r="L13">
            <v>10530.697</v>
          </cell>
          <cell r="M13">
            <v>16448.395503977717</v>
          </cell>
          <cell r="N13">
            <v>4926.8739999999998</v>
          </cell>
          <cell r="O13" t="str">
            <v>Policy Holders's funds</v>
          </cell>
          <cell r="P13">
            <v>6.6840671160189293</v>
          </cell>
          <cell r="Q13">
            <v>3.5436964595658917</v>
          </cell>
          <cell r="R13">
            <v>3.0350133371232069</v>
          </cell>
          <cell r="S13">
            <v>1.1164726450133631</v>
          </cell>
          <cell r="T13">
            <v>0.56925266284218501</v>
          </cell>
          <cell r="U13">
            <v>0.49105115048009673</v>
          </cell>
          <cell r="V13">
            <v>3.0350133371232069</v>
          </cell>
          <cell r="W13">
            <v>1.1164726450133631</v>
          </cell>
          <cell r="X13">
            <v>0.61586724020656125</v>
          </cell>
          <cell r="Y13">
            <v>0.50438180901111873</v>
          </cell>
          <cell r="Z13">
            <v>0.49343554368536791</v>
          </cell>
          <cell r="AA13">
            <v>0.37124636870857231</v>
          </cell>
          <cell r="AB13">
            <v>1.1164726450133631</v>
          </cell>
          <cell r="AC13">
            <v>0.61586724020656125</v>
          </cell>
          <cell r="AD13">
            <v>0.69165505803127081</v>
          </cell>
          <cell r="AE13">
            <v>0.31546475101430871</v>
          </cell>
          <cell r="AF13">
            <v>0.70438639775422685</v>
          </cell>
          <cell r="AG13">
            <v>0.27846642516466846</v>
          </cell>
          <cell r="AH13">
            <v>9.9782301296598153E-2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0.5018794756851972</v>
          </cell>
          <cell r="K14">
            <v>4855.0000000000018</v>
          </cell>
          <cell r="L14">
            <v>11500.711000000003</v>
          </cell>
          <cell r="M14">
            <v>12647.931100000003</v>
          </cell>
          <cell r="N14">
            <v>4855.0000000000018</v>
          </cell>
          <cell r="O14" t="str">
            <v xml:space="preserve">Other Liabilities &amp; Provisions </v>
          </cell>
          <cell r="P14">
            <v>9.3752739754864756E-2</v>
          </cell>
          <cell r="Q14">
            <v>0.84038573274321937</v>
          </cell>
          <cell r="R14">
            <v>0.82279825525829087</v>
          </cell>
          <cell r="S14">
            <v>1.0137375589959059</v>
          </cell>
          <cell r="T14">
            <v>-0.10634885723526966</v>
          </cell>
          <cell r="U14">
            <v>0.5018794756851972</v>
          </cell>
          <cell r="V14">
            <v>0.82279825525829087</v>
          </cell>
          <cell r="W14">
            <v>1.0137375589959059</v>
          </cell>
          <cell r="X14">
            <v>0.34469357096311448</v>
          </cell>
          <cell r="Y14">
            <v>4.1551475283159389E-2</v>
          </cell>
          <cell r="Z14">
            <v>3.4836723779346324E-2</v>
          </cell>
          <cell r="AA14">
            <v>4.4631483098656055E-2</v>
          </cell>
          <cell r="AB14">
            <v>1.0137375589959059</v>
          </cell>
          <cell r="AC14">
            <v>0.34469357096311448</v>
          </cell>
          <cell r="AD14">
            <v>0.33544055744781409</v>
          </cell>
          <cell r="AE14">
            <v>-7.872011816345359E-2</v>
          </cell>
          <cell r="AF14">
            <v>0.17429770078340945</v>
          </cell>
          <cell r="AG14">
            <v>8.4423322616180574E-3</v>
          </cell>
          <cell r="AH14">
            <v>0.22246978960985864</v>
          </cell>
        </row>
        <row r="15">
          <cell r="A15" t="str">
            <v>---Subordinated Debt</v>
          </cell>
          <cell r="E15">
            <v>837</v>
          </cell>
          <cell r="F15">
            <v>2400</v>
          </cell>
          <cell r="G15">
            <v>2400</v>
          </cell>
          <cell r="H15">
            <v>2400</v>
          </cell>
          <cell r="I15">
            <v>2400</v>
          </cell>
          <cell r="J15">
            <v>4299</v>
          </cell>
          <cell r="K15">
            <v>4299</v>
          </cell>
          <cell r="L15">
            <v>4299</v>
          </cell>
          <cell r="M15">
            <v>12023.775</v>
          </cell>
          <cell r="O15" t="str">
            <v>---Subordinated Debt</v>
          </cell>
          <cell r="S15">
            <v>1.8673835125448028</v>
          </cell>
          <cell r="W15">
            <v>1.8673835125448028</v>
          </cell>
          <cell r="X15" t="str">
            <v>---Subordinated Debt</v>
          </cell>
          <cell r="AB15">
            <v>1.8673835125448028</v>
          </cell>
        </row>
        <row r="16">
          <cell r="A16" t="str">
            <v>Total Liablilities</v>
          </cell>
          <cell r="B16">
            <v>35327.279999999992</v>
          </cell>
          <cell r="C16">
            <v>46805.77199999999</v>
          </cell>
          <cell r="D16">
            <v>98103.131999999998</v>
          </cell>
          <cell r="E16">
            <v>114454.549</v>
          </cell>
          <cell r="F16">
            <v>179673.37899999999</v>
          </cell>
          <cell r="G16">
            <v>271611.6456760146</v>
          </cell>
          <cell r="H16">
            <v>369338.9473019283</v>
          </cell>
          <cell r="I16">
            <v>496018.86152917752</v>
          </cell>
          <cell r="J16">
            <v>649985.19546954182</v>
          </cell>
          <cell r="K16">
            <v>111487.44600000004</v>
          </cell>
          <cell r="L16">
            <v>171781.51199999999</v>
          </cell>
          <cell r="M16">
            <v>263719.77867601463</v>
          </cell>
          <cell r="N16">
            <v>111487.44600000004</v>
          </cell>
          <cell r="O16" t="str">
            <v>Total Liablilities</v>
          </cell>
          <cell r="P16">
            <v>0.32491864643980528</v>
          </cell>
          <cell r="Q16">
            <v>1.0959622672178129</v>
          </cell>
          <cell r="R16">
            <v>0.16667578971892572</v>
          </cell>
          <cell r="S16">
            <v>0.56982296090302165</v>
          </cell>
          <cell r="T16">
            <v>0.51169665304738676</v>
          </cell>
          <cell r="U16">
            <v>0.35980527043558852</v>
          </cell>
          <cell r="V16">
            <v>0.16667578971892572</v>
          </cell>
          <cell r="W16">
            <v>0.56982296090302165</v>
          </cell>
          <cell r="X16">
            <v>0.59349201085598779</v>
          </cell>
          <cell r="Y16">
            <v>0.34028526941286241</v>
          </cell>
          <cell r="Z16">
            <v>0.31078775132528569</v>
          </cell>
          <cell r="AA16">
            <v>0.29223119310220835</v>
          </cell>
          <cell r="AB16">
            <v>0.56982296090302165</v>
          </cell>
          <cell r="AC16">
            <v>0.59349201085598779</v>
          </cell>
          <cell r="AD16">
            <v>0.41795410785697196</v>
          </cell>
          <cell r="AE16">
            <v>-6.7550194836470956E-3</v>
          </cell>
          <cell r="AF16">
            <v>0.36683523399215745</v>
          </cell>
          <cell r="AG16">
            <v>0.33686611613506678</v>
          </cell>
          <cell r="AH16">
            <v>0.22317917909460228</v>
          </cell>
        </row>
        <row r="17">
          <cell r="A17" t="str">
            <v>Growth YoY</v>
          </cell>
          <cell r="C17">
            <v>0.32491864643980528</v>
          </cell>
          <cell r="D17">
            <v>1.0959622672178129</v>
          </cell>
          <cell r="E17">
            <v>0.16667578971892572</v>
          </cell>
          <cell r="F17">
            <v>0.56982296090302165</v>
          </cell>
          <cell r="G17">
            <v>0.51169665304738676</v>
          </cell>
          <cell r="H17">
            <v>0.35980527043558852</v>
          </cell>
          <cell r="I17">
            <v>0.34299094409799835</v>
          </cell>
          <cell r="J17">
            <v>0.29223119310220835</v>
          </cell>
          <cell r="K17" t="e">
            <v>#REF!</v>
          </cell>
          <cell r="L17" t="e">
            <v>#REF!</v>
          </cell>
          <cell r="M17">
            <v>0.218379880039409</v>
          </cell>
        </row>
        <row r="19">
          <cell r="A19" t="str">
            <v>Assets</v>
          </cell>
          <cell r="O19" t="str">
            <v>Assets</v>
          </cell>
          <cell r="S19" t="str">
            <v>Assets</v>
          </cell>
          <cell r="X19" t="str">
            <v>Assets</v>
          </cell>
        </row>
        <row r="20">
          <cell r="A20" t="str">
            <v>Cash &amp; Balances with RBI</v>
          </cell>
          <cell r="B20">
            <v>26.053000000000001</v>
          </cell>
          <cell r="C20">
            <v>592.22299999999996</v>
          </cell>
          <cell r="D20">
            <v>1271.21</v>
          </cell>
          <cell r="E20">
            <v>2391.6999999999998</v>
          </cell>
          <cell r="F20">
            <v>4496.2049999999999</v>
          </cell>
          <cell r="G20">
            <v>7936.3679721659901</v>
          </cell>
          <cell r="H20">
            <v>11583.210947832817</v>
          </cell>
          <cell r="I20">
            <v>16343.439872548886</v>
          </cell>
          <cell r="J20">
            <v>0.45951031863150016</v>
          </cell>
          <cell r="K20">
            <v>2387.3090000000002</v>
          </cell>
          <cell r="L20">
            <v>4187.9520000000002</v>
          </cell>
          <cell r="M20">
            <v>7628.1149721659904</v>
          </cell>
          <cell r="N20">
            <v>2387.3090000000002</v>
          </cell>
          <cell r="O20" t="str">
            <v>Cash &amp; Balances with RBI</v>
          </cell>
          <cell r="P20">
            <v>21.731470464054041</v>
          </cell>
          <cell r="Q20">
            <v>1.1465056237261981</v>
          </cell>
          <cell r="R20">
            <v>0.88143579738988809</v>
          </cell>
          <cell r="S20">
            <v>0.87992014048584699</v>
          </cell>
          <cell r="T20">
            <v>0.76512591667105712</v>
          </cell>
          <cell r="U20">
            <v>0.45951031863150016</v>
          </cell>
          <cell r="V20">
            <v>0.88143579738988809</v>
          </cell>
          <cell r="W20">
            <v>0.87992014048584699</v>
          </cell>
          <cell r="X20">
            <v>0.76136564057911071</v>
          </cell>
          <cell r="Y20">
            <v>0.33361042307119182</v>
          </cell>
          <cell r="Z20">
            <v>0.38496309094382175</v>
          </cell>
          <cell r="AA20">
            <v>0.34046478157532833</v>
          </cell>
          <cell r="AB20">
            <v>0.87992014048584699</v>
          </cell>
          <cell r="AC20">
            <v>0.76136564057911071</v>
          </cell>
          <cell r="AD20">
            <v>1.2277091837436918</v>
          </cell>
          <cell r="AE20">
            <v>-0.42919692356805161</v>
          </cell>
          <cell r="AF20">
            <v>1.0794736657089286</v>
          </cell>
          <cell r="AG20">
            <v>9.9205723861539585E-3</v>
          </cell>
          <cell r="AH20">
            <v>0.26504301259475027</v>
          </cell>
        </row>
        <row r="21">
          <cell r="A21" t="str">
            <v>Balances with Banks &amp; money at Call &amp; Short Notice</v>
          </cell>
          <cell r="B21">
            <v>1580.9760000000001</v>
          </cell>
          <cell r="C21">
            <v>957.154</v>
          </cell>
          <cell r="D21">
            <v>7769.7550000000001</v>
          </cell>
          <cell r="E21">
            <v>4941.6400000000003</v>
          </cell>
          <cell r="F21">
            <v>6179.7640000000001</v>
          </cell>
          <cell r="G21">
            <v>8033.5902828580611</v>
          </cell>
          <cell r="H21">
            <v>10090.131292734426</v>
          </cell>
          <cell r="I21">
            <v>12351.524392106943</v>
          </cell>
          <cell r="J21">
            <v>0.25599276755059042</v>
          </cell>
          <cell r="K21">
            <v>8821.3729999999996</v>
          </cell>
          <cell r="L21">
            <v>10641.861000000001</v>
          </cell>
          <cell r="M21">
            <v>12020.687282858062</v>
          </cell>
          <cell r="N21">
            <v>8821.3729999999996</v>
          </cell>
          <cell r="O21" t="str">
            <v>Balances with Banks &amp; money at Call &amp; Short Notice</v>
          </cell>
          <cell r="P21">
            <v>-0.39458030988452708</v>
          </cell>
          <cell r="Q21">
            <v>7.1175599746749221</v>
          </cell>
          <cell r="R21">
            <v>-0.36399024164854621</v>
          </cell>
          <cell r="S21">
            <v>0.25054921038359734</v>
          </cell>
          <cell r="T21">
            <v>0.29998334610481248</v>
          </cell>
          <cell r="U21">
            <v>0.25599276755059042</v>
          </cell>
          <cell r="V21">
            <v>-0.36399024164854621</v>
          </cell>
          <cell r="W21">
            <v>0.25054921038359734</v>
          </cell>
          <cell r="X21">
            <v>1.1854866949611669</v>
          </cell>
          <cell r="Y21">
            <v>0.59259562820089351</v>
          </cell>
          <cell r="Z21">
            <v>0.18333353329684376</v>
          </cell>
          <cell r="AA21">
            <v>0.18623423924515503</v>
          </cell>
          <cell r="AB21">
            <v>0.25054921038359734</v>
          </cell>
          <cell r="AC21">
            <v>1.1854866949611669</v>
          </cell>
          <cell r="AD21">
            <v>0.18847417463559335</v>
          </cell>
          <cell r="AE21">
            <v>-0.73181605086446355</v>
          </cell>
          <cell r="AF21">
            <v>-4.1206616865252177E-2</v>
          </cell>
          <cell r="AG21">
            <v>1.1306711506148672</v>
          </cell>
          <cell r="AH21">
            <v>-0.26654140165831852</v>
          </cell>
        </row>
        <row r="22">
          <cell r="A22" t="str">
            <v xml:space="preserve">Investments </v>
          </cell>
          <cell r="B22">
            <v>5868.0150000000003</v>
          </cell>
          <cell r="C22">
            <v>10437.004000000001</v>
          </cell>
          <cell r="D22">
            <v>35906.639000000003</v>
          </cell>
          <cell r="E22">
            <v>27057.466</v>
          </cell>
          <cell r="F22">
            <v>50487.385999999999</v>
          </cell>
          <cell r="G22">
            <v>91285</v>
          </cell>
          <cell r="H22">
            <v>118560.11255121577</v>
          </cell>
          <cell r="I22">
            <v>152639.65335955881</v>
          </cell>
          <cell r="J22">
            <v>0.29879073836025394</v>
          </cell>
          <cell r="K22">
            <v>29018.323000000008</v>
          </cell>
          <cell r="L22">
            <v>49711.882000000012</v>
          </cell>
          <cell r="M22">
            <v>77861.381436585652</v>
          </cell>
          <cell r="N22">
            <v>29018.323000000008</v>
          </cell>
          <cell r="O22" t="str">
            <v xml:space="preserve">Investments </v>
          </cell>
          <cell r="P22">
            <v>0.77862599192401527</v>
          </cell>
          <cell r="Q22">
            <v>2.4403205172672155</v>
          </cell>
          <cell r="R22">
            <v>-0.24644949364377999</v>
          </cell>
          <cell r="S22">
            <v>0.8659317912475617</v>
          </cell>
          <cell r="T22">
            <v>0.80807538738488072</v>
          </cell>
          <cell r="U22">
            <v>0.29879073836025394</v>
          </cell>
          <cell r="V22">
            <v>-0.24644949364377999</v>
          </cell>
          <cell r="W22">
            <v>0.8659317912475617</v>
          </cell>
          <cell r="X22">
            <v>0.80806960376201697</v>
          </cell>
          <cell r="Y22">
            <v>0.24591133374910701</v>
          </cell>
          <cell r="Z22">
            <v>0.29181329907596343</v>
          </cell>
          <cell r="AA22">
            <v>0.2532948304900644</v>
          </cell>
          <cell r="AB22">
            <v>0.8659317912475617</v>
          </cell>
          <cell r="AC22">
            <v>0.80806960376201697</v>
          </cell>
          <cell r="AD22">
            <v>0.37697503507378261</v>
          </cell>
          <cell r="AE22">
            <v>5.9138443691358678E-2</v>
          </cell>
          <cell r="AF22">
            <v>0.4635872268723249</v>
          </cell>
          <cell r="AG22">
            <v>0.33688916737409924</v>
          </cell>
          <cell r="AH22">
            <v>0.21892119607078642</v>
          </cell>
        </row>
        <row r="23">
          <cell r="A23" t="str">
            <v>---SLR</v>
          </cell>
          <cell r="C23">
            <v>7182.9780000000001</v>
          </cell>
          <cell r="D23">
            <v>28436.003999999997</v>
          </cell>
          <cell r="E23">
            <v>17825.483</v>
          </cell>
          <cell r="F23">
            <v>29917.325000000001</v>
          </cell>
          <cell r="K23">
            <v>16837.338</v>
          </cell>
          <cell r="L23">
            <v>28929.18</v>
          </cell>
          <cell r="M23">
            <v>41404.517913000003</v>
          </cell>
          <cell r="N23">
            <v>16837.338</v>
          </cell>
          <cell r="O23" t="str">
            <v>---SLR</v>
          </cell>
          <cell r="P23">
            <v>61368.363999999994</v>
          </cell>
          <cell r="Q23">
            <v>2.9588042731023259</v>
          </cell>
          <cell r="R23">
            <v>-0.37313685143665043</v>
          </cell>
          <cell r="S23">
            <v>0.67834582658994425</v>
          </cell>
          <cell r="T23">
            <v>-1</v>
          </cell>
          <cell r="U23" t="e">
            <v>#DIV/0!</v>
          </cell>
          <cell r="V23">
            <v>-0.37313685143665043</v>
          </cell>
          <cell r="W23">
            <v>0.67834582658994425</v>
          </cell>
          <cell r="X23">
            <v>-1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0.67834582658994425</v>
          </cell>
          <cell r="AC23">
            <v>-1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</row>
        <row r="24">
          <cell r="A24" t="str">
            <v>---Associates</v>
          </cell>
          <cell r="C24">
            <v>918.17499999999995</v>
          </cell>
          <cell r="D24">
            <v>346.70400000000001</v>
          </cell>
          <cell r="E24">
            <v>584.9</v>
          </cell>
          <cell r="O24" t="str">
            <v>---Associates</v>
          </cell>
          <cell r="Q24">
            <v>-0.62239878018896178</v>
          </cell>
          <cell r="R24">
            <v>0.68702985832294972</v>
          </cell>
          <cell r="S24">
            <v>-1</v>
          </cell>
          <cell r="T24" t="e">
            <v>#DIV/0!</v>
          </cell>
          <cell r="U24" t="e">
            <v>#DIV/0!</v>
          </cell>
          <cell r="V24">
            <v>0.68702985832294972</v>
          </cell>
          <cell r="W24">
            <v>-1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-1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</row>
        <row r="25">
          <cell r="A25" t="str">
            <v>---Others</v>
          </cell>
          <cell r="C25">
            <v>2335.8510000000006</v>
          </cell>
          <cell r="D25">
            <v>7123.931000000006</v>
          </cell>
          <cell r="E25">
            <v>8647.0830000000005</v>
          </cell>
          <cell r="O25" t="str">
            <v>---Others</v>
          </cell>
          <cell r="Q25">
            <v>2.0498225272074309</v>
          </cell>
          <cell r="R25">
            <v>0.21380779796996818</v>
          </cell>
          <cell r="S25">
            <v>-1</v>
          </cell>
          <cell r="T25" t="e">
            <v>#DIV/0!</v>
          </cell>
          <cell r="U25" t="e">
            <v>#DIV/0!</v>
          </cell>
          <cell r="V25">
            <v>0.21380779796996818</v>
          </cell>
          <cell r="W25">
            <v>-1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-1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</row>
        <row r="26">
          <cell r="A26" t="str">
            <v xml:space="preserve">Advances </v>
          </cell>
          <cell r="B26">
            <v>23658.572</v>
          </cell>
          <cell r="C26">
            <v>30341.43</v>
          </cell>
          <cell r="D26">
            <v>46505.781999999999</v>
          </cell>
          <cell r="E26">
            <v>71446.888000000006</v>
          </cell>
          <cell r="F26">
            <v>104198.81600000001</v>
          </cell>
          <cell r="G26">
            <v>155734</v>
          </cell>
          <cell r="H26">
            <v>224508.73844831929</v>
          </cell>
          <cell r="I26">
            <v>306713.88467498403</v>
          </cell>
          <cell r="J26">
            <v>0.44161672112910022</v>
          </cell>
          <cell r="K26">
            <v>74297.038999999975</v>
          </cell>
          <cell r="L26">
            <v>107036.73599999998</v>
          </cell>
          <cell r="M26">
            <v>163788.65120480722</v>
          </cell>
          <cell r="N26">
            <v>74297.038999999975</v>
          </cell>
          <cell r="O26" t="str">
            <v xml:space="preserve">Advances </v>
          </cell>
          <cell r="P26">
            <v>0.28247089469305253</v>
          </cell>
          <cell r="Q26">
            <v>0.5327485223999</v>
          </cell>
          <cell r="R26">
            <v>0.53630118508705027</v>
          </cell>
          <cell r="S26">
            <v>0.45840944115018689</v>
          </cell>
          <cell r="T26">
            <v>0.49458512081365669</v>
          </cell>
          <cell r="U26">
            <v>0.44161672112910022</v>
          </cell>
          <cell r="V26">
            <v>0.53630118508705027</v>
          </cell>
          <cell r="W26">
            <v>0.45840944115018689</v>
          </cell>
          <cell r="X26">
            <v>0.49458915156963013</v>
          </cell>
          <cell r="Y26">
            <v>0.42756651868654894</v>
          </cell>
          <cell r="Z26">
            <v>0.31291036421879936</v>
          </cell>
          <cell r="AA26">
            <v>0.29252626230015144</v>
          </cell>
          <cell r="AB26">
            <v>0.45840944115018689</v>
          </cell>
          <cell r="AC26">
            <v>0.49458915156963013</v>
          </cell>
          <cell r="AD26">
            <v>0.41167775884098057</v>
          </cell>
          <cell r="AE26">
            <v>2.3331690992824283E-2</v>
          </cell>
          <cell r="AF26">
            <v>0.32121908531530763</v>
          </cell>
          <cell r="AG26">
            <v>0.38748334110582139</v>
          </cell>
          <cell r="AH26">
            <v>0.23192492467678494</v>
          </cell>
        </row>
        <row r="27">
          <cell r="A27" t="str">
            <v>---Retail</v>
          </cell>
          <cell r="G27">
            <v>126826</v>
          </cell>
          <cell r="H27">
            <v>179336.81700000001</v>
          </cell>
          <cell r="I27">
            <v>173591.215</v>
          </cell>
          <cell r="O27" t="str">
            <v>---Retail</v>
          </cell>
          <cell r="S27" t="str">
            <v>---Retail</v>
          </cell>
          <cell r="X27" t="str">
            <v>---Retail</v>
          </cell>
        </row>
        <row r="28">
          <cell r="A28" t="str">
            <v>---Non Retail</v>
          </cell>
          <cell r="G28">
            <v>28908</v>
          </cell>
          <cell r="H28">
            <v>40510</v>
          </cell>
          <cell r="I28">
            <v>51385</v>
          </cell>
          <cell r="O28" t="str">
            <v>---Non Retail</v>
          </cell>
          <cell r="S28" t="str">
            <v>---Non Retail</v>
          </cell>
          <cell r="X28" t="str">
            <v>---Non Retail</v>
          </cell>
        </row>
        <row r="29">
          <cell r="A29" t="str">
            <v xml:space="preserve">Fixed Assets </v>
          </cell>
          <cell r="B29">
            <v>952.01900000000001</v>
          </cell>
          <cell r="C29">
            <v>1197.9190000000001</v>
          </cell>
          <cell r="D29">
            <v>1373.8789999999999</v>
          </cell>
          <cell r="E29">
            <v>1562.2</v>
          </cell>
          <cell r="F29">
            <v>1754.4169999999999</v>
          </cell>
          <cell r="G29">
            <v>2106.0289999999995</v>
          </cell>
          <cell r="H29">
            <v>2598.2138</v>
          </cell>
          <cell r="I29">
            <v>2709.8258799999999</v>
          </cell>
          <cell r="J29">
            <v>0.23370276477674357</v>
          </cell>
          <cell r="K29">
            <v>1563.3079999999995</v>
          </cell>
          <cell r="L29">
            <v>1725.8110000000004</v>
          </cell>
          <cell r="M29">
            <v>2106.0290000000005</v>
          </cell>
          <cell r="N29">
            <v>1563.3079999999995</v>
          </cell>
          <cell r="O29" t="str">
            <v xml:space="preserve">Fixed Assets </v>
          </cell>
          <cell r="P29">
            <v>0.2582931643170987</v>
          </cell>
          <cell r="Q29">
            <v>0.14688806171368829</v>
          </cell>
          <cell r="R29">
            <v>0.13707247872629269</v>
          </cell>
          <cell r="S29">
            <v>0.12304250416079876</v>
          </cell>
          <cell r="T29">
            <v>0.20041529465343744</v>
          </cell>
          <cell r="U29">
            <v>0.23370276477674357</v>
          </cell>
          <cell r="V29">
            <v>0.13707247872629269</v>
          </cell>
          <cell r="W29">
            <v>0.12304250416079876</v>
          </cell>
          <cell r="X29">
            <v>0.34144960975640348</v>
          </cell>
          <cell r="Y29">
            <v>0.22092275124901062</v>
          </cell>
          <cell r="Z29">
            <v>9.3425861036245506E-2</v>
          </cell>
          <cell r="AA29">
            <v>9.9110102426990254E-2</v>
          </cell>
          <cell r="AB29">
            <v>0.12304250416079876</v>
          </cell>
          <cell r="AC29">
            <v>0.34144960975640348</v>
          </cell>
          <cell r="AD29">
            <v>0.41505917665124836</v>
          </cell>
          <cell r="AE29">
            <v>1.5948770797000078E-2</v>
          </cell>
          <cell r="AF29">
            <v>0.80414328536780433</v>
          </cell>
          <cell r="AG29">
            <v>-2.1973767975908776E-2</v>
          </cell>
          <cell r="AH29">
            <v>0.21237859828019356</v>
          </cell>
        </row>
        <row r="30">
          <cell r="A30" t="str">
            <v xml:space="preserve">Other Assets </v>
          </cell>
          <cell r="B30">
            <v>2954.55</v>
          </cell>
          <cell r="C30">
            <v>3056.3180000000002</v>
          </cell>
          <cell r="D30">
            <v>5053.4170000000004</v>
          </cell>
          <cell r="E30">
            <v>7020.4430000000002</v>
          </cell>
          <cell r="F30">
            <v>12522.597</v>
          </cell>
          <cell r="G30">
            <v>6482.4644209905509</v>
          </cell>
          <cell r="H30">
            <v>1964.3462618260392</v>
          </cell>
          <cell r="I30">
            <v>5226.3393499788717</v>
          </cell>
          <cell r="J30">
            <v>-0.69697538863994601</v>
          </cell>
          <cell r="K30" t="e">
            <v>#REF!</v>
          </cell>
          <cell r="L30" t="e">
            <v>#REF!</v>
          </cell>
          <cell r="M30">
            <v>36047.985492371386</v>
          </cell>
          <cell r="O30" t="str">
            <v xml:space="preserve">Other Assets </v>
          </cell>
          <cell r="P30">
            <v>3.4444500854614146E-2</v>
          </cell>
          <cell r="Q30">
            <v>0.6534329870124771</v>
          </cell>
          <cell r="R30">
            <v>0.38924672157472839</v>
          </cell>
          <cell r="S30">
            <v>0.78373316327758791</v>
          </cell>
          <cell r="T30">
            <v>-0.48233865379596974</v>
          </cell>
          <cell r="U30">
            <v>-0.69697538863994601</v>
          </cell>
          <cell r="V30">
            <v>0.38924672157472839</v>
          </cell>
          <cell r="W30">
            <v>0.78373316327758791</v>
          </cell>
          <cell r="X30">
            <v>0.2358504390103715</v>
          </cell>
          <cell r="Y30">
            <v>-0.17922927795302845</v>
          </cell>
          <cell r="Z30">
            <v>0.64768374269065054</v>
          </cell>
          <cell r="AA30">
            <v>0.68610755525239497</v>
          </cell>
          <cell r="AB30">
            <v>0.78373316327758791</v>
          </cell>
          <cell r="AC30">
            <v>0.2358504390103715</v>
          </cell>
          <cell r="AD30">
            <v>0.51008322081005897</v>
          </cell>
          <cell r="AE30">
            <v>0.13133086870618715</v>
          </cell>
          <cell r="AF30">
            <v>5.3392832517768829E-2</v>
          </cell>
          <cell r="AG30">
            <v>3.7382823885911964E-3</v>
          </cell>
          <cell r="AH30">
            <v>0.25879247149279583</v>
          </cell>
        </row>
        <row r="31">
          <cell r="A31" t="str">
            <v>Goodwill on Consolidation</v>
          </cell>
          <cell r="B31">
            <v>287.04199999999997</v>
          </cell>
          <cell r="C31">
            <v>223.72499999999999</v>
          </cell>
          <cell r="D31">
            <v>222.45</v>
          </cell>
          <cell r="E31">
            <v>34.194000000000003</v>
          </cell>
          <cell r="F31">
            <v>34.194000000000003</v>
          </cell>
          <cell r="G31">
            <v>34.194000000000003</v>
          </cell>
          <cell r="H31">
            <v>34.194000000000003</v>
          </cell>
          <cell r="I31">
            <v>34.194000000000003</v>
          </cell>
          <cell r="J31">
            <v>0</v>
          </cell>
          <cell r="K31">
            <v>34.194000000000003</v>
          </cell>
          <cell r="L31">
            <v>34.194000000000003</v>
          </cell>
          <cell r="M31">
            <v>34.194000000000003</v>
          </cell>
          <cell r="O31" t="str">
            <v>Goodwill on Consolidation</v>
          </cell>
          <cell r="S31" t="str">
            <v>Goodwill on Consolidation</v>
          </cell>
          <cell r="X31" t="str">
            <v>Goodwill on Consolidation</v>
          </cell>
        </row>
        <row r="32">
          <cell r="A32" t="str">
            <v>Total Assets</v>
          </cell>
          <cell r="B32">
            <v>35327.227000000006</v>
          </cell>
          <cell r="C32">
            <v>46805.773000000001</v>
          </cell>
          <cell r="D32">
            <v>98103.131999999998</v>
          </cell>
          <cell r="E32">
            <v>114454.531</v>
          </cell>
          <cell r="F32">
            <v>179673.37899999999</v>
          </cell>
          <cell r="G32">
            <v>271611.6456760146</v>
          </cell>
          <cell r="H32">
            <v>369338.9473019283</v>
          </cell>
          <cell r="I32">
            <v>496018.86152917752</v>
          </cell>
          <cell r="J32">
            <v>649985.19546954182</v>
          </cell>
          <cell r="K32" t="e">
            <v>#REF!</v>
          </cell>
          <cell r="L32" t="e">
            <v>#REF!</v>
          </cell>
          <cell r="M32">
            <v>1098067.5556459676</v>
          </cell>
          <cell r="O32" t="str">
            <v>Total Assets</v>
          </cell>
          <cell r="P32">
            <v>0.32492066246807294</v>
          </cell>
          <cell r="Q32">
            <v>1.0959622224378176</v>
          </cell>
          <cell r="R32">
            <v>0.16667560623854505</v>
          </cell>
          <cell r="S32">
            <v>0.56982320778545659</v>
          </cell>
          <cell r="T32">
            <v>0.51169665304738676</v>
          </cell>
          <cell r="U32">
            <v>0.35980527043558852</v>
          </cell>
          <cell r="V32">
            <v>0.16667560623854505</v>
          </cell>
          <cell r="W32">
            <v>0.56982320778545659</v>
          </cell>
          <cell r="X32">
            <v>0.59349201085598779</v>
          </cell>
          <cell r="Y32">
            <v>0.34028526941286241</v>
          </cell>
          <cell r="Z32">
            <v>0.31078775132528569</v>
          </cell>
          <cell r="AA32">
            <v>0.29223119310220835</v>
          </cell>
          <cell r="AB32">
            <v>0.56982320778545659</v>
          </cell>
          <cell r="AC32">
            <v>0.59349201085598779</v>
          </cell>
          <cell r="AD32">
            <v>0.41795410785697196</v>
          </cell>
          <cell r="AE32">
            <v>-8.9497535417109031E-3</v>
          </cell>
          <cell r="AF32">
            <v>0.36986217653785847</v>
          </cell>
          <cell r="AG32">
            <v>0.33686610400705619</v>
          </cell>
          <cell r="AH32">
            <v>0.22317917909460228</v>
          </cell>
        </row>
        <row r="33">
          <cell r="A33" t="str">
            <v>Total Earning Assets</v>
          </cell>
          <cell r="B33">
            <v>31133.616000000005</v>
          </cell>
          <cell r="C33">
            <v>42327.811000000002</v>
          </cell>
          <cell r="D33">
            <v>91453.385999999999</v>
          </cell>
          <cell r="E33">
            <v>105837.694</v>
          </cell>
          <cell r="F33">
            <v>165362.171</v>
          </cell>
          <cell r="G33">
            <v>262988.95825502404</v>
          </cell>
          <cell r="H33">
            <v>364742.19324010221</v>
          </cell>
          <cell r="I33">
            <v>488048.50229919859</v>
          </cell>
          <cell r="J33">
            <v>611208.60923941503</v>
          </cell>
          <cell r="K33" t="e">
            <v>#REF!</v>
          </cell>
          <cell r="L33" t="e">
            <v>#REF!</v>
          </cell>
          <cell r="M33">
            <v>1053486.7818621623</v>
          </cell>
          <cell r="O33" t="str">
            <v>Total Earning Assets</v>
          </cell>
          <cell r="P33">
            <v>0.35955332011546592</v>
          </cell>
          <cell r="Q33">
            <v>1.1605980521884298</v>
          </cell>
          <cell r="R33">
            <v>0.15728567994191067</v>
          </cell>
          <cell r="S33">
            <v>0.56241282996963249</v>
          </cell>
          <cell r="T33">
            <v>0.59038162516035197</v>
          </cell>
          <cell r="U33">
            <v>0.38691067358959863</v>
          </cell>
          <cell r="V33">
            <v>0.15728567994191067</v>
          </cell>
          <cell r="W33">
            <v>0.56241282996963249</v>
          </cell>
          <cell r="X33">
            <v>0.62337237940592827</v>
          </cell>
          <cell r="Y33">
            <v>0.37132554517333372</v>
          </cell>
          <cell r="Z33">
            <v>0.30088849978634435</v>
          </cell>
          <cell r="AA33">
            <v>0.27630509945785398</v>
          </cell>
          <cell r="AB33">
            <v>0.56241282996963249</v>
          </cell>
          <cell r="AC33">
            <v>0.62337237940592827</v>
          </cell>
          <cell r="AD33">
            <v>0.41272140093705278</v>
          </cell>
          <cell r="AE33">
            <v>-1.7813870552471855E-2</v>
          </cell>
          <cell r="AF33">
            <v>0.38841489823381559</v>
          </cell>
          <cell r="AG33">
            <v>0.35906408333988238</v>
          </cell>
          <cell r="AH33">
            <v>0.22186529831660851</v>
          </cell>
        </row>
        <row r="34">
          <cell r="B34">
            <v>-5.2999999985331669E-2</v>
          </cell>
          <cell r="C34">
            <v>1.0000000111176632E-3</v>
          </cell>
          <cell r="D34">
            <v>0</v>
          </cell>
          <cell r="E34">
            <v>-1.7999999996391125E-2</v>
          </cell>
          <cell r="F34">
            <v>0</v>
          </cell>
          <cell r="G34">
            <v>0</v>
          </cell>
          <cell r="H34">
            <v>0</v>
          </cell>
          <cell r="I34">
            <v>-890.99999999994179</v>
          </cell>
          <cell r="J34">
            <v>0.28099536103230965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Earnings Model</v>
          </cell>
          <cell r="J35">
            <v>0.57993463795212541</v>
          </cell>
          <cell r="O35" t="str">
            <v>Earnings Model</v>
          </cell>
          <cell r="S35" t="str">
            <v>Earnings Model</v>
          </cell>
        </row>
        <row r="36">
          <cell r="A36" t="str">
            <v>Earnings Model</v>
          </cell>
          <cell r="X36" t="str">
            <v>Earnings Model</v>
          </cell>
        </row>
        <row r="37">
          <cell r="A37" t="str">
            <v>Interest/Discount on Advance/Bills</v>
          </cell>
          <cell r="B37">
            <v>2991.5680000000002</v>
          </cell>
          <cell r="C37">
            <v>3816.0030000000002</v>
          </cell>
          <cell r="D37">
            <v>4618.8739999999998</v>
          </cell>
          <cell r="E37">
            <v>6173.5190000000002</v>
          </cell>
          <cell r="F37">
            <v>9096.93</v>
          </cell>
          <cell r="G37">
            <v>14811.7</v>
          </cell>
          <cell r="H37">
            <v>22688.839174660305</v>
          </cell>
          <cell r="I37">
            <v>31688.306888091865</v>
          </cell>
          <cell r="J37">
            <v>39638.845452732668</v>
          </cell>
          <cell r="K37">
            <v>6261.0889999999999</v>
          </cell>
          <cell r="L37">
            <v>8981.1</v>
          </cell>
          <cell r="M37">
            <v>14613.506157264395</v>
          </cell>
          <cell r="N37">
            <v>6261.0889999999999</v>
          </cell>
          <cell r="O37" t="str">
            <v>Interest/Discount on Advance/Bills</v>
          </cell>
          <cell r="P37">
            <v>0.2755862477470008</v>
          </cell>
          <cell r="Q37">
            <v>0.21039579895508465</v>
          </cell>
          <cell r="R37">
            <v>0.33658528030857737</v>
          </cell>
          <cell r="S37">
            <v>0.47354045561372704</v>
          </cell>
          <cell r="T37">
            <v>0.62820863741943711</v>
          </cell>
          <cell r="U37">
            <v>0.53181870917317409</v>
          </cell>
          <cell r="V37">
            <v>0.33658528030857737</v>
          </cell>
          <cell r="W37">
            <v>0.47354045561372704</v>
          </cell>
          <cell r="X37">
            <v>0.62820863741943711</v>
          </cell>
          <cell r="Y37">
            <v>0.51388501879839588</v>
          </cell>
          <cell r="Z37">
            <v>0.35675016115742664</v>
          </cell>
          <cell r="AA37">
            <v>0.30293669726301897</v>
          </cell>
        </row>
        <row r="38">
          <cell r="A38" t="str">
            <v>Income on Investments</v>
          </cell>
          <cell r="B38">
            <v>474.38200000000001</v>
          </cell>
          <cell r="C38">
            <v>450.529</v>
          </cell>
          <cell r="D38">
            <v>1269.0170000000001</v>
          </cell>
          <cell r="E38">
            <v>1301.528</v>
          </cell>
          <cell r="F38">
            <v>2295.123</v>
          </cell>
          <cell r="G38">
            <v>4475.7700000000004</v>
          </cell>
          <cell r="H38">
            <v>6175.1004115316937</v>
          </cell>
          <cell r="I38">
            <v>8692.1399875438001</v>
          </cell>
          <cell r="J38">
            <v>10607.531551618478</v>
          </cell>
          <cell r="K38">
            <v>1320.662</v>
          </cell>
          <cell r="L38">
            <v>2709.427678137381</v>
          </cell>
          <cell r="M38">
            <v>4504.147173754619</v>
          </cell>
          <cell r="N38">
            <v>1320.662</v>
          </cell>
          <cell r="O38" t="str">
            <v>Income on Investments</v>
          </cell>
          <cell r="P38">
            <v>-5.0282261974526898E-2</v>
          </cell>
          <cell r="Q38">
            <v>1.816726559222603</v>
          </cell>
          <cell r="R38">
            <v>2.5619042140491377E-2</v>
          </cell>
          <cell r="S38">
            <v>0.76340654983988054</v>
          </cell>
          <cell r="T38">
            <v>0.95012206317482772</v>
          </cell>
          <cell r="U38">
            <v>0.37967331018611161</v>
          </cell>
          <cell r="V38">
            <v>2.5619042140491377E-2</v>
          </cell>
          <cell r="W38">
            <v>1.0031954748572449</v>
          </cell>
          <cell r="X38">
            <v>0.71858975957103643</v>
          </cell>
          <cell r="Y38">
            <v>0.43092990515093454</v>
          </cell>
          <cell r="Z38">
            <v>0.28106512267712058</v>
          </cell>
          <cell r="AA38">
            <v>0.29144435645099542</v>
          </cell>
          <cell r="AB38">
            <v>0.47354045561372704</v>
          </cell>
          <cell r="AC38">
            <v>0.62820863741943711</v>
          </cell>
          <cell r="AD38">
            <v>0.76055726216437014</v>
          </cell>
          <cell r="AE38">
            <v>0.34428028604379501</v>
          </cell>
          <cell r="AF38">
            <v>5.9652958428555447E-3</v>
          </cell>
          <cell r="AG38">
            <v>0.33589162975264553</v>
          </cell>
          <cell r="AH38">
            <v>0.32275564925698652</v>
          </cell>
          <cell r="AJ38">
            <v>34587.300999999999</v>
          </cell>
        </row>
        <row r="39">
          <cell r="A39" t="str">
            <v>Interest on Balance with RBI &amp; Other Inter Bank funds</v>
          </cell>
          <cell r="B39">
            <v>57.97</v>
          </cell>
          <cell r="C39">
            <v>63.71</v>
          </cell>
          <cell r="D39">
            <v>104.158</v>
          </cell>
          <cell r="E39">
            <v>156.45500000000001</v>
          </cell>
          <cell r="F39">
            <v>200.40600000000001</v>
          </cell>
          <cell r="G39">
            <v>489.40899999999999</v>
          </cell>
          <cell r="H39">
            <v>652.5044576499821</v>
          </cell>
          <cell r="I39">
            <v>881.71244937447545</v>
          </cell>
          <cell r="J39">
            <v>662.06980837255651</v>
          </cell>
          <cell r="K39">
            <v>141.495</v>
          </cell>
          <cell r="L39">
            <v>198.023</v>
          </cell>
          <cell r="M39">
            <v>475.41503171249997</v>
          </cell>
          <cell r="N39">
            <v>141.495</v>
          </cell>
          <cell r="O39" t="str">
            <v>Interest on Balance with RBI &amp; Other Inter Bank funds</v>
          </cell>
          <cell r="P39">
            <v>9.9016732792823969E-2</v>
          </cell>
          <cell r="Q39">
            <v>0.63487678543399784</v>
          </cell>
          <cell r="R39">
            <v>0.50209297413544807</v>
          </cell>
          <cell r="S39">
            <v>0.28091783579943108</v>
          </cell>
          <cell r="T39">
            <v>1.4420875622486351</v>
          </cell>
          <cell r="U39">
            <v>0.33324981283544464</v>
          </cell>
          <cell r="V39">
            <v>0.50209297413544807</v>
          </cell>
          <cell r="W39">
            <v>0.28091783579943108</v>
          </cell>
          <cell r="X39">
            <v>1.4420875622486351</v>
          </cell>
          <cell r="Y39">
            <v>-0.24268801925624062</v>
          </cell>
          <cell r="Z39">
            <v>0.32911027565221507</v>
          </cell>
          <cell r="AA39">
            <v>0.34398985046159569</v>
          </cell>
          <cell r="AB39">
            <v>1.0031954748572449</v>
          </cell>
          <cell r="AC39">
            <v>0.55728507238566816</v>
          </cell>
          <cell r="AD39">
            <v>1.1151548319198894</v>
          </cell>
          <cell r="AE39">
            <v>-0.11552645622569324</v>
          </cell>
          <cell r="AF39">
            <v>0.34094094175800138</v>
          </cell>
          <cell r="AG39">
            <v>0.33050911773157932</v>
          </cell>
          <cell r="AH39">
            <v>0.13224942764044378</v>
          </cell>
          <cell r="AJ39">
            <v>6428.4469999999992</v>
          </cell>
        </row>
        <row r="40">
          <cell r="A40" t="str">
            <v>Others</v>
          </cell>
          <cell r="B40">
            <v>136.73400000000001</v>
          </cell>
          <cell r="C40">
            <v>211.84700000000001</v>
          </cell>
          <cell r="D40">
            <v>370.43799999999999</v>
          </cell>
          <cell r="E40">
            <v>129.75700000000001</v>
          </cell>
          <cell r="F40">
            <v>252.309</v>
          </cell>
          <cell r="G40">
            <v>460.93200000000002</v>
          </cell>
          <cell r="H40">
            <v>745.99486689209948</v>
          </cell>
          <cell r="I40">
            <v>1026.4363425545994</v>
          </cell>
          <cell r="J40">
            <v>2445.2023665850083</v>
          </cell>
          <cell r="K40">
            <v>130.81299999999999</v>
          </cell>
          <cell r="L40">
            <v>404.93200000000002</v>
          </cell>
          <cell r="M40">
            <v>663.33205198290057</v>
          </cell>
          <cell r="N40">
            <v>130.81299999999999</v>
          </cell>
          <cell r="O40" t="str">
            <v>Others</v>
          </cell>
          <cell r="P40">
            <v>733.15830000000005</v>
          </cell>
          <cell r="Q40">
            <v>1457.1054437654923</v>
          </cell>
          <cell r="R40">
            <v>180.40600000000001</v>
          </cell>
          <cell r="S40" t="str">
            <v>Others</v>
          </cell>
          <cell r="T40">
            <v>18.566000000000003</v>
          </cell>
          <cell r="X40" t="str">
            <v>Interest on Balance with RBI &amp; Other Inter Bank funds</v>
          </cell>
          <cell r="Y40">
            <v>9.9016732792823969E-2</v>
          </cell>
          <cell r="Z40">
            <v>0.63487678543399784</v>
          </cell>
          <cell r="AA40">
            <v>0.50209297413544807</v>
          </cell>
          <cell r="AB40">
            <v>0.28091783579943108</v>
          </cell>
          <cell r="AC40">
            <v>1.4420875622486351</v>
          </cell>
          <cell r="AD40">
            <v>0.84654144079900462</v>
          </cell>
          <cell r="AE40">
            <v>-0.37793593991019281</v>
          </cell>
          <cell r="AF40">
            <v>-0.87713992970073007</v>
          </cell>
          <cell r="AG40">
            <v>2.3431690507905256</v>
          </cell>
          <cell r="AH40">
            <v>-0.87612777025246547</v>
          </cell>
          <cell r="AJ40">
            <v>117.2</v>
          </cell>
        </row>
        <row r="41">
          <cell r="A41" t="str">
            <v>Total interest Earned</v>
          </cell>
          <cell r="B41">
            <v>3660.654</v>
          </cell>
          <cell r="C41">
            <v>4542.0889999999999</v>
          </cell>
          <cell r="D41">
            <v>6362.4870000000001</v>
          </cell>
          <cell r="E41">
            <v>7761.259</v>
          </cell>
          <cell r="F41">
            <v>11844.768</v>
          </cell>
          <cell r="G41">
            <v>20237.811000000002</v>
          </cell>
          <cell r="H41">
            <v>30262.438910734079</v>
          </cell>
          <cell r="I41">
            <v>42288.595667564739</v>
          </cell>
          <cell r="J41">
            <v>53353.649179308712</v>
          </cell>
          <cell r="K41">
            <v>8202.0590000000011</v>
          </cell>
          <cell r="L41">
            <v>12293.482678137381</v>
          </cell>
          <cell r="M41">
            <v>20256.400414714411</v>
          </cell>
          <cell r="N41">
            <v>8202.0590000000011</v>
          </cell>
          <cell r="O41" t="str">
            <v>Total interest Earned</v>
          </cell>
          <cell r="P41">
            <v>0.24078620924020688</v>
          </cell>
          <cell r="Q41">
            <v>0.40078430871786086</v>
          </cell>
          <cell r="R41">
            <v>0.21984673603262372</v>
          </cell>
          <cell r="S41">
            <v>0.52614002444706465</v>
          </cell>
          <cell r="T41">
            <v>0.70858652529116672</v>
          </cell>
          <cell r="U41">
            <v>0.49534151251506775</v>
          </cell>
          <cell r="V41">
            <v>0.21984673603262372</v>
          </cell>
          <cell r="W41">
            <v>0.56635154167642132</v>
          </cell>
          <cell r="X41">
            <v>0.66497352112305319</v>
          </cell>
          <cell r="Y41">
            <v>0.5149902707930829</v>
          </cell>
          <cell r="Z41">
            <v>0.3421501187606617</v>
          </cell>
          <cell r="AA41">
            <v>0.29635648446135421</v>
          </cell>
          <cell r="AJ41">
            <v>2354.569</v>
          </cell>
        </row>
        <row r="42">
          <cell r="A42" t="str">
            <v>Total interest Earned</v>
          </cell>
          <cell r="B42">
            <v>3660.654</v>
          </cell>
          <cell r="C42">
            <v>4542.0889999999999</v>
          </cell>
          <cell r="D42">
            <v>6362.4870000000001</v>
          </cell>
          <cell r="E42">
            <v>7761.259</v>
          </cell>
          <cell r="F42">
            <v>12156.86</v>
          </cell>
          <cell r="G42">
            <v>19820.294000000002</v>
          </cell>
          <cell r="H42">
            <v>36483.880000000005</v>
          </cell>
          <cell r="I42">
            <v>43665.633999999998</v>
          </cell>
          <cell r="J42">
            <v>45146.486065837889</v>
          </cell>
          <cell r="K42">
            <v>61414.352000000006</v>
          </cell>
          <cell r="L42">
            <v>79561.747996181017</v>
          </cell>
          <cell r="M42">
            <v>96672.171026349839</v>
          </cell>
          <cell r="O42">
            <v>8202.0590000000011</v>
          </cell>
          <cell r="P42">
            <v>12469.052678137383</v>
          </cell>
          <cell r="Q42">
            <v>20820.325299999997</v>
          </cell>
          <cell r="R42">
            <v>36949.757000000005</v>
          </cell>
          <cell r="S42">
            <v>44754.655849999996</v>
          </cell>
          <cell r="T42">
            <v>47313.929499999998</v>
          </cell>
          <cell r="V42">
            <v>1089.0218499999974</v>
          </cell>
          <cell r="X42" t="str">
            <v>Total interest Earned</v>
          </cell>
          <cell r="Y42">
            <v>0.24078620924020688</v>
          </cell>
          <cell r="Z42">
            <v>0.40078430871786086</v>
          </cell>
          <cell r="AA42">
            <v>0.21984673603262372</v>
          </cell>
          <cell r="AB42">
            <v>0.56635154167642132</v>
          </cell>
          <cell r="AC42">
            <v>0.63037939073083016</v>
          </cell>
          <cell r="AD42">
            <v>0.84073354310486015</v>
          </cell>
          <cell r="AE42">
            <v>0.19684731996706462</v>
          </cell>
          <cell r="AF42">
            <v>5.3725705665924828E-2</v>
          </cell>
          <cell r="AG42">
            <v>0.33475798853423955</v>
          </cell>
          <cell r="AH42">
            <v>0.29549112553008805</v>
          </cell>
          <cell r="AJ42">
            <v>43487.517</v>
          </cell>
        </row>
        <row r="43">
          <cell r="A43" t="str">
            <v>Interest on Deposits</v>
          </cell>
          <cell r="B43">
            <v>203.392</v>
          </cell>
          <cell r="C43">
            <v>212.11600000000001</v>
          </cell>
          <cell r="D43">
            <v>503.738</v>
          </cell>
          <cell r="E43">
            <v>1465.066</v>
          </cell>
          <cell r="F43">
            <v>2390.5540000000001</v>
          </cell>
          <cell r="G43">
            <v>5083</v>
          </cell>
          <cell r="H43">
            <v>8059.2573946000002</v>
          </cell>
          <cell r="I43">
            <v>12408.804679225001</v>
          </cell>
          <cell r="J43">
            <v>18840.184643028351</v>
          </cell>
          <cell r="K43">
            <v>1615.269</v>
          </cell>
          <cell r="L43">
            <v>2743.24</v>
          </cell>
          <cell r="M43">
            <v>5083.0344863999999</v>
          </cell>
          <cell r="N43">
            <v>1615.269</v>
          </cell>
          <cell r="O43" t="str">
            <v>Interest on Deposits</v>
          </cell>
          <cell r="P43">
            <v>4.2892542479546991E-2</v>
          </cell>
          <cell r="Q43">
            <v>1.3748232099417299</v>
          </cell>
          <cell r="R43">
            <v>1.9083888846979979</v>
          </cell>
          <cell r="S43">
            <v>0.63170396419000929</v>
          </cell>
          <cell r="T43">
            <v>1.1262853715080268</v>
          </cell>
          <cell r="U43">
            <v>0.58553165347235892</v>
          </cell>
          <cell r="V43">
            <v>1.9083888846979979</v>
          </cell>
          <cell r="W43">
            <v>0.63170396419000929</v>
          </cell>
          <cell r="X43">
            <v>0.74569032952194347</v>
          </cell>
          <cell r="Y43">
            <v>1.1107398243603197</v>
          </cell>
          <cell r="Z43">
            <v>0.52549646964481678</v>
          </cell>
          <cell r="AA43">
            <v>0.40208221072518224</v>
          </cell>
        </row>
        <row r="44">
          <cell r="A44" t="str">
            <v>Interest on Borrowings</v>
          </cell>
          <cell r="B44">
            <v>910.25300000000004</v>
          </cell>
          <cell r="C44">
            <v>506.35399999999998</v>
          </cell>
          <cell r="D44">
            <v>718.34</v>
          </cell>
          <cell r="E44">
            <v>703.38199999999995</v>
          </cell>
          <cell r="F44">
            <v>1267.904</v>
          </cell>
          <cell r="G44">
            <v>2282.0084091194349</v>
          </cell>
          <cell r="H44">
            <v>3455.7529112090733</v>
          </cell>
          <cell r="I44">
            <v>4454.7924589562062</v>
          </cell>
          <cell r="J44">
            <v>3873.6665437253714</v>
          </cell>
          <cell r="K44">
            <v>599.31799999999998</v>
          </cell>
          <cell r="L44">
            <v>1247.94</v>
          </cell>
          <cell r="M44">
            <v>2262.0444091194349</v>
          </cell>
          <cell r="N44">
            <v>599.31799999999998</v>
          </cell>
          <cell r="O44" t="str">
            <v>Interest on Borrowings</v>
          </cell>
          <cell r="P44">
            <v>-0.44372169056295341</v>
          </cell>
          <cell r="Q44">
            <v>0.41865177326534408</v>
          </cell>
          <cell r="R44">
            <v>-2.0823008603168547E-2</v>
          </cell>
          <cell r="S44">
            <v>0.80258238055565845</v>
          </cell>
          <cell r="T44">
            <v>0.79982743892237496</v>
          </cell>
          <cell r="U44">
            <v>0.51434714149127725</v>
          </cell>
          <cell r="V44">
            <v>-2.0823008603168547E-2</v>
          </cell>
          <cell r="W44">
            <v>0.80258238055565845</v>
          </cell>
          <cell r="X44">
            <v>0.52269020367472607</v>
          </cell>
          <cell r="Y44">
            <v>1.0110461933435091</v>
          </cell>
          <cell r="Z44">
            <v>-6.3916918344499973E-2</v>
          </cell>
          <cell r="AA44">
            <v>6.5829814459576363E-2</v>
          </cell>
          <cell r="AB44">
            <v>0.63170396419000929</v>
          </cell>
          <cell r="AC44">
            <v>0.74569032952194347</v>
          </cell>
          <cell r="AD44">
            <v>1.0474222574845435</v>
          </cell>
          <cell r="AE44">
            <v>9.8105564746287843E-2</v>
          </cell>
          <cell r="AF44">
            <v>-0.10745323833633602</v>
          </cell>
          <cell r="AG44">
            <v>0.61996526274749075</v>
          </cell>
          <cell r="AH44">
            <v>0.77622649527678123</v>
          </cell>
          <cell r="AJ44">
            <v>10966.949000000001</v>
          </cell>
        </row>
        <row r="45">
          <cell r="A45" t="str">
            <v>Others</v>
          </cell>
          <cell r="B45">
            <v>539.46400000000006</v>
          </cell>
          <cell r="C45">
            <v>1319.722</v>
          </cell>
          <cell r="D45">
            <v>1310.5029999999999</v>
          </cell>
          <cell r="E45">
            <v>1118.087</v>
          </cell>
          <cell r="F45">
            <v>1537.2159999999999</v>
          </cell>
          <cell r="G45">
            <v>2399.2615908805656</v>
          </cell>
          <cell r="H45">
            <v>3557.5008329252455</v>
          </cell>
          <cell r="I45">
            <v>4668.2149928657955</v>
          </cell>
          <cell r="J45">
            <v>4077.6857467994992</v>
          </cell>
          <cell r="K45">
            <v>1301.7830000000001</v>
          </cell>
          <cell r="L45">
            <v>1666.5140000000001</v>
          </cell>
          <cell r="M45">
            <v>2797.6378014000011</v>
          </cell>
          <cell r="N45">
            <v>1301.7830000000001</v>
          </cell>
          <cell r="O45" t="str">
            <v>Others</v>
          </cell>
          <cell r="P45">
            <v>3218.9560000000001</v>
          </cell>
          <cell r="Q45">
            <v>2935.7211162999997</v>
          </cell>
          <cell r="R45">
            <v>4025.7991620271996</v>
          </cell>
          <cell r="S45" t="str">
            <v>Others</v>
          </cell>
          <cell r="T45">
            <v>2515.1243072991929</v>
          </cell>
          <cell r="X45" t="str">
            <v>Interest on Borrowings</v>
          </cell>
          <cell r="Y45">
            <v>-0.44372169056295341</v>
          </cell>
          <cell r="Z45">
            <v>0.41865177326534408</v>
          </cell>
          <cell r="AA45">
            <v>-2.0823008603168547E-2</v>
          </cell>
          <cell r="AB45">
            <v>0.80258238055565845</v>
          </cell>
          <cell r="AC45">
            <v>0.52269020367472607</v>
          </cell>
          <cell r="AD45">
            <v>0.28073499514405964</v>
          </cell>
          <cell r="AE45">
            <v>0.35820520670592604</v>
          </cell>
          <cell r="AF45">
            <v>-3.5040395149485315E-2</v>
          </cell>
          <cell r="AG45">
            <v>0.60150272461023979</v>
          </cell>
          <cell r="AH45">
            <v>0.77557690302134641</v>
          </cell>
          <cell r="AJ45">
            <v>2199.0639999999999</v>
          </cell>
        </row>
        <row r="46">
          <cell r="A46" t="str">
            <v>Total Interest Expense</v>
          </cell>
          <cell r="B46">
            <v>1653.1089999999999</v>
          </cell>
          <cell r="C46">
            <v>2038.192</v>
          </cell>
          <cell r="D46">
            <v>2532.5810000000001</v>
          </cell>
          <cell r="E46">
            <v>3286.5349999999999</v>
          </cell>
          <cell r="F46">
            <v>5195.674</v>
          </cell>
          <cell r="G46">
            <v>9764.27</v>
          </cell>
          <cell r="H46">
            <v>15072.511138734319</v>
          </cell>
          <cell r="I46">
            <v>21531.812131047001</v>
          </cell>
          <cell r="J46">
            <v>26791.536933553223</v>
          </cell>
          <cell r="K46">
            <v>3516.37</v>
          </cell>
          <cell r="L46">
            <v>5657.6939999999995</v>
          </cell>
          <cell r="M46">
            <v>10142.716696919437</v>
          </cell>
          <cell r="N46">
            <v>3516.37</v>
          </cell>
          <cell r="O46" t="str">
            <v>Total Interest Expense</v>
          </cell>
          <cell r="P46">
            <v>0.23294471205468015</v>
          </cell>
          <cell r="Q46">
            <v>0.24256252600343831</v>
          </cell>
          <cell r="R46">
            <v>0.29770183066207934</v>
          </cell>
          <cell r="S46">
            <v>0.58089720632824537</v>
          </cell>
          <cell r="T46">
            <v>0.87930767018869949</v>
          </cell>
          <cell r="U46">
            <v>0.54363932364982914</v>
          </cell>
          <cell r="V46">
            <v>0.29770183066207934</v>
          </cell>
          <cell r="W46">
            <v>0.58089720632824537</v>
          </cell>
          <cell r="X46">
            <v>0.88052002492843084</v>
          </cell>
          <cell r="Y46">
            <v>0.59940144263144712</v>
          </cell>
          <cell r="Z46">
            <v>0.31134881343891463</v>
          </cell>
          <cell r="AA46">
            <v>0.30738067485395293</v>
          </cell>
          <cell r="AJ46">
            <v>8526.5660000000007</v>
          </cell>
        </row>
        <row r="47">
          <cell r="A47" t="str">
            <v>Total Interest Expense</v>
          </cell>
          <cell r="B47">
            <v>1653.1089999999999</v>
          </cell>
          <cell r="C47">
            <v>2038.192</v>
          </cell>
          <cell r="D47">
            <v>2532.5810000000001</v>
          </cell>
          <cell r="E47">
            <v>3286.5349999999999</v>
          </cell>
          <cell r="F47">
            <v>5195.674</v>
          </cell>
          <cell r="G47">
            <v>9770.5689999999995</v>
          </cell>
          <cell r="H47">
            <v>18164.77</v>
          </cell>
          <cell r="I47">
            <v>19923.947</v>
          </cell>
          <cell r="J47">
            <v>20625.860006178402</v>
          </cell>
          <cell r="K47">
            <v>26345.491999999998</v>
          </cell>
          <cell r="L47">
            <v>44251.92048147499</v>
          </cell>
          <cell r="M47">
            <v>53934.988739843749</v>
          </cell>
          <cell r="O47">
            <v>3516.37</v>
          </cell>
          <cell r="P47">
            <v>5656.027</v>
          </cell>
          <cell r="Q47">
            <v>11167.187</v>
          </cell>
          <cell r="R47">
            <v>19320.735162027202</v>
          </cell>
          <cell r="S47">
            <v>21693.47807822992</v>
          </cell>
          <cell r="T47">
            <v>19529.572307299193</v>
          </cell>
          <cell r="V47">
            <v>1769.5310782299202</v>
          </cell>
          <cell r="X47" t="str">
            <v>Total Interest Expense</v>
          </cell>
          <cell r="Y47">
            <v>0.23294471205468015</v>
          </cell>
          <cell r="Z47">
            <v>0.24256252600343831</v>
          </cell>
          <cell r="AA47">
            <v>0.29770183066207934</v>
          </cell>
          <cell r="AB47">
            <v>0.58089720632824537</v>
          </cell>
          <cell r="AC47">
            <v>0.88052002492843084</v>
          </cell>
          <cell r="AD47">
            <v>0.85913123381043643</v>
          </cell>
          <cell r="AE47">
            <v>9.684554222266506E-2</v>
          </cell>
          <cell r="AF47">
            <v>-0.11018760489575696</v>
          </cell>
          <cell r="AG47">
            <v>0.48604679169081577</v>
          </cell>
          <cell r="AH47">
            <v>0.67967713343425107</v>
          </cell>
          <cell r="AJ47">
            <v>21692.579000000002</v>
          </cell>
        </row>
        <row r="48">
          <cell r="A48" t="str">
            <v>Net Interest Income</v>
          </cell>
          <cell r="B48">
            <v>2007.5450000000001</v>
          </cell>
          <cell r="C48">
            <v>2503.8969999999999</v>
          </cell>
          <cell r="D48">
            <v>3829.9059999999999</v>
          </cell>
          <cell r="E48">
            <v>4474.7240000000002</v>
          </cell>
          <cell r="F48">
            <v>6649.0940000000001</v>
          </cell>
          <cell r="G48">
            <v>10473.541000000001</v>
          </cell>
          <cell r="H48">
            <v>15189.927771999761</v>
          </cell>
          <cell r="I48">
            <v>20756.783536517738</v>
          </cell>
          <cell r="J48">
            <v>26562.112245755488</v>
          </cell>
          <cell r="K48">
            <v>4685.6890000000012</v>
          </cell>
          <cell r="L48">
            <v>6635.7886781373818</v>
          </cell>
          <cell r="M48">
            <v>10113.683717794975</v>
          </cell>
          <cell r="N48">
            <v>4685.6890000000012</v>
          </cell>
          <cell r="O48" t="str">
            <v>Net Interest Income</v>
          </cell>
          <cell r="P48">
            <v>0.24724327474602048</v>
          </cell>
          <cell r="Q48">
            <v>0.5295780936675909</v>
          </cell>
          <cell r="R48">
            <v>0.16836392329211214</v>
          </cell>
          <cell r="S48">
            <v>0.48592270718819752</v>
          </cell>
          <cell r="T48">
            <v>0.57518317533185748</v>
          </cell>
          <cell r="U48">
            <v>0.45031444207835336</v>
          </cell>
          <cell r="V48">
            <v>0.16836392329211214</v>
          </cell>
          <cell r="W48">
            <v>0.55566823786226816</v>
          </cell>
          <cell r="X48">
            <v>0.50409441724441817</v>
          </cell>
          <cell r="Y48">
            <v>0.43622016148870091</v>
          </cell>
          <cell r="Z48">
            <v>0.37415875012742261</v>
          </cell>
          <cell r="AA48">
            <v>0.28542382027766822</v>
          </cell>
        </row>
        <row r="49">
          <cell r="A49" t="str">
            <v>Growth YoY</v>
          </cell>
          <cell r="B49">
            <v>2007.5450000000001</v>
          </cell>
          <cell r="C49">
            <v>0.24724327474602048</v>
          </cell>
          <cell r="D49">
            <v>0.5295780936675909</v>
          </cell>
          <cell r="E49">
            <v>0.16836392329211214</v>
          </cell>
          <cell r="F49">
            <v>0.48592270718819752</v>
          </cell>
          <cell r="G49">
            <v>0.57518317533185748</v>
          </cell>
          <cell r="H49">
            <v>0.45031444207835336</v>
          </cell>
          <cell r="I49">
            <v>0.3664833597681485</v>
          </cell>
          <cell r="J49">
            <v>0.28542382027766822</v>
          </cell>
          <cell r="K49" t="e">
            <v>#REF!</v>
          </cell>
          <cell r="L49" t="e">
            <v>#REF!</v>
          </cell>
          <cell r="M49">
            <v>42737.182286506089</v>
          </cell>
          <cell r="O49">
            <v>4685.6890000000012</v>
          </cell>
          <cell r="P49">
            <v>6813.0256781373828</v>
          </cell>
          <cell r="Q49">
            <v>9653.1382999999969</v>
          </cell>
          <cell r="R49">
            <v>17629.021837972803</v>
          </cell>
          <cell r="S49">
            <v>23061.177771770075</v>
          </cell>
          <cell r="T49">
            <v>27784.357192700805</v>
          </cell>
          <cell r="V49">
            <v>-680.50922822992288</v>
          </cell>
          <cell r="X49" t="str">
            <v>Net Interest Income</v>
          </cell>
          <cell r="Y49">
            <v>0.24724327474602048</v>
          </cell>
          <cell r="Z49">
            <v>0.5295780936675909</v>
          </cell>
          <cell r="AA49">
            <v>0.16836392329211214</v>
          </cell>
          <cell r="AB49">
            <v>0.55566823786226816</v>
          </cell>
          <cell r="AC49">
            <v>0.44367999935643176</v>
          </cell>
          <cell r="AD49">
            <v>0.8228468938204776</v>
          </cell>
          <cell r="AE49">
            <v>0.29600657455520452</v>
          </cell>
          <cell r="AF49">
            <v>0.19128122614033316</v>
          </cell>
          <cell r="AG49">
            <v>0.23992602488856751</v>
          </cell>
          <cell r="AH49">
            <v>6.8712674066400137E-3</v>
          </cell>
          <cell r="AJ49">
            <v>21794.937999999998</v>
          </cell>
        </row>
        <row r="50">
          <cell r="A50" t="str">
            <v>Growth YoY</v>
          </cell>
          <cell r="C50">
            <v>0.24724327474602048</v>
          </cell>
          <cell r="D50">
            <v>0.5295780936675909</v>
          </cell>
          <cell r="E50">
            <v>0.16836392329211214</v>
          </cell>
          <cell r="F50">
            <v>0.55566823786226816</v>
          </cell>
          <cell r="G50">
            <v>0.44367999935643176</v>
          </cell>
          <cell r="H50">
            <v>0.8228468938204776</v>
          </cell>
          <cell r="I50">
            <v>0.29600657455520452</v>
          </cell>
          <cell r="J50">
            <v>0.19128122614033316</v>
          </cell>
          <cell r="K50">
            <v>0.23992602488856751</v>
          </cell>
          <cell r="L50">
            <v>6.8712674066400137E-3</v>
          </cell>
          <cell r="M50">
            <v>0.2103480898825314</v>
          </cell>
          <cell r="AJ50">
            <v>-8.1997079651500715E-2</v>
          </cell>
        </row>
        <row r="51">
          <cell r="A51" t="str">
            <v>Commission , Exchange &amp; Brokerage</v>
          </cell>
          <cell r="B51">
            <v>1053.425</v>
          </cell>
          <cell r="C51">
            <v>1274.501</v>
          </cell>
          <cell r="D51">
            <v>2704.069</v>
          </cell>
          <cell r="E51">
            <v>3990.2979999999998</v>
          </cell>
          <cell r="F51">
            <v>9210.3490000000002</v>
          </cell>
          <cell r="G51">
            <v>10562.403</v>
          </cell>
          <cell r="H51">
            <v>11610.887296438374</v>
          </cell>
          <cell r="I51">
            <v>12427.89422052981</v>
          </cell>
          <cell r="J51">
            <v>19227.812089559549</v>
          </cell>
          <cell r="K51">
            <v>3953.506965</v>
          </cell>
          <cell r="L51">
            <v>8464.7259999999969</v>
          </cell>
          <cell r="M51">
            <v>11169.338705875101</v>
          </cell>
          <cell r="N51">
            <v>3953.506965</v>
          </cell>
          <cell r="O51" t="str">
            <v>Commission , Exchange &amp; Brokerage</v>
          </cell>
          <cell r="P51">
            <v>0.20986401499869478</v>
          </cell>
          <cell r="Q51">
            <v>1.1216687942967485</v>
          </cell>
          <cell r="R51">
            <v>0.47566426744287948</v>
          </cell>
          <cell r="S51">
            <v>1.3081857545476554</v>
          </cell>
          <cell r="T51">
            <v>0.14679726034268636</v>
          </cell>
          <cell r="U51">
            <v>9.926569706139543E-2</v>
          </cell>
          <cell r="V51">
            <v>0.47566426744287948</v>
          </cell>
          <cell r="W51">
            <v>1.3081857545476554</v>
          </cell>
          <cell r="X51">
            <v>0.20981571925233244</v>
          </cell>
          <cell r="Y51">
            <v>0.22612066664618613</v>
          </cell>
          <cell r="Z51">
            <v>0.18692150704541488</v>
          </cell>
          <cell r="AA51">
            <v>0.18571236070144814</v>
          </cell>
        </row>
        <row r="52">
          <cell r="A52" t="str">
            <v>Profit on sale of Investment</v>
          </cell>
          <cell r="B52">
            <v>736.40899999999999</v>
          </cell>
          <cell r="C52">
            <v>647.47799999999995</v>
          </cell>
          <cell r="D52">
            <v>936.62099999999998</v>
          </cell>
          <cell r="E52">
            <v>492.697</v>
          </cell>
          <cell r="F52">
            <v>2476.971</v>
          </cell>
          <cell r="G52">
            <v>1183.547</v>
          </cell>
          <cell r="H52">
            <v>1517.1031220742898</v>
          </cell>
          <cell r="I52">
            <v>2587.6177018222406</v>
          </cell>
          <cell r="J52">
            <v>3049.338133875</v>
          </cell>
          <cell r="K52">
            <v>529.88499999999999</v>
          </cell>
          <cell r="L52">
            <v>2970.2250218626191</v>
          </cell>
          <cell r="M52">
            <v>1652.1842012453817</v>
          </cell>
          <cell r="N52">
            <v>529.88499999999999</v>
          </cell>
          <cell r="O52" t="str">
            <v>Profit on sale of Investment</v>
          </cell>
          <cell r="P52">
            <v>-0.12076305422665945</v>
          </cell>
          <cell r="Q52">
            <v>0.44656806872202615</v>
          </cell>
          <cell r="R52">
            <v>-0.47396332134342489</v>
          </cell>
          <cell r="S52">
            <v>4.0273717923997916</v>
          </cell>
          <cell r="T52">
            <v>-0.52217971062236901</v>
          </cell>
          <cell r="U52">
            <v>0.28182752528990385</v>
          </cell>
          <cell r="V52">
            <v>-0.47396332134342489</v>
          </cell>
          <cell r="W52">
            <v>4.0273717923997916</v>
          </cell>
          <cell r="X52">
            <v>-0.25084912177009744</v>
          </cell>
          <cell r="Y52">
            <v>-0.14009145894240482</v>
          </cell>
          <cell r="Z52">
            <v>0.53903143553872823</v>
          </cell>
          <cell r="AA52">
            <v>0.24169695685151216</v>
          </cell>
          <cell r="AB52">
            <v>1.3081857545476554</v>
          </cell>
          <cell r="AC52">
            <v>0.20981571925233244</v>
          </cell>
          <cell r="AD52">
            <v>0.62020367366444318</v>
          </cell>
          <cell r="AE52">
            <v>-0.40632928107707444</v>
          </cell>
          <cell r="AF52">
            <v>0.26056816429231011</v>
          </cell>
          <cell r="AG52">
            <v>-1.7477297572955353E-3</v>
          </cell>
          <cell r="AH52">
            <v>0.36987707983364126</v>
          </cell>
          <cell r="AJ52">
            <v>10563.249</v>
          </cell>
        </row>
        <row r="53">
          <cell r="A53" t="str">
            <v>Forex Income</v>
          </cell>
          <cell r="B53">
            <v>0</v>
          </cell>
          <cell r="C53">
            <v>1.2090000000000001</v>
          </cell>
          <cell r="D53">
            <v>55.174999999999997</v>
          </cell>
          <cell r="E53">
            <v>13.069000000000001</v>
          </cell>
          <cell r="F53">
            <v>269.20999999999998</v>
          </cell>
          <cell r="G53">
            <v>269.20999999999998</v>
          </cell>
          <cell r="H53">
            <v>326.27919999999995</v>
          </cell>
          <cell r="I53">
            <v>394.76223999999991</v>
          </cell>
          <cell r="J53">
            <v>415.13745</v>
          </cell>
          <cell r="K53">
            <v>10.837</v>
          </cell>
          <cell r="L53">
            <v>285.346</v>
          </cell>
          <cell r="M53">
            <v>285.346</v>
          </cell>
          <cell r="N53">
            <v>10.837</v>
          </cell>
          <cell r="O53" t="str">
            <v>Forex Income</v>
          </cell>
          <cell r="P53" t="str">
            <v>NA</v>
          </cell>
          <cell r="Q53">
            <v>44.636889991728694</v>
          </cell>
          <cell r="R53">
            <v>-0.76313547802446757</v>
          </cell>
          <cell r="S53">
            <v>19.599127706787051</v>
          </cell>
          <cell r="T53">
            <v>0</v>
          </cell>
          <cell r="U53">
            <v>0.21198766762007337</v>
          </cell>
          <cell r="V53">
            <v>-0.76313547802446757</v>
          </cell>
          <cell r="W53">
            <v>19.599127706787051</v>
          </cell>
          <cell r="X53">
            <v>-0.40605475279521563</v>
          </cell>
          <cell r="Y53">
            <v>0.42653662380547375</v>
          </cell>
          <cell r="Z53">
            <v>0.40000000000000013</v>
          </cell>
          <cell r="AA53">
            <v>0.30000000000000004</v>
          </cell>
          <cell r="AB53">
            <v>4.0273717923997916</v>
          </cell>
          <cell r="AC53">
            <v>-0.25084912177009744</v>
          </cell>
          <cell r="AD53">
            <v>0.59510569215223974</v>
          </cell>
          <cell r="AE53">
            <v>-3.0347019748520063</v>
          </cell>
          <cell r="AF53">
            <v>-2.554082979122966</v>
          </cell>
          <cell r="AG53">
            <v>-0.55588637651577899</v>
          </cell>
          <cell r="AH53">
            <v>-0.37675565968661207</v>
          </cell>
          <cell r="AJ53">
            <v>-6466.4571239999996</v>
          </cell>
        </row>
        <row r="54">
          <cell r="A54" t="str">
            <v>Income from Media Business</v>
          </cell>
          <cell r="B54">
            <v>356.51299999999998</v>
          </cell>
          <cell r="C54">
            <v>129.24299999999999</v>
          </cell>
          <cell r="D54">
            <v>0</v>
          </cell>
          <cell r="E54">
            <v>0</v>
          </cell>
          <cell r="F54">
            <v>269.20999999999998</v>
          </cell>
          <cell r="G54">
            <v>159.89599999999999</v>
          </cell>
          <cell r="H54">
            <v>-284.94200000000001</v>
          </cell>
          <cell r="I54">
            <v>132.02500000000001</v>
          </cell>
          <cell r="J54">
            <v>611.92100000000005</v>
          </cell>
          <cell r="K54">
            <v>47.008000000000003</v>
          </cell>
          <cell r="L54">
            <v>750.85598749999986</v>
          </cell>
          <cell r="M54">
            <v>863.48438562499973</v>
          </cell>
          <cell r="O54" t="str">
            <v>Income from Media Business</v>
          </cell>
          <cell r="P54">
            <v>-0.63748026018686554</v>
          </cell>
          <cell r="Q54">
            <v>-1</v>
          </cell>
          <cell r="R54" t="e">
            <v>#DIV/0!</v>
          </cell>
          <cell r="S54" t="e">
            <v>#DIV/0!</v>
          </cell>
          <cell r="T54" t="e">
            <v>#DIV/0!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19.599127706787051</v>
          </cell>
          <cell r="AC54">
            <v>-0.40605475279521563</v>
          </cell>
          <cell r="AD54">
            <v>-2.7820458297893635</v>
          </cell>
          <cell r="AE54">
            <v>-1.4633399077707043</v>
          </cell>
          <cell r="AF54">
            <v>3.6348873319447073</v>
          </cell>
          <cell r="AG54">
            <v>-0.92317962612820936</v>
          </cell>
          <cell r="AH54">
            <v>14.972940510125932</v>
          </cell>
          <cell r="AJ54">
            <v>131.00299999999999</v>
          </cell>
        </row>
        <row r="55">
          <cell r="A55" t="str">
            <v>Premium on Insurance busines</v>
          </cell>
          <cell r="B55">
            <v>73.715000000000003</v>
          </cell>
          <cell r="C55">
            <v>398.86</v>
          </cell>
          <cell r="D55">
            <v>1465.1179999999999</v>
          </cell>
          <cell r="E55">
            <v>4608.866</v>
          </cell>
          <cell r="F55">
            <v>6121.2209999999995</v>
          </cell>
          <cell r="G55">
            <v>9504.6129999999994</v>
          </cell>
          <cell r="H55">
            <v>14218.520052811893</v>
          </cell>
          <cell r="I55">
            <v>20904.760306242038</v>
          </cell>
          <cell r="J55">
            <v>29461.379693930379</v>
          </cell>
          <cell r="K55">
            <v>4593.7929999999997</v>
          </cell>
          <cell r="L55">
            <v>6106.985999999999</v>
          </cell>
          <cell r="M55">
            <v>9538.7913131727983</v>
          </cell>
          <cell r="N55">
            <v>4593.7929999999997</v>
          </cell>
          <cell r="O55" t="str">
            <v>Premium on Insurance busines</v>
          </cell>
          <cell r="P55">
            <v>4.4108390422573427</v>
          </cell>
          <cell r="Q55">
            <v>2.6732638018352302</v>
          </cell>
          <cell r="R55">
            <v>2.1457302415232085</v>
          </cell>
          <cell r="S55">
            <v>0.32814037118892148</v>
          </cell>
          <cell r="T55">
            <v>0.55273155470125968</v>
          </cell>
          <cell r="U55">
            <v>0.49595991470793122</v>
          </cell>
          <cell r="V55">
            <v>2.1457302415232085</v>
          </cell>
          <cell r="W55">
            <v>0.32814037118892148</v>
          </cell>
          <cell r="X55">
            <v>0.55273155470125968</v>
          </cell>
          <cell r="Y55">
            <v>0.50966553471159193</v>
          </cell>
          <cell r="Z55">
            <v>0.49596112102002543</v>
          </cell>
          <cell r="AA55">
            <v>0.37251656882801965</v>
          </cell>
          <cell r="AB55" t="e">
            <v>#DIV/0!</v>
          </cell>
          <cell r="AC55" t="e">
            <v>#DIV/0!</v>
          </cell>
          <cell r="AD55" t="e">
            <v>#DIV/0!</v>
          </cell>
          <cell r="AE55" t="e">
            <v>#DIV/0!</v>
          </cell>
          <cell r="AF55" t="e">
            <v>#DIV/0!</v>
          </cell>
          <cell r="AG55" t="e">
            <v>#DIV/0!</v>
          </cell>
          <cell r="AH55" t="e">
            <v>#DIV/0!</v>
          </cell>
          <cell r="AJ55">
            <v>0</v>
          </cell>
        </row>
        <row r="56">
          <cell r="A56" t="str">
            <v>Profit on recoveries</v>
          </cell>
          <cell r="B56">
            <v>73.715000000000003</v>
          </cell>
          <cell r="C56">
            <v>398.86</v>
          </cell>
          <cell r="D56">
            <v>1465.1179999999999</v>
          </cell>
          <cell r="E56">
            <v>62.814999999999998</v>
          </cell>
          <cell r="F56">
            <v>274.32400000000001</v>
          </cell>
          <cell r="G56">
            <v>435.375</v>
          </cell>
          <cell r="H56">
            <v>16619.904999999999</v>
          </cell>
          <cell r="I56">
            <v>23070.962</v>
          </cell>
          <cell r="J56">
            <v>28493.373</v>
          </cell>
          <cell r="K56">
            <v>29399.087</v>
          </cell>
          <cell r="L56">
            <v>32411.286518707941</v>
          </cell>
          <cell r="M56">
            <v>36169.792423817191</v>
          </cell>
          <cell r="O56" t="str">
            <v>Profit on recoveries</v>
          </cell>
          <cell r="P56">
            <v>6106.985999999999</v>
          </cell>
          <cell r="Q56">
            <v>9513.3719999999994</v>
          </cell>
          <cell r="R56">
            <v>16627.098000000002</v>
          </cell>
          <cell r="S56">
            <v>3.3671734458330018</v>
          </cell>
          <cell r="T56">
            <v>28498.526000000002</v>
          </cell>
          <cell r="W56">
            <v>3.3671734458330018</v>
          </cell>
          <cell r="X56">
            <v>0.58708315714264869</v>
          </cell>
          <cell r="Y56">
            <v>4.4108390422573427</v>
          </cell>
          <cell r="Z56">
            <v>2.6732638018352302</v>
          </cell>
          <cell r="AA56">
            <v>2.1457302415232085</v>
          </cell>
          <cell r="AB56">
            <v>0.32814037118892148</v>
          </cell>
          <cell r="AC56">
            <v>0.55273155470125968</v>
          </cell>
          <cell r="AD56">
            <v>0.74861459377672723</v>
          </cell>
          <cell r="AE56">
            <v>0.38815245935521303</v>
          </cell>
          <cell r="AF56">
            <v>0.23503185519528835</v>
          </cell>
          <cell r="AG56">
            <v>3.1786829870931843E-2</v>
          </cell>
          <cell r="AH56">
            <v>0.1024589477458242</v>
          </cell>
          <cell r="AJ56">
            <v>23077.409</v>
          </cell>
        </row>
        <row r="57">
          <cell r="A57" t="str">
            <v>Profit on Derivatives</v>
          </cell>
          <cell r="E57">
            <v>38.781999999999996</v>
          </cell>
          <cell r="F57">
            <v>-67.741</v>
          </cell>
          <cell r="G57">
            <v>623.55799999999999</v>
          </cell>
          <cell r="H57">
            <v>1723.758</v>
          </cell>
          <cell r="I57">
            <v>1229.479</v>
          </cell>
          <cell r="J57">
            <v>2086.864</v>
          </cell>
          <cell r="K57">
            <v>1265.95</v>
          </cell>
          <cell r="L57">
            <v>457.39789999999999</v>
          </cell>
          <cell r="M57">
            <v>196.33685500000001</v>
          </cell>
          <cell r="O57" t="str">
            <v>Profit on Derivatives</v>
          </cell>
          <cell r="S57">
            <v>-2.7467123923469652</v>
          </cell>
          <cell r="W57">
            <v>-2.7467123923469652</v>
          </cell>
          <cell r="X57">
            <v>-10.205030926617559</v>
          </cell>
          <cell r="AB57">
            <v>3.3671734458330018</v>
          </cell>
          <cell r="AC57">
            <v>0.58708315714264869</v>
          </cell>
          <cell r="AD57">
            <v>2.9592489233419466</v>
          </cell>
          <cell r="AE57">
            <v>-0.28674500712977113</v>
          </cell>
          <cell r="AJ57">
            <v>1321.345</v>
          </cell>
        </row>
        <row r="58">
          <cell r="A58" t="str">
            <v>Others</v>
          </cell>
          <cell r="B58">
            <v>179.34700000000015</v>
          </cell>
          <cell r="C58">
            <v>116.66100000000034</v>
          </cell>
          <cell r="D58">
            <v>131.21599999999967</v>
          </cell>
          <cell r="E58">
            <v>661.20599999999979</v>
          </cell>
          <cell r="F58">
            <v>218.38600000000184</v>
          </cell>
          <cell r="G58">
            <v>1213.603000000001</v>
          </cell>
          <cell r="H58">
            <v>554.9365704856607</v>
          </cell>
          <cell r="I58">
            <v>767.23832045879681</v>
          </cell>
          <cell r="J58">
            <v>5073.8506843554978</v>
          </cell>
          <cell r="K58">
            <v>249.953</v>
          </cell>
          <cell r="L58">
            <v>1107.2517234602537</v>
          </cell>
          <cell r="M58">
            <v>2032.0700744415585</v>
          </cell>
          <cell r="N58">
            <v>249.953</v>
          </cell>
          <cell r="O58" t="str">
            <v>Others</v>
          </cell>
          <cell r="P58">
            <v>-0.34952354932058949</v>
          </cell>
          <cell r="Q58">
            <v>0.124763202784129</v>
          </cell>
          <cell r="R58">
            <v>4.0390653578831959</v>
          </cell>
          <cell r="S58">
            <v>-0.66971564081390378</v>
          </cell>
          <cell r="T58">
            <v>4.5571465203813011</v>
          </cell>
          <cell r="U58">
            <v>-0.54273632276316042</v>
          </cell>
          <cell r="V58">
            <v>4.0390653578831959</v>
          </cell>
          <cell r="W58">
            <v>-1.0372455785337658</v>
          </cell>
          <cell r="X58">
            <v>-11.05672635725135</v>
          </cell>
          <cell r="Y58">
            <v>13.301826040610962</v>
          </cell>
          <cell r="Z58">
            <v>0.20188103271542412</v>
          </cell>
          <cell r="AA58">
            <v>0.19183618338492203</v>
          </cell>
          <cell r="AB58">
            <v>-2.7467123923469652</v>
          </cell>
          <cell r="AC58">
            <v>-10.205030926617559</v>
          </cell>
          <cell r="AD58">
            <v>0.45027888343987255</v>
          </cell>
          <cell r="AE58">
            <v>-2.4546068760069577</v>
          </cell>
          <cell r="AJ58">
            <v>0</v>
          </cell>
        </row>
        <row r="59">
          <cell r="A59" t="str">
            <v>Other Income</v>
          </cell>
          <cell r="B59">
            <v>2399.4090000000001</v>
          </cell>
          <cell r="C59">
            <v>2567.9520000000002</v>
          </cell>
          <cell r="D59">
            <v>5292.1989999999996</v>
          </cell>
          <cell r="E59">
            <v>9867.7330000000002</v>
          </cell>
          <cell r="F59">
            <v>18502.72</v>
          </cell>
          <cell r="G59">
            <v>22733.376</v>
          </cell>
          <cell r="H59">
            <v>28227.726241810218</v>
          </cell>
          <cell r="I59">
            <v>37082.272789052884</v>
          </cell>
          <cell r="J59">
            <v>57227.518051720428</v>
          </cell>
          <cell r="K59">
            <v>9337.9749649999994</v>
          </cell>
          <cell r="L59">
            <v>18934.534745322868</v>
          </cell>
          <cell r="M59">
            <v>24677.73029473484</v>
          </cell>
          <cell r="N59">
            <v>9337.9749649999994</v>
          </cell>
          <cell r="O59" t="str">
            <v>Other Income</v>
          </cell>
          <cell r="P59">
            <v>7.0243547473565426E-2</v>
          </cell>
          <cell r="Q59">
            <v>1.0608636765796242</v>
          </cell>
          <cell r="R59">
            <v>0.86458086704600512</v>
          </cell>
          <cell r="S59">
            <v>0.87507302842507007</v>
          </cell>
          <cell r="T59">
            <v>0.22865049030629003</v>
          </cell>
          <cell r="U59">
            <v>0.2416865071782659</v>
          </cell>
          <cell r="V59">
            <v>0.86458086704600512</v>
          </cell>
          <cell r="W59">
            <v>0.8504459940292266</v>
          </cell>
          <cell r="X59">
            <v>0.31270227939583028</v>
          </cell>
          <cell r="Y59">
            <v>0.3924782813356531</v>
          </cell>
          <cell r="Z59">
            <v>0.33965455168232594</v>
          </cell>
          <cell r="AA59">
            <v>0.2798633801224002</v>
          </cell>
          <cell r="AB59">
            <v>-1.0372455785337658</v>
          </cell>
          <cell r="AC59">
            <v>-0.22016485970677557</v>
          </cell>
          <cell r="AD59">
            <v>-17.879822962770977</v>
          </cell>
          <cell r="AE59">
            <v>1.1736489633749461</v>
          </cell>
          <cell r="AF59">
            <v>-0.44339506164079312</v>
          </cell>
          <cell r="AG59">
            <v>0.33236786415440722</v>
          </cell>
          <cell r="AH59">
            <v>11.549174300325701</v>
          </cell>
          <cell r="AJ59">
            <v>3509.8481750000005</v>
          </cell>
        </row>
        <row r="60">
          <cell r="A60" t="str">
            <v>Other Income</v>
          </cell>
          <cell r="B60">
            <v>2399.4090000000001</v>
          </cell>
          <cell r="C60">
            <v>2567.9520000000002</v>
          </cell>
          <cell r="D60">
            <v>5292.1989999999996</v>
          </cell>
          <cell r="E60">
            <v>9867.7330000000002</v>
          </cell>
          <cell r="F60">
            <v>18259.707000000002</v>
          </cell>
          <cell r="G60">
            <v>23702.687000000002</v>
          </cell>
          <cell r="H60">
            <v>40300.794999999998</v>
          </cell>
          <cell r="I60">
            <v>28517.034</v>
          </cell>
          <cell r="J60">
            <v>39456.560373216358</v>
          </cell>
          <cell r="K60">
            <v>48878.370999999999</v>
          </cell>
          <cell r="L60">
            <v>59815.977978753937</v>
          </cell>
          <cell r="M60">
            <v>68590.469698171641</v>
          </cell>
          <cell r="O60">
            <v>9341.4899650000007</v>
          </cell>
          <cell r="P60">
            <v>18322.864277866978</v>
          </cell>
          <cell r="Q60">
            <v>23035.117999999999</v>
          </cell>
          <cell r="R60">
            <v>39103.608360999999</v>
          </cell>
          <cell r="S60">
            <v>29921.535870999996</v>
          </cell>
          <cell r="T60">
            <v>54950.359072000007</v>
          </cell>
          <cell r="V60">
            <v>1404.5018709999968</v>
          </cell>
          <cell r="X60" t="str">
            <v>Other Income</v>
          </cell>
          <cell r="Y60">
            <v>7.0243547473565426E-2</v>
          </cell>
          <cell r="Z60">
            <v>1.0608636765796242</v>
          </cell>
          <cell r="AA60">
            <v>0.86458086704600512</v>
          </cell>
          <cell r="AB60">
            <v>0.8504459940292266</v>
          </cell>
          <cell r="AC60">
            <v>0.29808692987242336</v>
          </cell>
          <cell r="AD60">
            <v>0.70026271704975884</v>
          </cell>
          <cell r="AE60">
            <v>-0.29239524927485916</v>
          </cell>
          <cell r="AF60">
            <v>0.91188901342264428</v>
          </cell>
          <cell r="AG60">
            <v>-0.1035012414573917</v>
          </cell>
          <cell r="AH60">
            <v>0.25297931785237715</v>
          </cell>
          <cell r="AJ60">
            <v>32136.397051</v>
          </cell>
        </row>
        <row r="61">
          <cell r="A61" t="str">
            <v>Total income</v>
          </cell>
          <cell r="B61">
            <v>4406.9539999999997</v>
          </cell>
          <cell r="C61">
            <v>5071.8490000000002</v>
          </cell>
          <cell r="D61">
            <v>9122.1049999999996</v>
          </cell>
          <cell r="E61">
            <v>14342.457</v>
          </cell>
          <cell r="F61">
            <v>25151.814000000002</v>
          </cell>
          <cell r="G61">
            <v>33206.917000000001</v>
          </cell>
          <cell r="H61">
            <v>43417.654013809981</v>
          </cell>
          <cell r="I61">
            <v>57839.056325570622</v>
          </cell>
          <cell r="J61">
            <v>83789.630297475916</v>
          </cell>
          <cell r="K61">
            <v>14023.663965</v>
          </cell>
          <cell r="L61">
            <v>25570.32342346025</v>
          </cell>
          <cell r="M61">
            <v>34791.414012529814</v>
          </cell>
          <cell r="N61">
            <v>14023.663965</v>
          </cell>
          <cell r="O61" t="str">
            <v>Total income</v>
          </cell>
          <cell r="P61">
            <v>0.15087405042122071</v>
          </cell>
          <cell r="Q61">
            <v>0.79857582510835767</v>
          </cell>
          <cell r="R61">
            <v>0.57227492996408191</v>
          </cell>
          <cell r="S61">
            <v>0.7536614542403719</v>
          </cell>
          <cell r="T61">
            <v>0.32025932602714047</v>
          </cell>
          <cell r="U61">
            <v>0.30748825655239176</v>
          </cell>
          <cell r="V61">
            <v>0.57227492996408191</v>
          </cell>
          <cell r="W61">
            <v>0.75847785355047637</v>
          </cell>
          <cell r="X61">
            <v>0.36552817539014182</v>
          </cell>
          <cell r="Y61">
            <v>0.4057765363992869</v>
          </cell>
          <cell r="Z61">
            <v>0.35037156779969769</v>
          </cell>
          <cell r="AA61">
            <v>0.28162087769668442</v>
          </cell>
        </row>
        <row r="62">
          <cell r="A62" t="str">
            <v>Growth YoY</v>
          </cell>
          <cell r="B62">
            <v>4406.9539999999997</v>
          </cell>
          <cell r="C62">
            <v>0.15087405042122071</v>
          </cell>
          <cell r="D62">
            <v>0.79857582510835767</v>
          </cell>
          <cell r="E62">
            <v>0.57227492996408191</v>
          </cell>
          <cell r="F62">
            <v>0.7536614542403719</v>
          </cell>
          <cell r="G62">
            <v>0.32025932602714047</v>
          </cell>
          <cell r="H62">
            <v>0.30748825655239176</v>
          </cell>
          <cell r="I62">
            <v>0.33215526355186253</v>
          </cell>
          <cell r="J62">
            <v>0.28162087769668442</v>
          </cell>
          <cell r="K62" t="e">
            <v>#REF!</v>
          </cell>
          <cell r="L62" t="e">
            <v>#REF!</v>
          </cell>
          <cell r="M62">
            <v>113274.34556673645</v>
          </cell>
          <cell r="O62">
            <v>14027.178965000003</v>
          </cell>
          <cell r="P62">
            <v>25135.889956004361</v>
          </cell>
          <cell r="Q62">
            <v>32688.256299999994</v>
          </cell>
          <cell r="R62">
            <v>56732.630198972802</v>
          </cell>
          <cell r="S62">
            <v>52982.713642770075</v>
          </cell>
          <cell r="T62">
            <v>82734.716264700808</v>
          </cell>
          <cell r="V62">
            <v>723.99264277007751</v>
          </cell>
          <cell r="X62" t="str">
            <v>Total income</v>
          </cell>
          <cell r="Y62">
            <v>0.15087405042122071</v>
          </cell>
          <cell r="Z62">
            <v>0.79857582510835767</v>
          </cell>
          <cell r="AA62">
            <v>0.57227492996408191</v>
          </cell>
          <cell r="AB62">
            <v>0.75847785355047637</v>
          </cell>
          <cell r="AC62">
            <v>0.33827188434604594</v>
          </cell>
          <cell r="AD62">
            <v>0.73676195348646467</v>
          </cell>
          <cell r="AE62">
            <v>-0.10851576780958616</v>
          </cell>
          <cell r="AF62">
            <v>0.58450931089568781</v>
          </cell>
          <cell r="AG62">
            <v>1.3801206046584635E-2</v>
          </cell>
          <cell r="AH62">
            <v>0.15016796048962533</v>
          </cell>
          <cell r="AJ62">
            <v>53931.335051000002</v>
          </cell>
        </row>
        <row r="63">
          <cell r="A63" t="str">
            <v>Growth YoY</v>
          </cell>
          <cell r="C63">
            <v>0.15087405042122071</v>
          </cell>
          <cell r="D63">
            <v>0.79857582510835767</v>
          </cell>
          <cell r="E63">
            <v>0.57227492996408191</v>
          </cell>
          <cell r="F63">
            <v>0.75847785355047637</v>
          </cell>
          <cell r="G63">
            <v>0.33827188434604594</v>
          </cell>
          <cell r="H63">
            <v>0.73676195348646467</v>
          </cell>
          <cell r="I63">
            <v>-0.10851576780958616</v>
          </cell>
          <cell r="J63">
            <v>0.58450931089568781</v>
          </cell>
          <cell r="K63">
            <v>1.3801206046584635E-2</v>
          </cell>
          <cell r="L63">
            <v>0.15016796048962533</v>
          </cell>
          <cell r="M63">
            <v>0.17317802811701655</v>
          </cell>
        </row>
        <row r="64">
          <cell r="A64" t="str">
            <v>Operating  Expenses</v>
          </cell>
          <cell r="O64" t="str">
            <v>Operating  Expenses</v>
          </cell>
          <cell r="S64" t="str">
            <v>Operating  Expenses</v>
          </cell>
        </row>
        <row r="65">
          <cell r="A65" t="str">
            <v>Payments to / Provisions for employees</v>
          </cell>
          <cell r="B65">
            <v>843.59</v>
          </cell>
          <cell r="C65">
            <v>1035.28</v>
          </cell>
          <cell r="D65">
            <v>1587.8879999999999</v>
          </cell>
          <cell r="E65">
            <v>2516.7449999999999</v>
          </cell>
          <cell r="F65">
            <v>4384.5129999999999</v>
          </cell>
          <cell r="G65">
            <v>6880.8490000000002</v>
          </cell>
          <cell r="H65">
            <v>9037.2403423270844</v>
          </cell>
          <cell r="I65">
            <v>11575.300191350087</v>
          </cell>
          <cell r="J65">
            <v>17315.537206735073</v>
          </cell>
          <cell r="K65">
            <v>2385.3210000000004</v>
          </cell>
          <cell r="L65">
            <v>4256.18</v>
          </cell>
          <cell r="M65">
            <v>6439.770307674884</v>
          </cell>
          <cell r="N65">
            <v>2385.3210000000004</v>
          </cell>
          <cell r="O65" t="str">
            <v>Payments to / Provisions for employees</v>
          </cell>
          <cell r="P65">
            <v>0.22723123792363586</v>
          </cell>
          <cell r="Q65">
            <v>0.5337763696777682</v>
          </cell>
          <cell r="R65">
            <v>0.58496380097336842</v>
          </cell>
          <cell r="S65">
            <v>0.74213637058978965</v>
          </cell>
          <cell r="T65">
            <v>0.56935308436763687</v>
          </cell>
          <cell r="U65">
            <v>0.3133903014478423</v>
          </cell>
          <cell r="V65">
            <v>0.28084456680162306</v>
          </cell>
          <cell r="W65">
            <v>0.74213637058978965</v>
          </cell>
          <cell r="X65">
            <v>0.56935308436763687</v>
          </cell>
          <cell r="Y65">
            <v>0.48041547545234065</v>
          </cell>
          <cell r="Z65">
            <v>0.32336757307002584</v>
          </cell>
          <cell r="AA65">
            <v>0.28448736730376867</v>
          </cell>
        </row>
        <row r="66">
          <cell r="A66" t="str">
            <v>Policyholder's Reserves</v>
          </cell>
          <cell r="B66">
            <v>34.69</v>
          </cell>
          <cell r="C66">
            <v>233.04</v>
          </cell>
          <cell r="D66">
            <v>949.37</v>
          </cell>
          <cell r="E66">
            <v>3695.43</v>
          </cell>
          <cell r="F66">
            <v>5483.1610000000001</v>
          </cell>
          <cell r="G66">
            <v>8101.9459999999999</v>
          </cell>
          <cell r="H66">
            <v>12701.355772144836</v>
          </cell>
          <cell r="I66">
            <v>18688.543460913323</v>
          </cell>
          <cell r="J66">
            <v>18601.180167816179</v>
          </cell>
          <cell r="K66">
            <v>3694.4599999999996</v>
          </cell>
          <cell r="L66">
            <v>5501.0974037816759</v>
          </cell>
          <cell r="M66">
            <v>8651.5019130760884</v>
          </cell>
          <cell r="N66">
            <v>3694.4599999999996</v>
          </cell>
          <cell r="O66">
            <v>5522.8230000000012</v>
          </cell>
          <cell r="P66">
            <v>6288.402</v>
          </cell>
          <cell r="Q66">
            <v>9442.6010090363779</v>
          </cell>
          <cell r="R66">
            <v>11478.747673501914</v>
          </cell>
          <cell r="S66">
            <v>11771.052240852101</v>
          </cell>
          <cell r="T66">
            <v>12091.771007521036</v>
          </cell>
          <cell r="X66" t="str">
            <v>Payments to / Provisions for employees</v>
          </cell>
          <cell r="Y66">
            <v>0.22723123792363586</v>
          </cell>
          <cell r="Z66">
            <v>0.5337763696777682</v>
          </cell>
          <cell r="AA66">
            <v>0.58496380097336842</v>
          </cell>
          <cell r="AB66">
            <v>0.74213637058978965</v>
          </cell>
          <cell r="AC66">
            <v>1.7320981828540591</v>
          </cell>
          <cell r="AD66">
            <v>0</v>
          </cell>
          <cell r="AE66">
            <v>-4.4928925145171217E-3</v>
          </cell>
          <cell r="AF66">
            <v>5.738794643231504E-2</v>
          </cell>
          <cell r="AG66">
            <v>0.20730408930376631</v>
          </cell>
          <cell r="AH66">
            <v>0.25545755589748409</v>
          </cell>
          <cell r="AJ66">
            <v>11916.191999999999</v>
          </cell>
        </row>
        <row r="67">
          <cell r="A67" t="str">
            <v>Others</v>
          </cell>
          <cell r="B67">
            <v>1804.9749999999999</v>
          </cell>
          <cell r="C67">
            <v>2147.8000000000002</v>
          </cell>
          <cell r="D67">
            <v>3177.8780000000006</v>
          </cell>
          <cell r="E67">
            <v>4852.8100000000013</v>
          </cell>
          <cell r="F67">
            <v>7343.4629999999997</v>
          </cell>
          <cell r="G67">
            <v>8890.7029999999977</v>
          </cell>
          <cell r="H67">
            <v>11340.745876110455</v>
          </cell>
          <cell r="I67">
            <v>14370.065712532967</v>
          </cell>
          <cell r="J67">
            <v>23717.629697513585</v>
          </cell>
          <cell r="K67">
            <v>4841.5424000000003</v>
          </cell>
          <cell r="L67">
            <v>7351.6046527159369</v>
          </cell>
          <cell r="M67">
            <v>10275.629403515981</v>
          </cell>
          <cell r="N67">
            <v>4841.5424000000003</v>
          </cell>
          <cell r="O67" t="str">
            <v>Others</v>
          </cell>
          <cell r="P67">
            <v>0.18993337857865078</v>
          </cell>
          <cell r="Q67">
            <v>0.47959679672222766</v>
          </cell>
          <cell r="R67">
            <v>0.52705988083872324</v>
          </cell>
          <cell r="S67">
            <v>0.51323933968154489</v>
          </cell>
          <cell r="T67">
            <v>0.21069623418814776</v>
          </cell>
          <cell r="U67">
            <v>0.27557358243892049</v>
          </cell>
          <cell r="V67">
            <v>0.52705988083872324</v>
          </cell>
          <cell r="W67">
            <v>0.50919900016691311</v>
          </cell>
          <cell r="X67">
            <v>0.52333620431641426</v>
          </cell>
          <cell r="Y67">
            <v>0.3106420761445805</v>
          </cell>
          <cell r="Z67">
            <v>0.29697885665346235</v>
          </cell>
          <cell r="AA67">
            <v>0.25060085458918313</v>
          </cell>
          <cell r="AJ67">
            <v>8409.1350000000002</v>
          </cell>
        </row>
        <row r="68">
          <cell r="A68" t="str">
            <v>Total Operating Expenses</v>
          </cell>
          <cell r="B68">
            <v>2683.2550000000001</v>
          </cell>
          <cell r="C68">
            <v>3416.12</v>
          </cell>
          <cell r="D68">
            <v>5715.1360000000004</v>
          </cell>
          <cell r="E68">
            <v>11064.985000000001</v>
          </cell>
          <cell r="F68">
            <v>17211.136999999999</v>
          </cell>
          <cell r="G68">
            <v>23873.498</v>
          </cell>
          <cell r="H68">
            <v>33079.341990582376</v>
          </cell>
          <cell r="I68">
            <v>44633.909364796375</v>
          </cell>
          <cell r="J68">
            <v>59634.34707206484</v>
          </cell>
          <cell r="K68">
            <v>10921.323400000001</v>
          </cell>
          <cell r="L68">
            <v>17108.882056497612</v>
          </cell>
          <cell r="M68">
            <v>25366.901624266953</v>
          </cell>
          <cell r="N68">
            <v>10921.323400000001</v>
          </cell>
          <cell r="O68" t="str">
            <v>Total Operating Expenses</v>
          </cell>
          <cell r="P68">
            <v>0.27312536452927505</v>
          </cell>
          <cell r="Q68">
            <v>0.67299041017294492</v>
          </cell>
          <cell r="R68">
            <v>0.93608428565829405</v>
          </cell>
          <cell r="S68">
            <v>0.55545958715714461</v>
          </cell>
          <cell r="T68">
            <v>0.38709592515590341</v>
          </cell>
          <cell r="U68">
            <v>0.38560934767843302</v>
          </cell>
          <cell r="V68">
            <v>0.93608428565829405</v>
          </cell>
          <cell r="W68">
            <v>0.55368760102250469</v>
          </cell>
          <cell r="X68">
            <v>0.42166113196440347</v>
          </cell>
          <cell r="Y68">
            <v>0.40142420195466277</v>
          </cell>
          <cell r="Z68">
            <v>0.36058173186605402</v>
          </cell>
          <cell r="AA68">
            <v>0.27965117651984617</v>
          </cell>
          <cell r="AB68">
            <v>0.50919900016691311</v>
          </cell>
          <cell r="AC68">
            <v>-0.17275489851247772</v>
          </cell>
          <cell r="AD68">
            <v>1.8576333504109193</v>
          </cell>
          <cell r="AE68">
            <v>7.4069534646318047E-2</v>
          </cell>
          <cell r="AF68">
            <v>6.672483060076817E-2</v>
          </cell>
          <cell r="AG68">
            <v>0.3636053052068835</v>
          </cell>
          <cell r="AH68">
            <v>0.25142526198467063</v>
          </cell>
          <cell r="AJ68">
            <v>20020.673155</v>
          </cell>
        </row>
        <row r="69">
          <cell r="A69" t="str">
            <v>Total Operating Expenses</v>
          </cell>
          <cell r="B69">
            <v>2683.2550000000001</v>
          </cell>
          <cell r="C69">
            <v>3416.12</v>
          </cell>
          <cell r="D69">
            <v>5715.1360000000004</v>
          </cell>
          <cell r="E69">
            <v>11064.985000000001</v>
          </cell>
          <cell r="F69">
            <v>17191.53</v>
          </cell>
          <cell r="G69">
            <v>0.42166113196440347</v>
          </cell>
          <cell r="H69">
            <v>0.40142420195466277</v>
          </cell>
          <cell r="I69">
            <v>0.36058173186605402</v>
          </cell>
          <cell r="J69">
            <v>0.27965117651984617</v>
          </cell>
          <cell r="K69" t="e">
            <v>#REF!</v>
          </cell>
          <cell r="L69" t="e">
            <v>#REF!</v>
          </cell>
          <cell r="M69">
            <v>79748.691428731225</v>
          </cell>
          <cell r="O69">
            <v>10921.323400000001</v>
          </cell>
          <cell r="P69">
            <v>17091.68815333927</v>
          </cell>
          <cell r="Q69">
            <v>23812.207000000002</v>
          </cell>
          <cell r="R69">
            <v>39756.538342010201</v>
          </cell>
          <cell r="S69">
            <v>39455.493976211219</v>
          </cell>
          <cell r="T69">
            <v>57370.548227112187</v>
          </cell>
          <cell r="V69">
            <v>-29.616023788781604</v>
          </cell>
          <cell r="X69" t="str">
            <v>Total Operating Expenses</v>
          </cell>
          <cell r="Y69">
            <v>0.27312536452927505</v>
          </cell>
          <cell r="Z69">
            <v>0.67299041017294492</v>
          </cell>
          <cell r="AA69">
            <v>0.93608428565829405</v>
          </cell>
          <cell r="AB69">
            <v>0.55368760102250469</v>
          </cell>
          <cell r="AC69">
            <v>0.42166113196440347</v>
          </cell>
          <cell r="AD69">
            <v>0.67387994450202182</v>
          </cell>
          <cell r="AE69">
            <v>-3.4841973260027248E-2</v>
          </cell>
          <cell r="AF69">
            <v>0.48583871236524345</v>
          </cell>
          <cell r="AG69">
            <v>2.2648233494274361E-2</v>
          </cell>
          <cell r="AH69">
            <v>0.1440490592023016</v>
          </cell>
          <cell r="AJ69">
            <v>40346.000155000002</v>
          </cell>
        </row>
        <row r="70">
          <cell r="A70" t="str">
            <v>Pre provision profit</v>
          </cell>
          <cell r="B70">
            <v>1723.6989999999996</v>
          </cell>
          <cell r="C70">
            <v>1655.7290000000003</v>
          </cell>
          <cell r="D70">
            <v>3406.9689999999991</v>
          </cell>
          <cell r="E70">
            <v>3277.4719999999998</v>
          </cell>
          <cell r="F70">
            <v>7940.6770000000033</v>
          </cell>
          <cell r="G70">
            <v>9333.4190000000017</v>
          </cell>
          <cell r="H70">
            <v>10338.312023227605</v>
          </cell>
          <cell r="I70">
            <v>13205.146960774247</v>
          </cell>
          <cell r="J70">
            <v>24155.283225411076</v>
          </cell>
          <cell r="K70">
            <v>3102.3405649999986</v>
          </cell>
          <cell r="L70">
            <v>8461.4413669626374</v>
          </cell>
          <cell r="M70">
            <v>9424.5123882628614</v>
          </cell>
          <cell r="N70">
            <v>3102.3405649999986</v>
          </cell>
          <cell r="O70" t="str">
            <v>Pre provision profit</v>
          </cell>
          <cell r="P70">
            <v>-3.943263876117542E-2</v>
          </cell>
          <cell r="Q70">
            <v>1.0576851646616072</v>
          </cell>
          <cell r="R70">
            <v>-3.8009444758669519E-2</v>
          </cell>
          <cell r="S70">
            <v>1.4228054427314722</v>
          </cell>
          <cell r="T70">
            <v>0.17539335751850849</v>
          </cell>
          <cell r="U70">
            <v>0.10766612141034315</v>
          </cell>
          <cell r="V70">
            <v>-3.8009444758669519E-2</v>
          </cell>
          <cell r="W70">
            <v>1.44986471280304</v>
          </cell>
          <cell r="X70">
            <v>0.24534287464646942</v>
          </cell>
          <cell r="Y70">
            <v>0.41641460648250961</v>
          </cell>
          <cell r="Z70">
            <v>0.32567978066953795</v>
          </cell>
          <cell r="AA70">
            <v>0.28650972137557118</v>
          </cell>
        </row>
        <row r="71">
          <cell r="A71" t="str">
            <v>Growth YoY</v>
          </cell>
          <cell r="B71">
            <v>1723.6989999999996</v>
          </cell>
          <cell r="C71">
            <v>-3.943263876117542E-2</v>
          </cell>
          <cell r="D71">
            <v>1.0576851646616072</v>
          </cell>
          <cell r="E71">
            <v>-3.8009444758669519E-2</v>
          </cell>
          <cell r="F71">
            <v>8029.3630000000048</v>
          </cell>
          <cell r="G71">
            <v>9311.8820000000051</v>
          </cell>
          <cell r="H71">
            <v>17709.392</v>
          </cell>
          <cell r="I71">
            <v>12773.610999999997</v>
          </cell>
          <cell r="J71">
            <v>24135.92500000001</v>
          </cell>
          <cell r="K71">
            <v>23949.987999999998</v>
          </cell>
          <cell r="L71">
            <v>27913.626059139569</v>
          </cell>
          <cell r="M71">
            <v>33525.654138005222</v>
          </cell>
          <cell r="O71">
            <v>3105.8555650000017</v>
          </cell>
          <cell r="P71">
            <v>8044.2018026650912</v>
          </cell>
          <cell r="Q71">
            <v>8876.0492999999915</v>
          </cell>
          <cell r="R71">
            <v>16976.091856962601</v>
          </cell>
          <cell r="S71">
            <v>13527.219666558856</v>
          </cell>
          <cell r="T71">
            <v>25364.168037588621</v>
          </cell>
          <cell r="V71">
            <v>753.60866655885911</v>
          </cell>
          <cell r="X71" t="str">
            <v>Pre provision profit</v>
          </cell>
          <cell r="Y71">
            <v>-3.943263876117542E-2</v>
          </cell>
          <cell r="Z71">
            <v>1.0576851646616072</v>
          </cell>
          <cell r="AA71">
            <v>-3.8009444758669519E-2</v>
          </cell>
          <cell r="AB71">
            <v>1.44986471280304</v>
          </cell>
          <cell r="AC71">
            <v>0.15972861109903724</v>
          </cell>
          <cell r="AD71">
            <v>0.90180588628592906</v>
          </cell>
          <cell r="AE71">
            <v>-0.27870979421540854</v>
          </cell>
          <cell r="AF71">
            <v>0.8895146407699448</v>
          </cell>
          <cell r="AG71">
            <v>-7.7037445219113598E-3</v>
          </cell>
          <cell r="AH71">
            <v>0.16549645282242187</v>
          </cell>
          <cell r="AJ71">
            <v>13585.334896</v>
          </cell>
        </row>
        <row r="72">
          <cell r="A72" t="str">
            <v>Growth YoY</v>
          </cell>
          <cell r="C72">
            <v>-3.943263876117542E-2</v>
          </cell>
          <cell r="D72">
            <v>1.0576851646616072</v>
          </cell>
          <cell r="E72">
            <v>-3.8009444758669519E-2</v>
          </cell>
          <cell r="F72">
            <v>1.44986471280304</v>
          </cell>
          <cell r="G72">
            <v>0.15972861109903724</v>
          </cell>
          <cell r="H72">
            <v>0.90180588628592906</v>
          </cell>
          <cell r="I72">
            <v>-0.27870979421540854</v>
          </cell>
        </row>
        <row r="73">
          <cell r="A73" t="str">
            <v>Provisions &amp; Contingencies</v>
          </cell>
          <cell r="O73" t="str">
            <v>Provisions &amp; Contingencies</v>
          </cell>
          <cell r="S73" t="str">
            <v>Provisions &amp; Contingencies</v>
          </cell>
        </row>
        <row r="74">
          <cell r="A74" t="str">
            <v>Provision of Dimunition in value of invest</v>
          </cell>
          <cell r="B74">
            <v>72.52</v>
          </cell>
          <cell r="C74">
            <v>134.06</v>
          </cell>
          <cell r="D74">
            <v>10.98</v>
          </cell>
          <cell r="E74">
            <v>-3.3079999999999998</v>
          </cell>
          <cell r="F74">
            <v>0.53900000000000003</v>
          </cell>
          <cell r="G74">
            <v>119.00024800000006</v>
          </cell>
          <cell r="H74">
            <v>119.00024800000006</v>
          </cell>
          <cell r="I74">
            <v>119.00024800000006</v>
          </cell>
          <cell r="J74">
            <v>525.04925000000014</v>
          </cell>
          <cell r="K74">
            <v>-7.2720000000000002</v>
          </cell>
          <cell r="L74">
            <v>-5.2450000000000001</v>
          </cell>
          <cell r="N74">
            <v>-7.2720000000000002</v>
          </cell>
          <cell r="O74" t="str">
            <v>Provision of Dimunition in value of invest</v>
          </cell>
          <cell r="P74">
            <v>0.84859349145063434</v>
          </cell>
          <cell r="Q74">
            <v>-0.91809637475757122</v>
          </cell>
          <cell r="R74">
            <v>-1.3012750455373405</v>
          </cell>
          <cell r="S74">
            <v>-1.162938331318017</v>
          </cell>
          <cell r="T74">
            <v>219.77968089053812</v>
          </cell>
          <cell r="U74">
            <v>0</v>
          </cell>
          <cell r="V74">
            <v>-1.3012750455373405</v>
          </cell>
          <cell r="W74">
            <v>-27.972490931076184</v>
          </cell>
          <cell r="X74">
            <v>6.6448416923507976</v>
          </cell>
          <cell r="Y74">
            <v>-0.36384987194166341</v>
          </cell>
          <cell r="Z74">
            <v>0.10000000000000009</v>
          </cell>
          <cell r="AA74">
            <v>0.10000000000000009</v>
          </cell>
        </row>
        <row r="75">
          <cell r="A75" t="str">
            <v>Prov for NPA's and contingencies</v>
          </cell>
          <cell r="B75">
            <v>117.79900000000001</v>
          </cell>
          <cell r="C75">
            <v>102.1</v>
          </cell>
          <cell r="D75">
            <v>88.67</v>
          </cell>
          <cell r="E75">
            <v>185.154</v>
          </cell>
          <cell r="F75">
            <v>511.87599999999998</v>
          </cell>
          <cell r="G75">
            <v>699.49575200000004</v>
          </cell>
          <cell r="H75">
            <v>1533.0740334964134</v>
          </cell>
          <cell r="I75">
            <v>2412.1560922828057</v>
          </cell>
          <cell r="J75">
            <v>3158.9222623869923</v>
          </cell>
          <cell r="K75">
            <v>244.99299999999999</v>
          </cell>
          <cell r="L75">
            <v>523.84699999999998</v>
          </cell>
          <cell r="M75">
            <v>786.17010200000004</v>
          </cell>
          <cell r="N75">
            <v>244.99299999999999</v>
          </cell>
          <cell r="O75" t="str">
            <v>Prov for NPA's and contingencies</v>
          </cell>
          <cell r="P75">
            <v>-0.13326938259238208</v>
          </cell>
          <cell r="Q75">
            <v>-0.131537708129285</v>
          </cell>
          <cell r="R75">
            <v>1.088124506597496</v>
          </cell>
          <cell r="S75">
            <v>1.7645959579593202</v>
          </cell>
          <cell r="T75">
            <v>0.36653359798076113</v>
          </cell>
          <cell r="U75">
            <v>1.1916845514973384</v>
          </cell>
          <cell r="V75">
            <v>1.088124506597496</v>
          </cell>
          <cell r="W75">
            <v>1.7645959579593202</v>
          </cell>
          <cell r="X75">
            <v>1.9895502035649262</v>
          </cell>
          <cell r="Y75">
            <v>0.14521907858270344</v>
          </cell>
          <cell r="Z75">
            <v>0.36657771646821957</v>
          </cell>
          <cell r="AA75">
            <v>0.31900186854841928</v>
          </cell>
          <cell r="AB75">
            <v>-27.972490931076184</v>
          </cell>
          <cell r="AC75">
            <v>-1.0595909218268422</v>
          </cell>
          <cell r="AD75">
            <v>-0.99887154410381795</v>
          </cell>
          <cell r="AE75">
            <v>88115.666666666672</v>
          </cell>
          <cell r="AF75">
            <v>-3.0830338566294802E-2</v>
          </cell>
          <cell r="AG75">
            <v>-1.9102263856362218</v>
          </cell>
          <cell r="AH75">
            <v>-1</v>
          </cell>
          <cell r="AJ75">
            <v>0.52800000000000002</v>
          </cell>
        </row>
        <row r="76">
          <cell r="A76" t="str">
            <v>Other Provisions &amp; Write Offs</v>
          </cell>
          <cell r="B76">
            <v>0</v>
          </cell>
          <cell r="C76">
            <v>9.9999999999624833E-3</v>
          </cell>
          <cell r="D76">
            <v>1.2000000000032429E-2</v>
          </cell>
          <cell r="E76">
            <v>7.1054273576010019E-15</v>
          </cell>
          <cell r="F76">
            <v>7.1054273576010019E-15</v>
          </cell>
          <cell r="G76">
            <v>728</v>
          </cell>
          <cell r="H76">
            <v>0</v>
          </cell>
          <cell r="I76">
            <v>1</v>
          </cell>
          <cell r="J76">
            <v>900</v>
          </cell>
          <cell r="K76" t="e">
            <v>#REF!</v>
          </cell>
          <cell r="L76" t="e">
            <v>#REF!</v>
          </cell>
          <cell r="M76">
            <v>728</v>
          </cell>
          <cell r="O76" t="str">
            <v>Other Provisions &amp; Write Offs</v>
          </cell>
          <cell r="P76" t="e">
            <v>#DIV/0!</v>
          </cell>
          <cell r="Q76">
            <v>0.20000000000774487</v>
          </cell>
          <cell r="R76">
            <v>-0.99999999999940792</v>
          </cell>
          <cell r="S76">
            <v>0</v>
          </cell>
          <cell r="T76">
            <v>1.0245689152267878E+17</v>
          </cell>
          <cell r="U76">
            <v>-1</v>
          </cell>
          <cell r="V76">
            <v>-0.99999999999940792</v>
          </cell>
          <cell r="W76">
            <v>0</v>
          </cell>
          <cell r="X76">
            <v>1.0245689152267878E+17</v>
          </cell>
          <cell r="Y76">
            <v>-0.17582417582417587</v>
          </cell>
          <cell r="Z76">
            <v>0.25</v>
          </cell>
          <cell r="AA76">
            <v>0.19999999999999996</v>
          </cell>
          <cell r="AB76">
            <v>1.7645959579593202</v>
          </cell>
          <cell r="AC76">
            <v>1.9895502035649262</v>
          </cell>
          <cell r="AD76">
            <v>0.80001097839021496</v>
          </cell>
          <cell r="AE76">
            <v>0.22289626609945334</v>
          </cell>
          <cell r="AF76">
            <v>0.60991969401135404</v>
          </cell>
          <cell r="AG76">
            <v>-0.78294302046837549</v>
          </cell>
          <cell r="AH76">
            <v>0.98220728897586507</v>
          </cell>
          <cell r="AJ76">
            <v>3276.1559999999999</v>
          </cell>
        </row>
        <row r="77">
          <cell r="A77" t="str">
            <v>Total provisions and contingencies</v>
          </cell>
          <cell r="B77">
            <v>190.31899999999996</v>
          </cell>
          <cell r="C77">
            <v>236.16999999999996</v>
          </cell>
          <cell r="D77">
            <v>99.662000000000035</v>
          </cell>
          <cell r="E77">
            <v>181.846</v>
          </cell>
          <cell r="F77">
            <v>512.41500000000042</v>
          </cell>
          <cell r="G77">
            <v>1546.4960000000001</v>
          </cell>
          <cell r="H77">
            <v>1652.0742814964135</v>
          </cell>
          <cell r="I77">
            <v>2532.156340282806</v>
          </cell>
          <cell r="J77">
            <v>4583.9715123869928</v>
          </cell>
          <cell r="K77">
            <v>237.721</v>
          </cell>
          <cell r="L77">
            <v>518.60199999999998</v>
          </cell>
          <cell r="M77">
            <v>1514.170102</v>
          </cell>
          <cell r="N77">
            <v>237.721</v>
          </cell>
          <cell r="O77" t="str">
            <v>Total provisions and contingencies</v>
          </cell>
          <cell r="P77">
            <v>0.24091656639641879</v>
          </cell>
          <cell r="Q77">
            <v>-0.57800736757420479</v>
          </cell>
          <cell r="R77">
            <v>0.82462724007144095</v>
          </cell>
          <cell r="S77">
            <v>1.8178513687405848</v>
          </cell>
          <cell r="T77">
            <v>2.0180537259838194</v>
          </cell>
          <cell r="U77">
            <v>6.82693531030234E-2</v>
          </cell>
          <cell r="V77">
            <v>0.82462724007144095</v>
          </cell>
          <cell r="W77">
            <v>2.3055497508881166</v>
          </cell>
          <cell r="X77">
            <v>2.6805611702525831</v>
          </cell>
          <cell r="Y77">
            <v>0.25946644390044482</v>
          </cell>
          <cell r="Z77">
            <v>0.29996151399374349</v>
          </cell>
          <cell r="AA77">
            <v>0.26550342090128054</v>
          </cell>
          <cell r="AB77">
            <v>0</v>
          </cell>
          <cell r="AD77" t="e">
            <v>#DIV/0!</v>
          </cell>
          <cell r="AE77">
            <v>-1.2605354928438808</v>
          </cell>
          <cell r="AF77">
            <v>-1.8620954134069643</v>
          </cell>
          <cell r="AG77">
            <v>-1.8515505846466702</v>
          </cell>
          <cell r="AH77">
            <v>-2.6298507462686569</v>
          </cell>
          <cell r="AJ77">
            <v>-13.099999999999909</v>
          </cell>
        </row>
        <row r="78">
          <cell r="A78" t="str">
            <v>Total provisions and contingencies</v>
          </cell>
          <cell r="B78">
            <v>190.31899999999996</v>
          </cell>
          <cell r="C78">
            <v>236.16999999999996</v>
          </cell>
          <cell r="D78">
            <v>99.662000000000035</v>
          </cell>
          <cell r="E78">
            <v>181.846</v>
          </cell>
          <cell r="F78">
            <v>601.10100000000045</v>
          </cell>
          <cell r="G78">
            <v>1524.962</v>
          </cell>
          <cell r="H78">
            <v>3630.2669999999998</v>
          </cell>
          <cell r="I78">
            <v>3297.9459999999999</v>
          </cell>
          <cell r="J78">
            <v>4078.0166651355567</v>
          </cell>
          <cell r="K78">
            <v>1476</v>
          </cell>
          <cell r="L78">
            <v>2606.2561998534907</v>
          </cell>
          <cell r="M78">
            <v>4308.3050320567672</v>
          </cell>
          <cell r="O78">
            <v>237.721</v>
          </cell>
          <cell r="P78">
            <v>474.22399999999999</v>
          </cell>
          <cell r="Q78">
            <v>1415.2069999999999</v>
          </cell>
          <cell r="R78">
            <v>3113.893</v>
          </cell>
          <cell r="S78">
            <v>3263.5839999999998</v>
          </cell>
          <cell r="T78">
            <v>5594.0869999999995</v>
          </cell>
          <cell r="V78">
            <v>651.95799999999963</v>
          </cell>
          <cell r="X78" t="str">
            <v>Total provisions and contingencies</v>
          </cell>
          <cell r="Y78">
            <v>0.24091656639641879</v>
          </cell>
          <cell r="Z78">
            <v>-0.57800736757420479</v>
          </cell>
          <cell r="AA78">
            <v>0.82462724007144095</v>
          </cell>
          <cell r="AB78">
            <v>2.3055497508881166</v>
          </cell>
          <cell r="AC78">
            <v>1.5369480336915076</v>
          </cell>
          <cell r="AD78">
            <v>1.3805622697483608</v>
          </cell>
          <cell r="AE78">
            <v>-0.28059671643986506</v>
          </cell>
          <cell r="AF78">
            <v>0.95560160604925803</v>
          </cell>
          <cell r="AG78">
            <v>-0.71100189924226109</v>
          </cell>
          <cell r="AH78">
            <v>0.76575623296306961</v>
          </cell>
          <cell r="AJ78">
            <v>3263.5839999999998</v>
          </cell>
        </row>
        <row r="79">
          <cell r="A79" t="str">
            <v>Profit Before Tax</v>
          </cell>
          <cell r="B79">
            <v>1533.3799999999997</v>
          </cell>
          <cell r="C79">
            <v>1419.5590000000002</v>
          </cell>
          <cell r="D79">
            <v>3307.3069999999989</v>
          </cell>
          <cell r="E79">
            <v>3095.6259999999997</v>
          </cell>
          <cell r="F79">
            <v>7428.2620000000024</v>
          </cell>
          <cell r="G79">
            <v>7786.9230000000016</v>
          </cell>
          <cell r="H79">
            <v>8686.2377417311909</v>
          </cell>
          <cell r="I79">
            <v>10672.99062049144</v>
          </cell>
          <cell r="J79">
            <v>19571.311713024083</v>
          </cell>
          <cell r="K79">
            <v>2864.6195649999986</v>
          </cell>
          <cell r="L79">
            <v>7942.8393669626375</v>
          </cell>
          <cell r="M79">
            <v>7910.3422862628613</v>
          </cell>
          <cell r="N79">
            <v>2864.6195649999986</v>
          </cell>
          <cell r="O79" t="str">
            <v>Profit Before Tax</v>
          </cell>
          <cell r="P79">
            <v>-7.4228827818283438E-2</v>
          </cell>
          <cell r="Q79">
            <v>1.3298129912176941</v>
          </cell>
          <cell r="R79">
            <v>-6.4004037121440205E-2</v>
          </cell>
          <cell r="S79">
            <v>1.3995993056008715</v>
          </cell>
          <cell r="T79">
            <v>4.828329964667355E-2</v>
          </cell>
          <cell r="U79">
            <v>0.1154903858341978</v>
          </cell>
          <cell r="V79">
            <v>-6.4004037121440205E-2</v>
          </cell>
          <cell r="W79">
            <v>1.399599305600872</v>
          </cell>
          <cell r="X79">
            <v>4.8283030404689731E-2</v>
          </cell>
          <cell r="Y79">
            <v>0.46100609372975021</v>
          </cell>
          <cell r="Z79">
            <v>0.33197878621562116</v>
          </cell>
          <cell r="AA79">
            <v>0.29153098537679201</v>
          </cell>
        </row>
        <row r="80">
          <cell r="A80" t="str">
            <v>Provision for Tax</v>
          </cell>
          <cell r="B80">
            <v>585.79200000000003</v>
          </cell>
          <cell r="C80">
            <v>637.72</v>
          </cell>
          <cell r="D80">
            <v>1303.3</v>
          </cell>
          <cell r="E80">
            <v>1156.739</v>
          </cell>
          <cell r="F80">
            <v>2130.0189999999998</v>
          </cell>
          <cell r="G80">
            <v>2542.123</v>
          </cell>
          <cell r="H80">
            <v>3001.0195965305147</v>
          </cell>
          <cell r="I80">
            <v>3540.1788965069322</v>
          </cell>
          <cell r="J80">
            <v>6458.5328652979479</v>
          </cell>
          <cell r="K80">
            <v>1145.3960000000002</v>
          </cell>
          <cell r="L80">
            <v>2213.2969548674937</v>
          </cell>
          <cell r="M80">
            <v>2462.0549450753729</v>
          </cell>
          <cell r="N80">
            <v>1145.3960000000002</v>
          </cell>
          <cell r="O80" t="str">
            <v>Provision for Tax</v>
          </cell>
          <cell r="P80">
            <v>8.8645799191521935E-2</v>
          </cell>
          <cell r="Q80">
            <v>1.043686884526124</v>
          </cell>
          <cell r="R80">
            <v>-0.11245377119619426</v>
          </cell>
          <cell r="S80">
            <v>0.84139983176844546</v>
          </cell>
          <cell r="T80">
            <v>0.19347433051066698</v>
          </cell>
          <cell r="U80">
            <v>0.18051707038979425</v>
          </cell>
          <cell r="V80">
            <v>-0.11245377119619426</v>
          </cell>
          <cell r="W80">
            <v>0.84139983176844546</v>
          </cell>
          <cell r="X80">
            <v>0.19347433051066698</v>
          </cell>
          <cell r="Y80">
            <v>0.46965469373048707</v>
          </cell>
          <cell r="Z80">
            <v>0.2966152991174551</v>
          </cell>
          <cell r="AA80">
            <v>0.33324777094162394</v>
          </cell>
          <cell r="AB80">
            <v>1.399599305600872</v>
          </cell>
          <cell r="AC80">
            <v>4.8282895783697599E-2</v>
          </cell>
          <cell r="AD80">
            <v>0.80804798302794811</v>
          </cell>
          <cell r="AE80">
            <v>-0.27822325606172282</v>
          </cell>
          <cell r="AF80">
            <v>0.87253031764955535</v>
          </cell>
          <cell r="AG80">
            <v>0.18106211037318687</v>
          </cell>
          <cell r="AH80">
            <v>0.1260738351949855</v>
          </cell>
          <cell r="AJ80">
            <v>10321.750896000001</v>
          </cell>
        </row>
        <row r="81">
          <cell r="A81" t="str">
            <v>Effective Tax Rate</v>
          </cell>
          <cell r="B81">
            <v>0.38202663397200964</v>
          </cell>
          <cell r="C81">
            <v>0.44923810845480883</v>
          </cell>
          <cell r="D81">
            <v>0.39406683443659762</v>
          </cell>
          <cell r="E81">
            <v>0.37366884759334629</v>
          </cell>
          <cell r="F81">
            <v>0.286745270966479</v>
          </cell>
          <cell r="G81">
            <v>0.3264605287608468</v>
          </cell>
          <cell r="H81">
            <v>0.3454913031119044</v>
          </cell>
          <cell r="I81">
            <v>0.33169511923958983</v>
          </cell>
          <cell r="J81">
            <v>0.33</v>
          </cell>
          <cell r="K81">
            <v>0.33</v>
          </cell>
          <cell r="L81">
            <v>0.33</v>
          </cell>
          <cell r="M81">
            <v>8687.4215972260736</v>
          </cell>
          <cell r="O81">
            <v>1145.3960000000002</v>
          </cell>
          <cell r="P81">
            <v>2096.4809300000002</v>
          </cell>
          <cell r="Q81">
            <v>2465.3749999999995</v>
          </cell>
          <cell r="R81">
            <v>4343.8824849999983</v>
          </cell>
          <cell r="S81">
            <v>3860.5650000000001</v>
          </cell>
          <cell r="T81">
            <v>5807.6247717406413</v>
          </cell>
          <cell r="V81">
            <v>225.26700000000028</v>
          </cell>
          <cell r="X81" t="str">
            <v>Provision for Tax</v>
          </cell>
          <cell r="Y81">
            <v>8.8645799191521935E-2</v>
          </cell>
          <cell r="Z81">
            <v>1.043686884526124</v>
          </cell>
          <cell r="AA81">
            <v>-0.11245377119619426</v>
          </cell>
          <cell r="AB81">
            <v>0.84139983176844546</v>
          </cell>
          <cell r="AC81">
            <v>0.19347433051066698</v>
          </cell>
          <cell r="AD81">
            <v>0.7669723298203901</v>
          </cell>
          <cell r="AE81">
            <v>-0.19069223201697472</v>
          </cell>
          <cell r="AF81">
            <v>0.58308892420923963</v>
          </cell>
          <cell r="AG81">
            <v>0.17838401390095582</v>
          </cell>
          <cell r="AH81">
            <v>0.12546721825437679</v>
          </cell>
          <cell r="AJ81">
            <v>3631.4789999999998</v>
          </cell>
        </row>
        <row r="82">
          <cell r="A82" t="str">
            <v>Reported Net Profit for the year</v>
          </cell>
          <cell r="B82">
            <v>947.58799999999962</v>
          </cell>
          <cell r="C82">
            <v>781.83900000000017</v>
          </cell>
          <cell r="D82">
            <v>2004.0069999999989</v>
          </cell>
          <cell r="E82">
            <v>1938.8869999999997</v>
          </cell>
          <cell r="F82">
            <v>5298.2430000000022</v>
          </cell>
          <cell r="G82">
            <v>5244.8000000000011</v>
          </cell>
          <cell r="H82">
            <v>5685.2181452006762</v>
          </cell>
          <cell r="I82">
            <v>7132.8117239845087</v>
          </cell>
          <cell r="J82">
            <v>13112.778847726135</v>
          </cell>
          <cell r="K82">
            <v>1719.2235649999984</v>
          </cell>
          <cell r="L82">
            <v>5729.5424120951438</v>
          </cell>
          <cell r="M82">
            <v>5448.287341187488</v>
          </cell>
          <cell r="N82">
            <v>1719.2235649999984</v>
          </cell>
          <cell r="O82" t="str">
            <v>Reported Net Profit for the year</v>
          </cell>
          <cell r="P82">
            <v>-0.17491673596541901</v>
          </cell>
          <cell r="Q82">
            <v>1.5631965148834972</v>
          </cell>
          <cell r="R82">
            <v>-3.2494896474912105E-2</v>
          </cell>
          <cell r="S82">
            <v>1.7326208283412097</v>
          </cell>
          <cell r="T82">
            <v>-1.0086928817723328E-2</v>
          </cell>
          <cell r="U82">
            <v>8.3972343120934045E-2</v>
          </cell>
          <cell r="V82">
            <v>-3.2494896474912105E-2</v>
          </cell>
          <cell r="W82">
            <v>1.7326208283412106</v>
          </cell>
          <cell r="X82">
            <v>-1.0087306301352683E-2</v>
          </cell>
          <cell r="Y82">
            <v>0.45681416775287298</v>
          </cell>
          <cell r="Z82">
            <v>0.34927034025931203</v>
          </cell>
          <cell r="AA82">
            <v>0.27192891481441439</v>
          </cell>
          <cell r="AJ82">
            <v>0.35182780873032993</v>
          </cell>
        </row>
        <row r="83">
          <cell r="A83" t="str">
            <v>Growth YoY</v>
          </cell>
          <cell r="B83">
            <v>947.58799999999962</v>
          </cell>
          <cell r="C83">
            <v>781.83900000000017</v>
          </cell>
          <cell r="D83">
            <v>1.5631965148834972</v>
          </cell>
          <cell r="E83">
            <v>-3.2494896474912105E-2</v>
          </cell>
          <cell r="F83">
            <v>1.7326208283412097</v>
          </cell>
          <cell r="G83">
            <v>-1.0086928817723328E-2</v>
          </cell>
          <cell r="H83">
            <v>8.3972343120934045E-2</v>
          </cell>
          <cell r="I83">
            <v>0.25462410444282702</v>
          </cell>
          <cell r="J83">
            <v>0.27192891481441439</v>
          </cell>
          <cell r="K83" t="e">
            <v>#REF!</v>
          </cell>
          <cell r="L83" t="e">
            <v>#REF!</v>
          </cell>
          <cell r="M83">
            <v>20529.92750872238</v>
          </cell>
          <cell r="O83">
            <v>1722.7385650000015</v>
          </cell>
          <cell r="P83">
            <v>5473.4968726650914</v>
          </cell>
          <cell r="Q83">
            <v>4995.4672999999912</v>
          </cell>
          <cell r="R83">
            <v>9518.3163719626027</v>
          </cell>
          <cell r="S83">
            <v>6403.0706665588568</v>
          </cell>
          <cell r="T83">
            <v>13962.456265847981</v>
          </cell>
          <cell r="V83">
            <v>-123.61633344114034</v>
          </cell>
          <cell r="X83" t="str">
            <v>Reported Net Profit for the year</v>
          </cell>
          <cell r="Y83">
            <v>-0.17491673596541901</v>
          </cell>
          <cell r="Z83">
            <v>1.5631965148834972</v>
          </cell>
          <cell r="AA83">
            <v>-3.2494896474912105E-2</v>
          </cell>
          <cell r="AB83">
            <v>1.7326208283412106</v>
          </cell>
          <cell r="AC83">
            <v>-1.0087495043167749E-2</v>
          </cell>
          <cell r="AD83">
            <v>0.82795711635740865</v>
          </cell>
          <cell r="AE83">
            <v>-0.3192336207702221</v>
          </cell>
          <cell r="AF83">
            <v>1.0337462176445746</v>
          </cell>
          <cell r="AG83">
            <v>0.18222324346212759</v>
          </cell>
          <cell r="AH83">
            <v>0.12633598990620154</v>
          </cell>
          <cell r="AJ83">
            <v>6690.271896000002</v>
          </cell>
        </row>
        <row r="84">
          <cell r="A84" t="str">
            <v>Share of Minority Interest</v>
          </cell>
          <cell r="B84">
            <v>106.69</v>
          </cell>
          <cell r="C84">
            <v>72.103999999999999</v>
          </cell>
          <cell r="D84">
            <v>286.49099999999999</v>
          </cell>
          <cell r="E84">
            <v>263.072</v>
          </cell>
          <cell r="F84">
            <v>946.82100000000003</v>
          </cell>
          <cell r="G84">
            <v>6.6369999999999996</v>
          </cell>
          <cell r="H84">
            <v>-109.68712426671256</v>
          </cell>
          <cell r="I84">
            <v>-111.47887515483498</v>
          </cell>
          <cell r="J84">
            <v>157.63243436153076</v>
          </cell>
          <cell r="K84">
            <v>230.53009324999991</v>
          </cell>
          <cell r="L84">
            <v>906.75469687552447</v>
          </cell>
          <cell r="M84">
            <v>0.16152996142187903</v>
          </cell>
          <cell r="N84">
            <v>230.53009324999991</v>
          </cell>
          <cell r="O84" t="str">
            <v>Share of Minority Interest</v>
          </cell>
          <cell r="P84">
            <v>-0.32417283719186429</v>
          </cell>
          <cell r="Q84">
            <v>2.9733024520137579</v>
          </cell>
          <cell r="R84">
            <v>-8.1744278179768259E-2</v>
          </cell>
          <cell r="S84">
            <v>2.5990945444593114</v>
          </cell>
          <cell r="T84">
            <v>-0.99299022729745112</v>
          </cell>
          <cell r="U84">
            <v>-17.526612063690308</v>
          </cell>
          <cell r="V84">
            <v>-8.1744278179768259E-2</v>
          </cell>
          <cell r="W84">
            <v>2.5990945444593114</v>
          </cell>
          <cell r="X84">
            <v>-0.99299022729745112</v>
          </cell>
          <cell r="Y84">
            <v>-30.86372082227091</v>
          </cell>
          <cell r="Z84">
            <v>-0.5869881872270466</v>
          </cell>
          <cell r="AA84">
            <v>-2.9256057521500534</v>
          </cell>
          <cell r="AJ84">
            <v>2.5064001996725871E-2</v>
          </cell>
        </row>
        <row r="85">
          <cell r="A85" t="str">
            <v>Share in the Profit of Associates</v>
          </cell>
          <cell r="B85">
            <v>0</v>
          </cell>
          <cell r="C85">
            <v>23.419</v>
          </cell>
          <cell r="D85">
            <v>24.07</v>
          </cell>
          <cell r="E85">
            <v>33.252000000000002</v>
          </cell>
          <cell r="F85">
            <v>2946.0680000000002</v>
          </cell>
          <cell r="G85">
            <v>144.255</v>
          </cell>
          <cell r="H85">
            <v>144.255</v>
          </cell>
          <cell r="I85">
            <v>144.255</v>
          </cell>
          <cell r="J85">
            <v>2</v>
          </cell>
          <cell r="K85">
            <v>3</v>
          </cell>
          <cell r="L85">
            <v>4</v>
          </cell>
          <cell r="M85">
            <v>264.55593638712008</v>
          </cell>
          <cell r="O85" t="str">
            <v>Share in the Profit of Associates</v>
          </cell>
          <cell r="P85" t="e">
            <v>#DIV/0!</v>
          </cell>
          <cell r="Q85">
            <v>2.7797941842093943E-2</v>
          </cell>
          <cell r="R85">
            <v>0.38147071042791869</v>
          </cell>
          <cell r="S85">
            <v>87.598219655960548</v>
          </cell>
          <cell r="T85">
            <v>-0.95103473511134162</v>
          </cell>
          <cell r="U85">
            <v>0</v>
          </cell>
          <cell r="V85">
            <v>0.38147071042791869</v>
          </cell>
          <cell r="W85">
            <v>87.598219655960548</v>
          </cell>
          <cell r="X85">
            <v>-0.95103473511134162</v>
          </cell>
          <cell r="Y85">
            <v>-1</v>
          </cell>
          <cell r="Z85" t="e">
            <v>#DIV/0!</v>
          </cell>
          <cell r="AA85">
            <v>1</v>
          </cell>
          <cell r="AB85">
            <v>2.5990945444593114</v>
          </cell>
          <cell r="AC85">
            <v>-0.99299022729745112</v>
          </cell>
          <cell r="AD85">
            <v>-29.156546632514694</v>
          </cell>
          <cell r="AE85">
            <v>-1.1995076923076924</v>
          </cell>
          <cell r="AF85">
            <v>3.8275085159456053</v>
          </cell>
          <cell r="AG85">
            <v>0.46416348119832862</v>
          </cell>
          <cell r="AH85">
            <v>-0.10397191272967421</v>
          </cell>
          <cell r="AJ85">
            <v>34.660559999999364</v>
          </cell>
        </row>
        <row r="86">
          <cell r="A86" t="str">
            <v>Consolidated Profit attributable to the group</v>
          </cell>
          <cell r="B86">
            <v>840.89799999999968</v>
          </cell>
          <cell r="C86">
            <v>733.15400000000011</v>
          </cell>
          <cell r="D86">
            <v>1741.5859999999989</v>
          </cell>
          <cell r="E86">
            <v>1709.0669999999996</v>
          </cell>
          <cell r="F86">
            <v>7297.4900000000025</v>
          </cell>
          <cell r="G86">
            <v>5382.4180000000015</v>
          </cell>
          <cell r="H86">
            <v>5939.1602694673893</v>
          </cell>
          <cell r="I86">
            <v>7388.5455991393437</v>
          </cell>
          <cell r="J86">
            <v>0.17163076747094141</v>
          </cell>
          <cell r="K86" t="e">
            <v>#REF!</v>
          </cell>
          <cell r="L86" t="e">
            <v>#REF!</v>
          </cell>
          <cell r="M86">
            <v>0.51468381722048329</v>
          </cell>
          <cell r="O86" t="str">
            <v>Consolidated Profit attributable to the group</v>
          </cell>
          <cell r="P86">
            <v>-0.12812968992672069</v>
          </cell>
          <cell r="Q86">
            <v>1.3754709106135938</v>
          </cell>
          <cell r="R86">
            <v>-1.8672060983493943E-2</v>
          </cell>
          <cell r="S86">
            <v>3.2698677114472421</v>
          </cell>
          <cell r="T86">
            <v>-0.26242886252670439</v>
          </cell>
          <cell r="U86">
            <v>0.10343720414642399</v>
          </cell>
          <cell r="V86">
            <v>-1.8672060983493943E-2</v>
          </cell>
          <cell r="W86">
            <v>3.2698677114472439</v>
          </cell>
          <cell r="X86">
            <v>-0.26242913659354061</v>
          </cell>
          <cell r="Y86">
            <v>0.45639087511989862</v>
          </cell>
          <cell r="Z86">
            <v>0.32572474492776826</v>
          </cell>
          <cell r="AA86">
            <v>0.2468114836718851</v>
          </cell>
          <cell r="AB86">
            <v>87.598219655960548</v>
          </cell>
          <cell r="AC86">
            <v>-0.95103473511134162</v>
          </cell>
          <cell r="AD86">
            <v>-4.2480329971231412E-2</v>
          </cell>
          <cell r="AE86">
            <v>-0.75077283948829709</v>
          </cell>
          <cell r="AF86">
            <v>-1.6858387799564269</v>
          </cell>
          <cell r="AG86">
            <v>-11.106861499364676</v>
          </cell>
          <cell r="AH86">
            <v>-1.0989426836474272</v>
          </cell>
          <cell r="AJ86">
            <v>34.424999999999997</v>
          </cell>
        </row>
        <row r="87">
          <cell r="A87" t="str">
            <v>Consolidated Profit attributable to the group</v>
          </cell>
          <cell r="B87">
            <v>840.89799999999968</v>
          </cell>
          <cell r="C87">
            <v>733.15400000000011</v>
          </cell>
          <cell r="D87">
            <v>1741.5859999999989</v>
          </cell>
          <cell r="E87">
            <v>1709.0669999999996</v>
          </cell>
          <cell r="F87">
            <v>3424</v>
          </cell>
          <cell r="G87">
            <v>5382.4150000000063</v>
          </cell>
          <cell r="H87">
            <v>0.45639087511989862</v>
          </cell>
          <cell r="I87">
            <v>0.32572474492776826</v>
          </cell>
          <cell r="J87">
            <v>0.2468114836718851</v>
          </cell>
          <cell r="K87" t="e">
            <v>#REF!</v>
          </cell>
          <cell r="L87" t="e">
            <v>#REF!</v>
          </cell>
          <cell r="M87">
            <v>20503.994572335258</v>
          </cell>
          <cell r="X87" t="str">
            <v>Consolidated Profit attributable to the group</v>
          </cell>
          <cell r="Y87">
            <v>-0.12812968992672069</v>
          </cell>
          <cell r="Z87">
            <v>1.3754709106135938</v>
          </cell>
          <cell r="AA87">
            <v>-1.8672060983493943E-2</v>
          </cell>
          <cell r="AB87">
            <v>3.2698677114472439</v>
          </cell>
          <cell r="AC87">
            <v>-0.262429273626959</v>
          </cell>
          <cell r="AD87">
            <v>0.84160195748562461</v>
          </cell>
          <cell r="AE87">
            <v>-0.34184282383059561</v>
          </cell>
          <cell r="AF87">
            <v>1.0034294277179883</v>
          </cell>
          <cell r="AG87">
            <v>0.1987335760718536</v>
          </cell>
          <cell r="AH87">
            <v>0.11154819514722369</v>
          </cell>
          <cell r="AJ87">
            <v>6690.0363360000028</v>
          </cell>
        </row>
        <row r="88">
          <cell r="A88" t="str">
            <v>Core Operating profit</v>
          </cell>
          <cell r="B88">
            <v>987.28999999999962</v>
          </cell>
          <cell r="C88">
            <v>1008.2510000000003</v>
          </cell>
          <cell r="D88">
            <v>2470.347999999999</v>
          </cell>
          <cell r="G88">
            <v>0.57196787383177616</v>
          </cell>
          <cell r="H88">
            <v>0.10343720414642399</v>
          </cell>
          <cell r="I88">
            <v>0.24403876371599109</v>
          </cell>
          <cell r="J88">
            <v>0.2468114836718851</v>
          </cell>
          <cell r="K88" t="e">
            <v>#REF!</v>
          </cell>
          <cell r="L88" t="e">
            <v>#REF!</v>
          </cell>
          <cell r="O88" t="str">
            <v>Core Operating profit</v>
          </cell>
          <cell r="P88">
            <v>2.1230844027591456E-2</v>
          </cell>
          <cell r="Q88">
            <v>1.4501319611882342</v>
          </cell>
          <cell r="R88">
            <v>-1</v>
          </cell>
          <cell r="S88" t="e">
            <v>#DIV/0!</v>
          </cell>
          <cell r="T88" t="e">
            <v>#DIV/0!</v>
          </cell>
          <cell r="U88">
            <v>-0.81915556995628336</v>
          </cell>
          <cell r="V88">
            <v>-1</v>
          </cell>
          <cell r="W88" t="e">
            <v>#DIV/0!</v>
          </cell>
          <cell r="X88" t="e">
            <v>#DIV/0!</v>
          </cell>
          <cell r="Y88">
            <v>-0.20206822431468729</v>
          </cell>
          <cell r="Z88">
            <v>-0.28630311716421375</v>
          </cell>
          <cell r="AA88">
            <v>-0.24226977681226747</v>
          </cell>
        </row>
        <row r="89">
          <cell r="A89" t="str">
            <v>Growth YoY</v>
          </cell>
          <cell r="B89">
            <v>987.28999999999962</v>
          </cell>
          <cell r="C89">
            <v>1008.2510000000003</v>
          </cell>
          <cell r="D89">
            <v>1.4501319611882342</v>
          </cell>
          <cell r="G89" t="e">
            <v>#DIV/0!</v>
          </cell>
          <cell r="H89">
            <v>0.84160195748562461</v>
          </cell>
          <cell r="X89" t="str">
            <v>Core Operating profit</v>
          </cell>
          <cell r="Y89">
            <v>2.1230844027591456E-2</v>
          </cell>
          <cell r="Z89">
            <v>1.4501319611882342</v>
          </cell>
          <cell r="AA89">
            <v>-1</v>
          </cell>
          <cell r="AB89" t="e">
            <v>#DIV/0!</v>
          </cell>
          <cell r="AC89" t="e">
            <v>#DIV/0!</v>
          </cell>
          <cell r="AD89" t="e">
            <v>#DIV/0!</v>
          </cell>
          <cell r="AE89">
            <v>-1</v>
          </cell>
          <cell r="AF89" t="e">
            <v>#DIV/0!</v>
          </cell>
          <cell r="AG89" t="e">
            <v>#DIV/0!</v>
          </cell>
          <cell r="AH89" t="e">
            <v>#DIV/0!</v>
          </cell>
        </row>
        <row r="90">
          <cell r="A90" t="str">
            <v>Growth YoY</v>
          </cell>
          <cell r="D90">
            <v>1.4501319611882342</v>
          </cell>
        </row>
        <row r="91">
          <cell r="A91" t="str">
            <v>Dividend paid (Rs mn)</v>
          </cell>
          <cell r="B91">
            <v>255.14699999999999</v>
          </cell>
          <cell r="C91">
            <v>124.34699999999999</v>
          </cell>
          <cell r="D91">
            <v>142.87899999999999</v>
          </cell>
          <cell r="E91">
            <v>154.154</v>
          </cell>
          <cell r="F91">
            <v>194.58</v>
          </cell>
          <cell r="G91">
            <v>260.92456000000004</v>
          </cell>
          <cell r="H91">
            <v>293.54012999999998</v>
          </cell>
          <cell r="I91">
            <v>326.15569999999997</v>
          </cell>
          <cell r="O91" t="str">
            <v>Dividend paid (Rs mn)</v>
          </cell>
          <cell r="P91">
            <v>-0.51264565133040951</v>
          </cell>
          <cell r="Q91">
            <v>0.14903455652327757</v>
          </cell>
          <cell r="R91">
            <v>7.8912926322272758E-2</v>
          </cell>
          <cell r="S91">
            <v>0.26224424925723633</v>
          </cell>
          <cell r="T91">
            <v>0.34096289443930528</v>
          </cell>
          <cell r="U91">
            <v>0.12499999999999978</v>
          </cell>
        </row>
        <row r="92">
          <cell r="A92" t="str">
            <v>Dividend Tax</v>
          </cell>
          <cell r="B92">
            <v>12.079000000000001</v>
          </cell>
          <cell r="C92">
            <v>15.932</v>
          </cell>
          <cell r="D92">
            <v>30.734999999999999</v>
          </cell>
          <cell r="E92">
            <v>33.164999999999999</v>
          </cell>
          <cell r="F92">
            <v>35.578000000000003</v>
          </cell>
          <cell r="G92">
            <v>47.708777858361607</v>
          </cell>
          <cell r="H92">
            <v>49.901822099999997</v>
          </cell>
          <cell r="I92">
            <v>55.446469</v>
          </cell>
          <cell r="J92">
            <v>514.73354999999992</v>
          </cell>
          <cell r="K92" t="e">
            <v>#REF!</v>
          </cell>
          <cell r="L92" t="e">
            <v>#REF!</v>
          </cell>
          <cell r="O92" t="str">
            <v>Dividend Tax</v>
          </cell>
          <cell r="P92">
            <v>0.31898335954963164</v>
          </cell>
          <cell r="Q92">
            <v>0.92913632939994972</v>
          </cell>
          <cell r="R92">
            <v>7.906295754026349E-2</v>
          </cell>
          <cell r="S92">
            <v>7.2757424996231057E-2</v>
          </cell>
          <cell r="T92">
            <v>0.34096289443930528</v>
          </cell>
          <cell r="U92">
            <v>4.5967311259766941E-2</v>
          </cell>
          <cell r="V92">
            <v>7.8912926322272758E-2</v>
          </cell>
          <cell r="W92">
            <v>0.26224424925723633</v>
          </cell>
          <cell r="X92">
            <v>0.17486894850447099</v>
          </cell>
          <cell r="Y92">
            <v>0.50107914927867148</v>
          </cell>
          <cell r="Z92">
            <v>0.25</v>
          </cell>
          <cell r="AA92">
            <v>0.19999999999999996</v>
          </cell>
        </row>
        <row r="93">
          <cell r="A93" t="str">
            <v>DPS (Rs) (not adj. for bonus)</v>
          </cell>
          <cell r="B93">
            <v>4.3089838683527883</v>
          </cell>
          <cell r="C93">
            <v>2.1000020265888453</v>
          </cell>
          <cell r="D93">
            <v>2.400004703289615</v>
          </cell>
          <cell r="E93">
            <v>1.2499969592170188</v>
          </cell>
          <cell r="F93">
            <v>0.62910894661594485</v>
          </cell>
          <cell r="G93">
            <v>0.8</v>
          </cell>
          <cell r="H93">
            <v>0.9</v>
          </cell>
          <cell r="I93">
            <v>1</v>
          </cell>
          <cell r="J93">
            <v>87.504703499999991</v>
          </cell>
          <cell r="K93" t="e">
            <v>#REF!</v>
          </cell>
          <cell r="L93" t="e">
            <v>#REF!</v>
          </cell>
          <cell r="M93">
            <v>515.81011999999998</v>
          </cell>
          <cell r="O93" t="str">
            <v>DPS (Rs)</v>
          </cell>
          <cell r="P93">
            <v>-0.51264565133040962</v>
          </cell>
          <cell r="Q93">
            <v>0.14285827961227326</v>
          </cell>
          <cell r="R93">
            <v>-0.47916895433426232</v>
          </cell>
          <cell r="S93">
            <v>-0.49671161839464784</v>
          </cell>
          <cell r="T93">
            <v>0.27163983965464067</v>
          </cell>
          <cell r="U93">
            <v>0.125</v>
          </cell>
          <cell r="V93">
            <v>7.906295754026349E-2</v>
          </cell>
          <cell r="W93">
            <v>7.2757424996231057E-2</v>
          </cell>
          <cell r="X93">
            <v>9.1770195064365678E-2</v>
          </cell>
          <cell r="Y93">
            <v>0.50185281775352042</v>
          </cell>
          <cell r="Z93">
            <v>0.25</v>
          </cell>
          <cell r="AA93">
            <v>0.19999999999999996</v>
          </cell>
          <cell r="AB93">
            <v>0.26224424925723633</v>
          </cell>
          <cell r="AC93">
            <v>0.17486894850447099</v>
          </cell>
          <cell r="AD93">
            <v>0.13163696490905763</v>
          </cell>
          <cell r="AE93">
            <v>3.3011337500337135E-3</v>
          </cell>
          <cell r="AF93">
            <v>0.14278394008160178</v>
          </cell>
          <cell r="AG93">
            <v>0.2434788765158642</v>
          </cell>
          <cell r="AH93">
            <v>0.39849611747353797</v>
          </cell>
        </row>
        <row r="94">
          <cell r="A94" t="str">
            <v>Payout Ratio</v>
          </cell>
          <cell r="B94">
            <v>0.26925942498216532</v>
          </cell>
          <cell r="C94">
            <v>0.15904425335650943</v>
          </cell>
          <cell r="D94">
            <v>7.1296657147405212E-2</v>
          </cell>
          <cell r="E94">
            <v>7.9506438487647824E-2</v>
          </cell>
          <cell r="F94">
            <v>3.6725382357887311E-2</v>
          </cell>
          <cell r="G94">
            <v>4.9749191580231847E-2</v>
          </cell>
          <cell r="H94">
            <v>5.1632166524304697E-2</v>
          </cell>
          <cell r="I94">
            <v>4.5726105303366106E-2</v>
          </cell>
          <cell r="J94">
            <v>1.5</v>
          </cell>
          <cell r="K94">
            <v>3.9</v>
          </cell>
          <cell r="L94">
            <v>4.9000000000000004</v>
          </cell>
          <cell r="M94">
            <v>87.687720400000003</v>
          </cell>
          <cell r="O94" t="str">
            <v>Payout Ratio</v>
          </cell>
          <cell r="P94">
            <v>-0.11021517162565589</v>
          </cell>
          <cell r="Q94">
            <v>-8.7747596209104217E-2</v>
          </cell>
          <cell r="R94">
            <v>8.2097813402426112E-3</v>
          </cell>
          <cell r="S94">
            <v>-4.2781056129760513E-2</v>
          </cell>
          <cell r="T94">
            <v>1.3023809222344536E-2</v>
          </cell>
          <cell r="U94">
            <v>1.8829749440728502E-3</v>
          </cell>
          <cell r="V94">
            <v>-0.47916895433426232</v>
          </cell>
          <cell r="W94">
            <v>-0.49671161839464784</v>
          </cell>
          <cell r="X94">
            <v>0.11413236524798109</v>
          </cell>
          <cell r="Y94">
            <v>0.42671539679623471</v>
          </cell>
          <cell r="Z94">
            <v>0.25</v>
          </cell>
          <cell r="AA94">
            <v>0.19999999999999996</v>
          </cell>
          <cell r="AB94">
            <v>7.2757424996231057E-2</v>
          </cell>
          <cell r="AC94">
            <v>9.1770195064365678E-2</v>
          </cell>
          <cell r="AD94">
            <v>0.96339108719717803</v>
          </cell>
          <cell r="AE94">
            <v>-0.75596611769642297</v>
          </cell>
          <cell r="AF94">
            <v>-0.99365966363978298</v>
          </cell>
          <cell r="AG94">
            <v>787.30508474576277</v>
          </cell>
          <cell r="AH94">
            <v>-5.7324012040421368E-2</v>
          </cell>
        </row>
        <row r="95">
          <cell r="A95" t="str">
            <v>I/B/E/S Consensus</v>
          </cell>
          <cell r="B95">
            <v>0.26925942498216532</v>
          </cell>
          <cell r="C95">
            <v>0.15904425335650943</v>
          </cell>
          <cell r="D95">
            <v>7.1296657147405212E-2</v>
          </cell>
          <cell r="E95">
            <v>1709.067</v>
          </cell>
          <cell r="F95">
            <v>7414.0878994435334</v>
          </cell>
          <cell r="G95">
            <v>3915.3924082339267</v>
          </cell>
          <cell r="H95">
            <v>4585.5879525149267</v>
          </cell>
          <cell r="I95">
            <v>4.1607280785211691E-2</v>
          </cell>
          <cell r="J95">
            <v>3.9254345396762258E-2</v>
          </cell>
          <cell r="K95" t="e">
            <v>#REF!</v>
          </cell>
          <cell r="L95" t="e">
            <v>#REF!</v>
          </cell>
          <cell r="M95">
            <v>0.7</v>
          </cell>
          <cell r="S95" t="str">
            <v>Payout Ratio</v>
          </cell>
          <cell r="T95">
            <v>-0.11021517162565589</v>
          </cell>
          <cell r="U95">
            <v>-8.7747596209104217E-2</v>
          </cell>
          <cell r="V95">
            <v>8.2097813402426112E-3</v>
          </cell>
          <cell r="W95">
            <v>-4.2781056129760527E-2</v>
          </cell>
          <cell r="X95">
            <v>6.861806319350551E-3</v>
          </cell>
          <cell r="Y95">
            <v>1.3243872446239979E-3</v>
          </cell>
          <cell r="Z95">
            <v>-3.3042951366501552E-3</v>
          </cell>
          <cell r="AA95">
            <v>-2.3529353884494328E-3</v>
          </cell>
          <cell r="AB95">
            <v>-0.49671161839464772</v>
          </cell>
          <cell r="AC95">
            <v>0.11413236524798132</v>
          </cell>
          <cell r="AD95">
            <v>7.0841233876850929E-2</v>
          </cell>
          <cell r="AE95">
            <v>4.099617084400986E-4</v>
          </cell>
          <cell r="AF95">
            <v>0.13466756334902108</v>
          </cell>
          <cell r="AG95">
            <v>0.174985170519661</v>
          </cell>
          <cell r="AH95">
            <v>0.39849611747353797</v>
          </cell>
        </row>
        <row r="96">
          <cell r="A96" t="str">
            <v>MS relative to consensus</v>
          </cell>
          <cell r="B96">
            <v>0.26925942498216532</v>
          </cell>
          <cell r="C96">
            <v>0.15904425335650943</v>
          </cell>
          <cell r="D96">
            <v>7.1296657147405212E-2</v>
          </cell>
          <cell r="E96">
            <v>7.9506438487647824E-2</v>
          </cell>
          <cell r="F96">
            <v>-1.5726533192610526E-2</v>
          </cell>
          <cell r="G96">
            <v>0.37468162544346106</v>
          </cell>
          <cell r="H96">
            <v>0.29517966528373041</v>
          </cell>
          <cell r="I96">
            <v>3.9767955779095907E-2</v>
          </cell>
          <cell r="J96">
            <v>2.2346043375490853E-2</v>
          </cell>
          <cell r="K96">
            <v>2.3503879715439106E-2</v>
          </cell>
          <cell r="L96">
            <v>2.9183196508125411E-2</v>
          </cell>
          <cell r="M96">
            <v>2.5124790128014433E-2</v>
          </cell>
          <cell r="X96" t="str">
            <v>Payout Ratio</v>
          </cell>
          <cell r="Y96">
            <v>-0.11021517162565589</v>
          </cell>
          <cell r="Z96">
            <v>-8.7747596209104217E-2</v>
          </cell>
          <cell r="AA96">
            <v>8.2097813402426112E-3</v>
          </cell>
          <cell r="AB96">
            <v>-4.2781056129760527E-2</v>
          </cell>
          <cell r="AC96">
            <v>6.8618146299083693E-3</v>
          </cell>
          <cell r="AD96">
            <v>-1.6603586230858124E-2</v>
          </cell>
          <cell r="AE96">
            <v>1.2784345022158364E-2</v>
          </cell>
          <cell r="AF96">
            <v>-1.7421912403605053E-2</v>
          </cell>
          <cell r="AG96">
            <v>1.1578363399482525E-3</v>
          </cell>
          <cell r="AH96">
            <v>5.6793167926863057E-3</v>
          </cell>
        </row>
        <row r="97">
          <cell r="A97" t="str">
            <v>Key Ratios</v>
          </cell>
          <cell r="H97">
            <v>5939.1602694673893</v>
          </cell>
          <cell r="I97">
            <v>7388.5455991393437</v>
          </cell>
        </row>
        <row r="98">
          <cell r="A98" t="str">
            <v>Spread Analysis</v>
          </cell>
          <cell r="H98">
            <v>0.31986698335088515</v>
          </cell>
          <cell r="I98">
            <v>0.4065319915070611</v>
          </cell>
          <cell r="O98" t="str">
            <v>Spread Analysis</v>
          </cell>
          <cell r="S98" t="str">
            <v>Spread Analysis</v>
          </cell>
        </row>
        <row r="99">
          <cell r="A99" t="str">
            <v>Average yield on assets</v>
          </cell>
          <cell r="C99">
            <v>0.12365915516451918</v>
          </cell>
          <cell r="D99">
            <v>9.5117806428357807E-2</v>
          </cell>
          <cell r="E99">
            <v>7.8678255499437674E-2</v>
          </cell>
          <cell r="F99">
            <v>8.7350839942342898E-2</v>
          </cell>
          <cell r="G99">
            <v>9.4491689727523406E-2</v>
          </cell>
          <cell r="H99">
            <v>9.6418470992415087E-2</v>
          </cell>
          <cell r="I99">
            <v>9.9176963090155737E-2</v>
          </cell>
          <cell r="J99">
            <v>9.7887828564914722E-2</v>
          </cell>
          <cell r="K99" t="e">
            <v>#REF!</v>
          </cell>
          <cell r="L99" t="e">
            <v>#REF!</v>
          </cell>
          <cell r="O99" t="str">
            <v>Average yield on assets</v>
          </cell>
          <cell r="S99" t="str">
            <v>Average yield on assets</v>
          </cell>
          <cell r="X99" t="str">
            <v>Spread Analysis</v>
          </cell>
        </row>
        <row r="100">
          <cell r="A100" t="str">
            <v>Yield on advances</v>
          </cell>
          <cell r="C100">
            <v>0.14133343920987262</v>
          </cell>
          <cell r="D100">
            <v>0.12020927968082953</v>
          </cell>
          <cell r="E100">
            <v>0.10467790173804459</v>
          </cell>
          <cell r="F100">
            <v>0.10358272127167993</v>
          </cell>
          <cell r="G100">
            <v>0.1139656025578548</v>
          </cell>
          <cell r="H100">
            <v>0.11933871119931491</v>
          </cell>
          <cell r="I100">
            <v>0.11930330339390166</v>
          </cell>
          <cell r="J100">
            <v>0.11847334005375353</v>
          </cell>
          <cell r="K100" t="e">
            <v>#REF!</v>
          </cell>
          <cell r="L100" t="e">
            <v>#REF!</v>
          </cell>
          <cell r="M100">
            <v>0.10110686154037279</v>
          </cell>
          <cell r="O100" t="str">
            <v>Yield on advances</v>
          </cell>
          <cell r="S100" t="str">
            <v>Yield on advances</v>
          </cell>
          <cell r="X100" t="str">
            <v>Average yield on assets</v>
          </cell>
          <cell r="Z100">
            <v>-285.41348736161376</v>
          </cell>
          <cell r="AA100">
            <v>-164.39550928920133</v>
          </cell>
          <cell r="AB100">
            <v>109.74149010424455</v>
          </cell>
          <cell r="AC100">
            <v>17.260862419326976</v>
          </cell>
          <cell r="AD100">
            <v>212.81450379795592</v>
          </cell>
          <cell r="AE100">
            <v>35.155430169897947</v>
          </cell>
          <cell r="AF100">
            <v>-127.36813525433266</v>
          </cell>
          <cell r="AG100">
            <v>-27.602887084858946</v>
          </cell>
          <cell r="AH100">
            <v>12.16588246494732</v>
          </cell>
        </row>
        <row r="101">
          <cell r="A101" t="str">
            <v>Yield on Investment</v>
          </cell>
          <cell r="C101">
            <v>5.5262615762667923E-2</v>
          </cell>
          <cell r="D101">
            <v>5.4765526309617049E-2</v>
          </cell>
          <cell r="E101">
            <v>4.1341904248460293E-2</v>
          </cell>
          <cell r="F101">
            <v>5.9194722558758642E-2</v>
          </cell>
          <cell r="G101">
            <v>6.3140222525421841E-2</v>
          </cell>
          <cell r="H101">
            <v>5.8853888341331463E-2</v>
          </cell>
          <cell r="I101">
            <v>6.4101382671573073E-2</v>
          </cell>
          <cell r="J101">
            <v>6.4082786687693585E-2</v>
          </cell>
          <cell r="K101" t="e">
            <v>#REF!</v>
          </cell>
          <cell r="L101" t="e">
            <v>#REF!</v>
          </cell>
          <cell r="M101">
            <v>0.13276270664011933</v>
          </cell>
          <cell r="O101" t="str">
            <v>Yield on Investment</v>
          </cell>
          <cell r="S101" t="str">
            <v>Yield on Investment</v>
          </cell>
          <cell r="X101" t="str">
            <v>Yield on advances</v>
          </cell>
          <cell r="Z101">
            <v>-211.24159529043089</v>
          </cell>
          <cell r="AA101">
            <v>-155.31377942784945</v>
          </cell>
          <cell r="AB101">
            <v>-10.951804663646564</v>
          </cell>
          <cell r="AC101">
            <v>103.82697140608049</v>
          </cell>
          <cell r="AD101">
            <v>248.95863414737886</v>
          </cell>
          <cell r="AE101">
            <v>187.50116316584632</v>
          </cell>
          <cell r="AF101">
            <v>-225.58114644687294</v>
          </cell>
          <cell r="AG101">
            <v>-22.902031024894242</v>
          </cell>
          <cell r="AH101">
            <v>26.279631998347153</v>
          </cell>
        </row>
        <row r="102">
          <cell r="A102" t="str">
            <v>Yield on Call\CRR</v>
          </cell>
          <cell r="C102">
            <v>0.17460174641665238</v>
          </cell>
          <cell r="D102">
            <v>8.9628078111169587E-2</v>
          </cell>
          <cell r="E102">
            <v>3.4958674581913554E-2</v>
          </cell>
          <cell r="F102">
            <v>5.0275665768186886E-2</v>
          </cell>
          <cell r="G102">
            <v>7.1331051151227218E-2</v>
          </cell>
          <cell r="H102">
            <v>7.4302694297800537E-2</v>
          </cell>
          <cell r="I102">
            <v>7.5767835939896236E-2</v>
          </cell>
          <cell r="J102">
            <v>6.914268692997623E-2</v>
          </cell>
          <cell r="K102" t="e">
            <v>#REF!</v>
          </cell>
          <cell r="L102" t="e">
            <v>#REF!</v>
          </cell>
          <cell r="M102">
            <v>5.4521628952284358E-2</v>
          </cell>
          <cell r="O102" t="str">
            <v>Yield on Call\CRR</v>
          </cell>
          <cell r="S102" t="str">
            <v>Yield on Call\CRR</v>
          </cell>
          <cell r="X102" t="str">
            <v>Yield on Investment</v>
          </cell>
          <cell r="Y102" t="str">
            <v>.</v>
          </cell>
          <cell r="Z102">
            <v>-4.9708945305087378</v>
          </cell>
          <cell r="AA102">
            <v>-134.23622061156757</v>
          </cell>
          <cell r="AB102">
            <v>259.02146974952967</v>
          </cell>
          <cell r="AC102">
            <v>-99.665308673973499</v>
          </cell>
          <cell r="AD102">
            <v>218.80418069252033</v>
          </cell>
          <cell r="AE102">
            <v>-204.64124754587269</v>
          </cell>
          <cell r="AF102">
            <v>34.169474322462008</v>
          </cell>
          <cell r="AG102">
            <v>-25.862381106558363</v>
          </cell>
          <cell r="AH102">
            <v>-64.313273481129073</v>
          </cell>
        </row>
        <row r="103">
          <cell r="A103" t="str">
            <v>Yield on Call\CRR</v>
          </cell>
          <cell r="C103">
            <v>0.17460174641665238</v>
          </cell>
          <cell r="D103">
            <v>8.9628078111169587E-2</v>
          </cell>
          <cell r="E103">
            <v>3.4958674581913554E-2</v>
          </cell>
          <cell r="F103">
            <v>5.0275665768186886E-2</v>
          </cell>
          <cell r="G103">
            <v>5.9089152431642623E-2</v>
          </cell>
          <cell r="H103">
            <v>6.60076488611126E-2</v>
          </cell>
          <cell r="I103">
            <v>4.2242681546989243E-2</v>
          </cell>
          <cell r="J103">
            <v>2.851789466617401E-2</v>
          </cell>
          <cell r="K103">
            <v>2.741253800831028E-2</v>
          </cell>
          <cell r="L103">
            <v>6.0324279783902854E-2</v>
          </cell>
          <cell r="M103">
            <v>5.2000576277311299E-2</v>
          </cell>
          <cell r="X103" t="str">
            <v>Yield on Call\CRR</v>
          </cell>
          <cell r="Z103">
            <v>-849.73668305482795</v>
          </cell>
          <cell r="AA103">
            <v>-546.69403529256033</v>
          </cell>
          <cell r="AB103">
            <v>153.16991186273333</v>
          </cell>
          <cell r="AC103">
            <v>88.134866634557369</v>
          </cell>
          <cell r="AD103">
            <v>69.184964294699768</v>
          </cell>
          <cell r="AE103">
            <v>-237.64967314123356</v>
          </cell>
          <cell r="AF103">
            <v>-137.24786880815233</v>
          </cell>
          <cell r="AG103">
            <v>-11.053566578637305</v>
          </cell>
          <cell r="AH103">
            <v>329.11741775592571</v>
          </cell>
        </row>
        <row r="104">
          <cell r="A104" t="str">
            <v>Cost of Deposits</v>
          </cell>
          <cell r="C104">
            <v>0.11189768859813747</v>
          </cell>
          <cell r="D104">
            <v>2.2776742544830673E-2</v>
          </cell>
          <cell r="E104">
            <v>3.6384288342901076E-2</v>
          </cell>
          <cell r="F104">
            <v>5.0597400950337629E-2</v>
          </cell>
          <cell r="G104">
            <v>6.6541509806042828E-2</v>
          </cell>
          <cell r="H104">
            <v>6.6573604228061217E-2</v>
          </cell>
          <cell r="I104">
            <v>6.8459553887458668E-2</v>
          </cell>
          <cell r="J104">
            <v>6.2737551271972253E-2</v>
          </cell>
          <cell r="K104" t="e">
            <v>#REF!</v>
          </cell>
          <cell r="L104" t="e">
            <v>#REF!</v>
          </cell>
          <cell r="O104" t="str">
            <v>Cost of Deposits</v>
          </cell>
          <cell r="S104" t="str">
            <v>Cost of Deposits</v>
          </cell>
        </row>
        <row r="105">
          <cell r="A105" t="str">
            <v>Cost of Borrowings</v>
          </cell>
          <cell r="C105">
            <v>2.2949238213454327E-2</v>
          </cell>
          <cell r="D105">
            <v>2.483930129757116E-2</v>
          </cell>
          <cell r="E105">
            <v>2.0355671650099334E-2</v>
          </cell>
          <cell r="F105">
            <v>2.5539703815907557E-2</v>
          </cell>
          <cell r="G105">
            <v>2.900534811296673E-2</v>
          </cell>
          <cell r="H105">
            <v>3.1350541010506994E-2</v>
          </cell>
          <cell r="I105">
            <v>3.2063261439090135E-2</v>
          </cell>
          <cell r="J105">
            <v>3.3743468976364328E-2</v>
          </cell>
          <cell r="K105" t="e">
            <v>#REF!</v>
          </cell>
          <cell r="L105" t="e">
            <v>#REF!</v>
          </cell>
          <cell r="M105">
            <v>7.3702828243201943E-2</v>
          </cell>
          <cell r="O105" t="str">
            <v>Cost of Borrowings</v>
          </cell>
          <cell r="S105" t="str">
            <v>Cost of Borrowings</v>
          </cell>
          <cell r="X105" t="str">
            <v>Cost of Deposits</v>
          </cell>
          <cell r="Z105">
            <v>-891.20946053306795</v>
          </cell>
          <cell r="AA105">
            <v>136.07545798070404</v>
          </cell>
          <cell r="AB105">
            <v>142.13112607436551</v>
          </cell>
          <cell r="AC105">
            <v>40.335921933871006</v>
          </cell>
          <cell r="AD105">
            <v>185.43931910564041</v>
          </cell>
          <cell r="AE105">
            <v>-49.752454349154263</v>
          </cell>
          <cell r="AF105">
            <v>-212.08463188249476</v>
          </cell>
          <cell r="AG105">
            <v>82.315462124582098</v>
          </cell>
          <cell r="AH105">
            <v>227.31514725976947</v>
          </cell>
        </row>
        <row r="106">
          <cell r="A106" t="str">
            <v>Cost of Funds</v>
          </cell>
          <cell r="C106">
            <v>8.5067466587244456E-2</v>
          </cell>
          <cell r="D106">
            <v>4.962359283895186E-2</v>
          </cell>
          <cell r="E106">
            <v>4.3925277063102112E-2</v>
          </cell>
          <cell r="F106">
            <v>5.45348731276937E-2</v>
          </cell>
          <cell r="G106">
            <v>6.296935344902195E-2</v>
          </cell>
          <cell r="H106">
            <v>6.5167914971760957E-2</v>
          </cell>
          <cell r="I106">
            <v>6.7245923716884051E-2</v>
          </cell>
          <cell r="J106">
            <v>6.4542510731241287E-2</v>
          </cell>
          <cell r="K106" t="e">
            <v>#REF!</v>
          </cell>
          <cell r="L106" t="e">
            <v>#REF!</v>
          </cell>
          <cell r="M106">
            <v>3.8211488455601759E-2</v>
          </cell>
          <cell r="O106" t="str">
            <v>Cost of Funds</v>
          </cell>
          <cell r="S106" t="str">
            <v>Cost of Funds</v>
          </cell>
          <cell r="X106" t="str">
            <v>Cost of Borrowings</v>
          </cell>
          <cell r="Z106">
            <v>18.900630841168326</v>
          </cell>
          <cell r="AA106">
            <v>-44.836296474718253</v>
          </cell>
          <cell r="AB106">
            <v>51.840321658082232</v>
          </cell>
          <cell r="AC106">
            <v>-20.723378131239887</v>
          </cell>
          <cell r="AD106">
            <v>-25.995565508694259</v>
          </cell>
          <cell r="AE106">
            <v>57.210498940528062</v>
          </cell>
          <cell r="AF106">
            <v>1.5904484693238241</v>
          </cell>
          <cell r="AG106">
            <v>34.673367642310616</v>
          </cell>
          <cell r="AH106">
            <v>81.055486662101885</v>
          </cell>
        </row>
        <row r="107">
          <cell r="A107" t="str">
            <v>Net Interest Spreads</v>
          </cell>
          <cell r="C107">
            <v>3.8591688577274727E-2</v>
          </cell>
          <cell r="D107">
            <v>4.5494213589405946E-2</v>
          </cell>
          <cell r="E107">
            <v>3.4752978436335562E-2</v>
          </cell>
          <cell r="F107">
            <v>3.2815966814649197E-2</v>
          </cell>
          <cell r="G107">
            <v>3.1522336278501456E-2</v>
          </cell>
          <cell r="H107">
            <v>3.125055602065413E-2</v>
          </cell>
          <cell r="I107">
            <v>3.1931039373271686E-2</v>
          </cell>
          <cell r="J107">
            <v>3.3345317833673435E-2</v>
          </cell>
          <cell r="K107" t="e">
            <v>#REF!</v>
          </cell>
          <cell r="L107" t="e">
            <v>#REF!</v>
          </cell>
          <cell r="M107">
            <v>7.7911543746534043E-2</v>
          </cell>
          <cell r="O107" t="str">
            <v>Net Interest Spreads</v>
          </cell>
          <cell r="S107" t="str">
            <v>Net Interest Spreads</v>
          </cell>
          <cell r="X107" t="str">
            <v>Cost of Funds</v>
          </cell>
          <cell r="Z107">
            <v>-354.43873748292594</v>
          </cell>
          <cell r="AA107">
            <v>-56.983157758497477</v>
          </cell>
          <cell r="AB107">
            <v>106.09596064591588</v>
          </cell>
          <cell r="AC107">
            <v>83.76341929471468</v>
          </cell>
          <cell r="AD107">
            <v>158.74852920852834</v>
          </cell>
          <cell r="AE107">
            <v>-13.161551205091298</v>
          </cell>
          <cell r="AF107">
            <v>-182.49306355582777</v>
          </cell>
          <cell r="AG107">
            <v>38.936675419041642</v>
          </cell>
          <cell r="AH107">
            <v>174.05036817294078</v>
          </cell>
        </row>
        <row r="108">
          <cell r="A108" t="str">
            <v>Net Interest Spreads</v>
          </cell>
          <cell r="C108">
            <v>3.8591688577274727E-2</v>
          </cell>
          <cell r="D108">
            <v>4.5494213589405946E-2</v>
          </cell>
          <cell r="E108">
            <v>3.4752978436335562E-2</v>
          </cell>
          <cell r="F108">
            <v>3.5117531382168429E-2</v>
          </cell>
          <cell r="G108">
            <v>2.846727569462966E-2</v>
          </cell>
          <cell r="H108">
            <v>3.3873873153572417E-2</v>
          </cell>
          <cell r="I108">
            <v>3.8705571291071342E-2</v>
          </cell>
          <cell r="J108">
            <v>4.4218064121220854E-2</v>
          </cell>
          <cell r="K108">
            <v>3.7564107870830796E-2</v>
          </cell>
          <cell r="L108">
            <v>2.1375659300031449E-2</v>
          </cell>
          <cell r="M108">
            <v>2.3195317793838752E-2</v>
          </cell>
          <cell r="X108" t="str">
            <v>Net Interest Spreads</v>
          </cell>
          <cell r="Z108">
            <v>69.025250121312197</v>
          </cell>
          <cell r="AA108">
            <v>-107.41235153070384</v>
          </cell>
          <cell r="AB108">
            <v>3.6455294583286753</v>
          </cell>
          <cell r="AC108">
            <v>-66.502556875387697</v>
          </cell>
          <cell r="AD108">
            <v>54.065974589427576</v>
          </cell>
          <cell r="AE108">
            <v>48.31698137498924</v>
          </cell>
          <cell r="AF108">
            <v>55.124928301495125</v>
          </cell>
          <cell r="AG108">
            <v>-66.539562503900584</v>
          </cell>
          <cell r="AH108">
            <v>-161.88448570799346</v>
          </cell>
        </row>
        <row r="109">
          <cell r="A109" t="str">
            <v>Cost of earning assets</v>
          </cell>
          <cell r="C109">
            <v>5.5490128172979804E-2</v>
          </cell>
          <cell r="D109">
            <v>3.7861538942576517E-2</v>
          </cell>
          <cell r="E109">
            <v>3.3316610157945299E-2</v>
          </cell>
          <cell r="F109">
            <v>3.8316199014332107E-2</v>
          </cell>
          <cell r="G109">
            <v>4.5590028054702407E-2</v>
          </cell>
          <cell r="H109">
            <v>4.8022186258670455E-2</v>
          </cell>
          <cell r="I109">
            <v>5.0497296097796622E-2</v>
          </cell>
          <cell r="J109">
            <v>4.9154376779898055E-2</v>
          </cell>
          <cell r="K109" t="e">
            <v>#REF!</v>
          </cell>
          <cell r="L109" t="e">
            <v>#REF!</v>
          </cell>
          <cell r="O109" t="str">
            <v>Cost of earning assets</v>
          </cell>
          <cell r="S109" t="str">
            <v>Cost of earning assets</v>
          </cell>
        </row>
        <row r="110">
          <cell r="A110" t="str">
            <v>Net Interest Margin (NIM)</v>
          </cell>
          <cell r="C110">
            <v>6.8169026991539372E-2</v>
          </cell>
          <cell r="D110">
            <v>5.725626748578129E-2</v>
          </cell>
          <cell r="E110">
            <v>4.5361645341492375E-2</v>
          </cell>
          <cell r="F110">
            <v>4.9034640928010791E-2</v>
          </cell>
          <cell r="G110">
            <v>4.8901661672820999E-2</v>
          </cell>
          <cell r="H110">
            <v>4.8396284733744632E-2</v>
          </cell>
          <cell r="I110">
            <v>4.8679666992359115E-2</v>
          </cell>
          <cell r="J110">
            <v>4.8733451785016667E-2</v>
          </cell>
          <cell r="K110" t="e">
            <v>#REF!</v>
          </cell>
          <cell r="L110" t="e">
            <v>#REF!</v>
          </cell>
          <cell r="M110">
            <v>5.6409175265284717E-2</v>
          </cell>
          <cell r="O110" t="str">
            <v>Net Interest Margin (NIM)</v>
          </cell>
          <cell r="S110" t="str">
            <v>Net Interest Margin (NIM)</v>
          </cell>
          <cell r="X110" t="str">
            <v>Cost of earning assets</v>
          </cell>
          <cell r="Z110">
            <v>-176.28589230403287</v>
          </cell>
          <cell r="AA110">
            <v>-45.449287846312181</v>
          </cell>
          <cell r="AB110">
            <v>49.995888563868078</v>
          </cell>
          <cell r="AC110">
            <v>67.295429411743584</v>
          </cell>
          <cell r="AD110">
            <v>110.4593247355315</v>
          </cell>
          <cell r="AE110">
            <v>-30.82614973386702</v>
          </cell>
          <cell r="AF110">
            <v>-131.53453691318893</v>
          </cell>
          <cell r="AG110">
            <v>33.333463116305488</v>
          </cell>
          <cell r="AH110">
            <v>134.84615694926754</v>
          </cell>
        </row>
        <row r="111">
          <cell r="A111" t="str">
            <v>Net Interest Margin (NIM)</v>
          </cell>
          <cell r="C111">
            <v>6.8169026991539372E-2</v>
          </cell>
          <cell r="D111">
            <v>5.725626748578129E-2</v>
          </cell>
          <cell r="E111">
            <v>4.5361645341492375E-2</v>
          </cell>
          <cell r="F111">
            <v>5.1336205495530023E-2</v>
          </cell>
          <cell r="G111">
            <v>4.6332748796288362E-2</v>
          </cell>
          <cell r="H111">
            <v>0.25448051674996597</v>
          </cell>
          <cell r="I111">
            <v>0.33685212357649763</v>
          </cell>
          <cell r="J111">
            <v>6.358306485879292E-2</v>
          </cell>
          <cell r="K111">
            <v>5.7489429838676484E-2</v>
          </cell>
          <cell r="L111">
            <v>4.4805811211863056E-2</v>
          </cell>
          <cell r="M111">
            <v>4.6040658322704861E-2</v>
          </cell>
          <cell r="X111" t="str">
            <v>Net Interest Margin (NIM)</v>
          </cell>
          <cell r="Z111">
            <v>-109.12759505758082</v>
          </cell>
          <cell r="AA111">
            <v>-118.94622144288914</v>
          </cell>
          <cell r="AB111">
            <v>59.745601540376477</v>
          </cell>
          <cell r="AC111">
            <v>-50.034566992416607</v>
          </cell>
          <cell r="AD111">
            <v>102.35517906242441</v>
          </cell>
          <cell r="AE111">
            <v>65.981579903764967</v>
          </cell>
          <cell r="AF111">
            <v>4.1664016588562056</v>
          </cell>
          <cell r="AG111">
            <v>-60.936350201164366</v>
          </cell>
          <cell r="AH111">
            <v>-122.68027448432021</v>
          </cell>
        </row>
        <row r="112">
          <cell r="A112" t="str">
            <v>Per share ratios (adj for bonus)</v>
          </cell>
          <cell r="F112">
            <v>11.071968278786633</v>
          </cell>
          <cell r="H112">
            <v>18.209586002842784</v>
          </cell>
          <cell r="I112">
            <v>22.653430858756554</v>
          </cell>
          <cell r="O112" t="str">
            <v>Per share ratios (adj for bonus)</v>
          </cell>
          <cell r="S112" t="str">
            <v>Per share ratios (adj for bonus)</v>
          </cell>
          <cell r="Z112">
            <v>2959.2580000000007</v>
          </cell>
          <cell r="AA112">
            <v>4123.0810000000019</v>
          </cell>
          <cell r="AB112">
            <v>0.39328203218509539</v>
          </cell>
        </row>
        <row r="113">
          <cell r="A113" t="str">
            <v>No of Shares</v>
          </cell>
          <cell r="B113">
            <v>308.39999999999998</v>
          </cell>
          <cell r="C113">
            <v>308.39999999999998</v>
          </cell>
          <cell r="D113">
            <v>308.39999999999998</v>
          </cell>
          <cell r="E113">
            <v>308.39999999999998</v>
          </cell>
          <cell r="F113">
            <v>309.2946</v>
          </cell>
          <cell r="G113">
            <v>326.15569999999997</v>
          </cell>
          <cell r="H113">
            <v>326.15569999999997</v>
          </cell>
          <cell r="I113">
            <v>326.15569999999997</v>
          </cell>
          <cell r="J113">
            <v>343.15569999999997</v>
          </cell>
          <cell r="K113">
            <v>0.49048502329610955</v>
          </cell>
          <cell r="L113">
            <v>0.10343720414642421</v>
          </cell>
          <cell r="M113">
            <v>0.28244166609166954</v>
          </cell>
        </row>
        <row r="114">
          <cell r="A114" t="str">
            <v>EPS</v>
          </cell>
          <cell r="B114">
            <v>2.7266472114137477</v>
          </cell>
          <cell r="C114">
            <v>2.3772827496757465</v>
          </cell>
          <cell r="D114">
            <v>5.6471660181582326</v>
          </cell>
          <cell r="E114">
            <v>5.5417217898832671</v>
          </cell>
          <cell r="F114">
            <v>23.593978039060502</v>
          </cell>
          <cell r="G114">
            <v>16.502602897941081</v>
          </cell>
          <cell r="H114">
            <v>18.209586002842784</v>
          </cell>
          <cell r="I114">
            <v>22.653430858756554</v>
          </cell>
          <cell r="J114">
            <v>0.17163076747094141</v>
          </cell>
          <cell r="K114" t="e">
            <v>#REF!</v>
          </cell>
          <cell r="L114" t="e">
            <v>#REF!</v>
          </cell>
          <cell r="M114">
            <v>27.846934020015041</v>
          </cell>
          <cell r="O114" t="str">
            <v>EPS</v>
          </cell>
          <cell r="P114">
            <v>-0.12812968992672069</v>
          </cell>
          <cell r="Q114">
            <v>1.3754709106135934</v>
          </cell>
          <cell r="R114">
            <v>-1.8672060983493943E-2</v>
          </cell>
          <cell r="S114">
            <v>3.2575175971721766</v>
          </cell>
          <cell r="T114">
            <v>-0.30055869041581063</v>
          </cell>
          <cell r="U114">
            <v>0.10343720414642421</v>
          </cell>
          <cell r="V114">
            <v>-1.8672060983493943E-2</v>
          </cell>
          <cell r="W114">
            <v>3.2575175971721784</v>
          </cell>
          <cell r="X114">
            <v>-0.30055895031435742</v>
          </cell>
          <cell r="Y114">
            <v>0.38424098841529686</v>
          </cell>
          <cell r="Z114">
            <v>0.32572474492776826</v>
          </cell>
          <cell r="AA114">
            <v>0.2468114836718851</v>
          </cell>
        </row>
        <row r="115">
          <cell r="A115" t="str">
            <v>Book Value</v>
          </cell>
          <cell r="B115">
            <v>31.438077172503245</v>
          </cell>
          <cell r="C115">
            <v>34.227402723735409</v>
          </cell>
          <cell r="D115">
            <v>39.98393968871595</v>
          </cell>
          <cell r="E115">
            <v>47.563073929961099</v>
          </cell>
          <cell r="F115">
            <v>72.652658662647198</v>
          </cell>
          <cell r="G115">
            <v>99.123078333446273</v>
          </cell>
          <cell r="H115">
            <v>116.27966433628906</v>
          </cell>
          <cell r="I115">
            <v>137.76309519504562</v>
          </cell>
          <cell r="J115">
            <v>227.77656056423413</v>
          </cell>
          <cell r="K115" t="e">
            <v>#REF!</v>
          </cell>
          <cell r="L115" t="e">
            <v>#REF!</v>
          </cell>
          <cell r="M115">
            <v>737.87160000000006</v>
          </cell>
          <cell r="O115" t="str">
            <v>Book Value</v>
          </cell>
          <cell r="P115">
            <v>8.8724432347656368E-2</v>
          </cell>
          <cell r="Q115">
            <v>0.16818503616660929</v>
          </cell>
          <cell r="R115">
            <v>0.18955446362340567</v>
          </cell>
          <cell r="S115">
            <v>0.52750132949000972</v>
          </cell>
          <cell r="T115">
            <v>0.36434206480606424</v>
          </cell>
          <cell r="U115">
            <v>0.1730836682162824</v>
          </cell>
          <cell r="V115">
            <v>0.18955446362340567</v>
          </cell>
          <cell r="W115">
            <v>0.52750132949000972</v>
          </cell>
          <cell r="X115">
            <v>0.36436696344040809</v>
          </cell>
          <cell r="Y115">
            <v>0.64389570453666689</v>
          </cell>
          <cell r="Z115">
            <v>0.17687397635055135</v>
          </cell>
          <cell r="AA115">
            <v>0.1877419729620875</v>
          </cell>
        </row>
        <row r="116">
          <cell r="A116" t="str">
            <v>Core Operating Profit</v>
          </cell>
          <cell r="B116">
            <v>3.2013294422827485</v>
          </cell>
          <cell r="C116">
            <v>3.2692963683527898</v>
          </cell>
          <cell r="D116">
            <v>8.010207522697792</v>
          </cell>
          <cell r="E116">
            <v>9.0297503242542145</v>
          </cell>
          <cell r="F116">
            <v>17.665054611364063</v>
          </cell>
          <cell r="G116">
            <v>24.987673065348858</v>
          </cell>
          <cell r="H116">
            <v>27.046005638268213</v>
          </cell>
          <cell r="I116">
            <v>32.55356033621981</v>
          </cell>
          <cell r="J116">
            <v>61.505448085332922</v>
          </cell>
          <cell r="K116" t="e">
            <v>#REF!</v>
          </cell>
          <cell r="L116" t="e">
            <v>#REF!</v>
          </cell>
          <cell r="M116">
            <v>53.596972795728206</v>
          </cell>
          <cell r="O116" t="str">
            <v>Core Operating Profit</v>
          </cell>
          <cell r="P116">
            <v>2.1230844027591456E-2</v>
          </cell>
          <cell r="Q116">
            <v>1.4501319611882342</v>
          </cell>
          <cell r="R116">
            <v>0.12728044793689031</v>
          </cell>
          <cell r="S116">
            <v>0.95631706049669263</v>
          </cell>
          <cell r="T116">
            <v>0.41452566182694395</v>
          </cell>
          <cell r="U116">
            <v>8.2373919633745629E-2</v>
          </cell>
          <cell r="V116">
            <v>0.12728044793689031</v>
          </cell>
          <cell r="W116">
            <v>0.98807168543939894</v>
          </cell>
          <cell r="X116">
            <v>0.39087535458030298</v>
          </cell>
          <cell r="Y116">
            <v>0.46676897683954022</v>
          </cell>
          <cell r="Z116">
            <v>0.29859099315602866</v>
          </cell>
          <cell r="AA116">
            <v>0.29325298892978902</v>
          </cell>
          <cell r="AB116">
            <v>3.2575175971721784</v>
          </cell>
          <cell r="AC116">
            <v>-0.30055908026363121</v>
          </cell>
          <cell r="AD116">
            <v>0.74266427627910914</v>
          </cell>
          <cell r="AE116">
            <v>-0.34373940857739338</v>
          </cell>
          <cell r="AF116">
            <v>0.99628961026501317</v>
          </cell>
          <cell r="AG116">
            <v>0.13388691068624881</v>
          </cell>
          <cell r="AH116">
            <v>0.10794955933315564</v>
          </cell>
        </row>
        <row r="117">
          <cell r="A117" t="str">
            <v>DPS</v>
          </cell>
          <cell r="B117">
            <v>0.82732490272373549</v>
          </cell>
          <cell r="C117">
            <v>0.4032003891050584</v>
          </cell>
          <cell r="D117">
            <v>0.46329118028534372</v>
          </cell>
          <cell r="E117">
            <v>0.49985084306095984</v>
          </cell>
          <cell r="F117">
            <v>0.62910894661594485</v>
          </cell>
          <cell r="G117">
            <v>0.80000000000000016</v>
          </cell>
          <cell r="H117">
            <v>0.9</v>
          </cell>
          <cell r="I117">
            <v>1</v>
          </cell>
          <cell r="J117">
            <v>1.5</v>
          </cell>
          <cell r="K117" t="e">
            <v>#REF!</v>
          </cell>
          <cell r="L117" t="e">
            <v>#REF!</v>
          </cell>
          <cell r="M117">
            <v>350.39134315179842</v>
          </cell>
          <cell r="O117" t="str">
            <v>DPS</v>
          </cell>
          <cell r="P117">
            <v>-0.51264565133040951</v>
          </cell>
          <cell r="Q117">
            <v>0.14903455652327757</v>
          </cell>
          <cell r="R117">
            <v>7.8912926322272758E-2</v>
          </cell>
          <cell r="S117">
            <v>0.25859334909478426</v>
          </cell>
          <cell r="T117">
            <v>0.27163983965464089</v>
          </cell>
          <cell r="U117">
            <v>0.12499999999999978</v>
          </cell>
          <cell r="V117">
            <v>7.8912926322272758E-2</v>
          </cell>
          <cell r="W117">
            <v>0.25859334909478426</v>
          </cell>
          <cell r="X117">
            <v>0.11413236524798132</v>
          </cell>
          <cell r="Y117">
            <v>0.42671539679623449</v>
          </cell>
          <cell r="Z117">
            <v>0.25</v>
          </cell>
          <cell r="AA117">
            <v>0.19999999999999996</v>
          </cell>
          <cell r="AB117">
            <v>0.52750132949000972</v>
          </cell>
          <cell r="AC117">
            <v>0.36436696344040809</v>
          </cell>
          <cell r="AD117">
            <v>0.70460854171096776</v>
          </cell>
          <cell r="AE117">
            <v>0.11673299931735359</v>
          </cell>
          <cell r="AF117">
            <v>0.20424763764599874</v>
          </cell>
          <cell r="AG117">
            <v>0.30946152483443945</v>
          </cell>
          <cell r="AH117">
            <v>0.15648888371701597</v>
          </cell>
        </row>
        <row r="118">
          <cell r="A118" t="str">
            <v>Core Operating Profit</v>
          </cell>
          <cell r="B118">
            <v>1.5373946173800255</v>
          </cell>
          <cell r="C118">
            <v>1.3658090142671859</v>
          </cell>
          <cell r="D118">
            <v>3.1689364461737992</v>
          </cell>
          <cell r="E118">
            <v>3.0339477950713354</v>
          </cell>
          <cell r="F118">
            <v>7.9444193335415587</v>
          </cell>
          <cell r="G118">
            <v>6.6756920084487348</v>
          </cell>
          <cell r="H118">
            <v>14.140709681761951</v>
          </cell>
          <cell r="I118">
            <v>6.7832165404524352</v>
          </cell>
          <cell r="J118">
            <v>17.960432755072308</v>
          </cell>
          <cell r="K118">
            <v>11.017958895416781</v>
          </cell>
          <cell r="L118">
            <v>12.632191940564796</v>
          </cell>
          <cell r="M118">
            <v>18.009396383423535</v>
          </cell>
          <cell r="X118" t="str">
            <v>Core Operating Profit</v>
          </cell>
          <cell r="Y118">
            <v>-0.11160804205575392</v>
          </cell>
          <cell r="Z118">
            <v>1.3201900214973081</v>
          </cell>
          <cell r="AA118">
            <v>-4.2597462396398056E-2</v>
          </cell>
          <cell r="AB118">
            <v>1.618508909892026</v>
          </cell>
          <cell r="AC118">
            <v>-0.15970044780192083</v>
          </cell>
          <cell r="AD118">
            <v>1.1182387779222758</v>
          </cell>
          <cell r="AE118">
            <v>-0.52030579135634736</v>
          </cell>
          <cell r="AF118">
            <v>1.6477752328800581</v>
          </cell>
          <cell r="AG118">
            <v>-0.38654268270316949</v>
          </cell>
          <cell r="AH118">
            <v>6.0800800270388144E-2</v>
          </cell>
          <cell r="AJ118" t="e">
            <v>#DIV/0!</v>
          </cell>
        </row>
        <row r="119">
          <cell r="A119" t="str">
            <v>Profitability Ratios</v>
          </cell>
          <cell r="B119">
            <v>0.41366245136186774</v>
          </cell>
          <cell r="C119">
            <v>0.2016001945525292</v>
          </cell>
          <cell r="D119">
            <v>0.23164559014267186</v>
          </cell>
          <cell r="E119">
            <v>0.24992542153047992</v>
          </cell>
          <cell r="F119">
            <v>0.18441268786217982</v>
          </cell>
          <cell r="G119">
            <v>0.35045531934594432</v>
          </cell>
          <cell r="H119">
            <v>0.37528200658711686</v>
          </cell>
          <cell r="I119">
            <v>0.37543585783968414</v>
          </cell>
          <cell r="J119">
            <v>0.42599489000880386</v>
          </cell>
          <cell r="K119">
            <v>0.50053767847749864</v>
          </cell>
          <cell r="L119">
            <v>0.70190509471314433</v>
          </cell>
          <cell r="M119">
            <v>0.69905132546096083</v>
          </cell>
          <cell r="O119" t="str">
            <v>Profitability Ratios</v>
          </cell>
          <cell r="S119" t="str">
            <v>Profitability Ratios</v>
          </cell>
          <cell r="X119" t="str">
            <v>DPS</v>
          </cell>
          <cell r="Y119">
            <v>-0.51264565133040951</v>
          </cell>
          <cell r="Z119">
            <v>0.14903455652327757</v>
          </cell>
          <cell r="AA119">
            <v>7.8912926322272758E-2</v>
          </cell>
          <cell r="AB119">
            <v>0.25859334909478426</v>
          </cell>
          <cell r="AC119">
            <v>0.11413236524798132</v>
          </cell>
          <cell r="AD119">
            <v>7.0841233876850929E-2</v>
          </cell>
          <cell r="AE119">
            <v>4.099617084400986E-4</v>
          </cell>
          <cell r="AF119">
            <v>0.13466756334902108</v>
          </cell>
          <cell r="AG119">
            <v>0.174985170519661</v>
          </cell>
          <cell r="AH119">
            <v>0.40230221398746924</v>
          </cell>
        </row>
        <row r="120">
          <cell r="A120" t="str">
            <v>ROE</v>
          </cell>
          <cell r="C120">
            <v>7.2405859317017429E-2</v>
          </cell>
          <cell r="D120">
            <v>0.1521914530739101</v>
          </cell>
          <cell r="E120">
            <v>0.12659990468712026</v>
          </cell>
          <cell r="F120">
            <v>0.39297700264195623</v>
          </cell>
          <cell r="G120">
            <v>0.19643634766839921</v>
          </cell>
          <cell r="H120">
            <v>0.16907478314482274</v>
          </cell>
          <cell r="I120">
            <v>0.17834344817028633</v>
          </cell>
          <cell r="J120">
            <v>0.17999693872009417</v>
          </cell>
          <cell r="K120" t="e">
            <v>#REF!</v>
          </cell>
          <cell r="L120" t="e">
            <v>#REF!</v>
          </cell>
          <cell r="O120" t="str">
            <v>ROE</v>
          </cell>
          <cell r="Q120">
            <v>1.0769230769230769</v>
          </cell>
          <cell r="S120" t="str">
            <v>ROE</v>
          </cell>
        </row>
        <row r="121">
          <cell r="A121" t="str">
            <v>ROA</v>
          </cell>
          <cell r="C121">
            <v>1.7852848428767977E-2</v>
          </cell>
          <cell r="D121">
            <v>2.4036976885581998E-2</v>
          </cell>
          <cell r="E121">
            <v>1.608097281348073E-2</v>
          </cell>
          <cell r="F121">
            <v>4.9621200517829152E-2</v>
          </cell>
          <cell r="G121">
            <v>2.3853740787716737E-2</v>
          </cell>
          <cell r="H121">
            <v>1.8532349714736201E-2</v>
          </cell>
          <cell r="I121">
            <v>1.7076278791820287E-2</v>
          </cell>
          <cell r="J121">
            <v>2.2475931457610385E-2</v>
          </cell>
          <cell r="K121" t="e">
            <v>#REF!</v>
          </cell>
          <cell r="L121" t="e">
            <v>#REF!</v>
          </cell>
          <cell r="O121" t="str">
            <v>ROA</v>
          </cell>
          <cell r="S121" t="str">
            <v>ROA</v>
          </cell>
          <cell r="X121" t="str">
            <v>Profitability Ratios</v>
          </cell>
        </row>
        <row r="122">
          <cell r="A122" t="str">
            <v>ROE</v>
          </cell>
          <cell r="C122">
            <v>7.2405859317017429E-2</v>
          </cell>
          <cell r="D122">
            <v>0.1521914530739101</v>
          </cell>
          <cell r="E122">
            <v>0.12659990468712026</v>
          </cell>
          <cell r="F122">
            <v>0.39297700264195634</v>
          </cell>
          <cell r="G122">
            <v>0.19643412331206797</v>
          </cell>
          <cell r="H122">
            <v>0.21888820715119409</v>
          </cell>
          <cell r="I122">
            <v>0.10567942669578938</v>
          </cell>
          <cell r="J122">
            <v>0.18110703135504017</v>
          </cell>
          <cell r="K122">
            <v>0.16602289089888658</v>
          </cell>
          <cell r="L122">
            <v>0.14754207196954178</v>
          </cell>
          <cell r="M122">
            <v>0.15033209950583457</v>
          </cell>
          <cell r="X122" t="str">
            <v>ROE</v>
          </cell>
          <cell r="Z122">
            <v>797.85593756892672</v>
          </cell>
          <cell r="AA122">
            <v>-255.91548386789842</v>
          </cell>
          <cell r="AB122">
            <v>2663.7709795483611</v>
          </cell>
          <cell r="AC122">
            <v>-1965.4287932988836</v>
          </cell>
          <cell r="AD122">
            <v>224.54083839126116</v>
          </cell>
          <cell r="AE122">
            <v>-1132.0878045540471</v>
          </cell>
          <cell r="AF122">
            <v>754.2760465925079</v>
          </cell>
          <cell r="AG122">
            <v>-150.84140456153582</v>
          </cell>
          <cell r="AH122">
            <v>-184.80818929344807</v>
          </cell>
        </row>
        <row r="123">
          <cell r="A123" t="str">
            <v>Efficiency Ratios</v>
          </cell>
          <cell r="C123">
            <v>1.7852848428767977E-2</v>
          </cell>
          <cell r="D123">
            <v>2.4036976885581998E-2</v>
          </cell>
          <cell r="E123">
            <v>1.608097281348073E-2</v>
          </cell>
          <cell r="F123">
            <v>4.9621200517829166E-2</v>
          </cell>
          <cell r="G123">
            <v>2.3101412016867915E-2</v>
          </cell>
          <cell r="H123">
            <v>2.8636587523757303E-2</v>
          </cell>
          <cell r="I123">
            <v>1.6141895952908436E-2</v>
          </cell>
          <cell r="J123">
            <v>2.7415239796752894E-2</v>
          </cell>
          <cell r="K123">
            <v>2.4329159452334791E-2</v>
          </cell>
          <cell r="L123">
            <v>2.1263113303346917E-2</v>
          </cell>
          <cell r="M123">
            <v>2.0510970738283747E-2</v>
          </cell>
          <cell r="O123" t="str">
            <v>Efficiency Ratios</v>
          </cell>
          <cell r="S123" t="str">
            <v>Efficiency Ratios</v>
          </cell>
          <cell r="X123" t="str">
            <v>ROA</v>
          </cell>
          <cell r="Z123">
            <v>61.84128456814021</v>
          </cell>
          <cell r="AA123">
            <v>-79.560040721012683</v>
          </cell>
          <cell r="AB123">
            <v>335.40227704348433</v>
          </cell>
          <cell r="AC123">
            <v>-265.19788500961249</v>
          </cell>
          <cell r="AD123">
            <v>55.35175506889388</v>
          </cell>
          <cell r="AE123">
            <v>-124.94691570848867</v>
          </cell>
          <cell r="AF123">
            <v>112.73343843844458</v>
          </cell>
          <cell r="AG123">
            <v>-30.86080344418103</v>
          </cell>
          <cell r="AH123">
            <v>-30.660461489878735</v>
          </cell>
        </row>
        <row r="124">
          <cell r="A124" t="str">
            <v>Operating Cost/Op Income</v>
          </cell>
          <cell r="B124">
            <v>0.60886839299888318</v>
          </cell>
          <cell r="C124">
            <v>0.67354528890745757</v>
          </cell>
          <cell r="D124">
            <v>0.62651504230657296</v>
          </cell>
          <cell r="E124">
            <v>0.77148462080102453</v>
          </cell>
          <cell r="F124">
            <v>0.68429008738693742</v>
          </cell>
          <cell r="G124">
            <v>0.71893148045029287</v>
          </cell>
          <cell r="H124">
            <v>0.7618869038861642</v>
          </cell>
          <cell r="I124">
            <v>0.7716915212716523</v>
          </cell>
          <cell r="J124">
            <v>0.71171512346273313</v>
          </cell>
          <cell r="K124" t="e">
            <v>#REF!</v>
          </cell>
          <cell r="L124" t="e">
            <v>#REF!</v>
          </cell>
          <cell r="O124" t="str">
            <v>Operating Cost/Op Income</v>
          </cell>
          <cell r="S124" t="str">
            <v>Operating Cost/Op Income</v>
          </cell>
        </row>
        <row r="125">
          <cell r="A125" t="str">
            <v>Operating Cost/ Avg Assets</v>
          </cell>
          <cell r="C125">
            <v>8.3185077861517298E-2</v>
          </cell>
          <cell r="D125">
            <v>7.8879017131486859E-2</v>
          </cell>
          <cell r="E125">
            <v>0.10411278373906473</v>
          </cell>
          <cell r="F125">
            <v>0.11703164789767825</v>
          </cell>
          <cell r="G125">
            <v>0.10580230539286875</v>
          </cell>
          <cell r="H125">
            <v>0.10321963144426247</v>
          </cell>
          <cell r="I125">
            <v>0.10315711930787624</v>
          </cell>
          <cell r="J125">
            <v>0.10344387989075986</v>
          </cell>
          <cell r="K125" t="e">
            <v>#REF!</v>
          </cell>
          <cell r="L125" t="e">
            <v>#REF!</v>
          </cell>
          <cell r="O125" t="str">
            <v>Operating Cost/ Avg Assets</v>
          </cell>
          <cell r="S125" t="str">
            <v>Operating Cost/ Avg Assets</v>
          </cell>
          <cell r="X125" t="str">
            <v>Efficiency Ratios</v>
          </cell>
        </row>
        <row r="126">
          <cell r="A126" t="str">
            <v>Operating Cost/Op Income</v>
          </cell>
          <cell r="B126">
            <v>0.60886839299888318</v>
          </cell>
          <cell r="C126">
            <v>0.67354528890745757</v>
          </cell>
          <cell r="D126">
            <v>0.62651504230657296</v>
          </cell>
          <cell r="E126">
            <v>0.77148462080102453</v>
          </cell>
          <cell r="F126">
            <v>0.68163843365895083</v>
          </cell>
          <cell r="G126">
            <v>0.72411210197363074</v>
          </cell>
          <cell r="H126">
            <v>0.69789456328869859</v>
          </cell>
          <cell r="I126">
            <v>0.75556977370341694</v>
          </cell>
          <cell r="J126">
            <v>0.70851891619808249</v>
          </cell>
          <cell r="K126">
            <v>0.71470187027372001</v>
          </cell>
          <cell r="L126">
            <v>0.71089965151585366</v>
          </cell>
          <cell r="M126">
            <v>0.7040313588194308</v>
          </cell>
          <cell r="X126" t="str">
            <v>Operating Cost/Op Income</v>
          </cell>
        </row>
        <row r="127">
          <cell r="A127" t="str">
            <v>Growth Parameters</v>
          </cell>
          <cell r="C127">
            <v>8.3185077861517298E-2</v>
          </cell>
          <cell r="D127">
            <v>7.8879017131486859E-2</v>
          </cell>
          <cell r="E127">
            <v>0.10411278373906473</v>
          </cell>
          <cell r="F127">
            <v>0.1168983249498492</v>
          </cell>
          <cell r="G127">
            <v>0.1048991490698172</v>
          </cell>
          <cell r="H127">
            <v>0.11819068275269358</v>
          </cell>
          <cell r="I127">
            <v>9.7697922080597854E-2</v>
          </cell>
          <cell r="J127">
            <v>0.12306100368790211</v>
          </cell>
          <cell r="K127">
            <v>9.3166356415690044E-2</v>
          </cell>
          <cell r="L127">
            <v>8.3806018870280941E-2</v>
          </cell>
          <cell r="M127">
            <v>7.9775824683357255E-2</v>
          </cell>
          <cell r="O127" t="str">
            <v>Growth Parameters</v>
          </cell>
          <cell r="S127" t="str">
            <v>Growth Parameters</v>
          </cell>
          <cell r="X127" t="str">
            <v>Operating Cost/ Avg Assets</v>
          </cell>
        </row>
        <row r="128">
          <cell r="A128" t="str">
            <v>Deposits</v>
          </cell>
          <cell r="C128">
            <v>0.1478460632017855</v>
          </cell>
          <cell r="D128">
            <v>19.831334839339839</v>
          </cell>
          <cell r="E128">
            <v>-9.1933989874321553E-2</v>
          </cell>
          <cell r="F128">
            <v>0.46548871953276616</v>
          </cell>
          <cell r="G128">
            <v>0.72005477397899864</v>
          </cell>
          <cell r="H128">
            <v>0.5061142738846911</v>
          </cell>
          <cell r="I128">
            <v>0.49141384151961054</v>
          </cell>
          <cell r="J128">
            <v>0.42159714411398008</v>
          </cell>
          <cell r="K128" t="e">
            <v>#REF!</v>
          </cell>
          <cell r="L128" t="e">
            <v>#REF!</v>
          </cell>
          <cell r="O128" t="str">
            <v>Deposits</v>
          </cell>
          <cell r="S128" t="str">
            <v>Deposits</v>
          </cell>
        </row>
        <row r="129">
          <cell r="A129" t="str">
            <v>Advances</v>
          </cell>
          <cell r="C129">
            <v>0.28247089469305253</v>
          </cell>
          <cell r="D129">
            <v>0.5327485223999</v>
          </cell>
          <cell r="E129">
            <v>0.53630118508705027</v>
          </cell>
          <cell r="F129">
            <v>0.45840944115018689</v>
          </cell>
          <cell r="G129">
            <v>0.49458512081365669</v>
          </cell>
          <cell r="H129">
            <v>0.44161672112910022</v>
          </cell>
          <cell r="I129">
            <v>0.36615566411722522</v>
          </cell>
          <cell r="J129">
            <v>0.29252626230015144</v>
          </cell>
          <cell r="K129" t="e">
            <v>#REF!</v>
          </cell>
          <cell r="L129" t="e">
            <v>#REF!</v>
          </cell>
          <cell r="O129" t="str">
            <v>Advances</v>
          </cell>
          <cell r="S129" t="str">
            <v>Advances</v>
          </cell>
          <cell r="X129" t="str">
            <v>Growth Parameters</v>
          </cell>
        </row>
        <row r="130">
          <cell r="A130" t="str">
            <v>Fee Income</v>
          </cell>
          <cell r="C130">
            <v>0.20986401499869478</v>
          </cell>
          <cell r="D130">
            <v>1.1216687942967485</v>
          </cell>
          <cell r="E130">
            <v>0.47566426744287948</v>
          </cell>
          <cell r="F130">
            <v>1.3081857545476554</v>
          </cell>
          <cell r="G130">
            <v>0.14679726034268636</v>
          </cell>
          <cell r="H130">
            <v>9.926569706139543E-2</v>
          </cell>
          <cell r="I130">
            <v>7.0365589057268085E-2</v>
          </cell>
          <cell r="J130">
            <v>0.18571236070144814</v>
          </cell>
          <cell r="K130" t="e">
            <v>#REF!</v>
          </cell>
          <cell r="L130" t="e">
            <v>#REF!</v>
          </cell>
          <cell r="M130">
            <v>0.26497646216840143</v>
          </cell>
          <cell r="O130" t="str">
            <v>Fee Income</v>
          </cell>
          <cell r="S130" t="str">
            <v>Fee Income</v>
          </cell>
          <cell r="X130" t="str">
            <v>Deposits</v>
          </cell>
        </row>
        <row r="131">
          <cell r="A131" t="str">
            <v>Capital Gains</v>
          </cell>
          <cell r="C131">
            <v>-0.12076305422665945</v>
          </cell>
          <cell r="D131">
            <v>0.44656806872202615</v>
          </cell>
          <cell r="E131">
            <v>-0.47396332134342489</v>
          </cell>
          <cell r="F131">
            <v>4.0273717923997916</v>
          </cell>
          <cell r="G131">
            <v>-0.52217971062236901</v>
          </cell>
          <cell r="H131">
            <v>0.28182752528990385</v>
          </cell>
          <cell r="I131">
            <v>0.70563072751723577</v>
          </cell>
          <cell r="J131">
            <v>0.24169695685151216</v>
          </cell>
          <cell r="K131" t="e">
            <v>#REF!</v>
          </cell>
          <cell r="L131" t="e">
            <v>#REF!</v>
          </cell>
          <cell r="M131">
            <v>0.24594810617941953</v>
          </cell>
          <cell r="O131" t="str">
            <v>Capital Gains</v>
          </cell>
          <cell r="S131" t="str">
            <v>Capital Gains</v>
          </cell>
          <cell r="X131" t="str">
            <v>Advances</v>
          </cell>
        </row>
        <row r="132">
          <cell r="A132" t="str">
            <v>Operating Profit</v>
          </cell>
          <cell r="C132">
            <v>-3.943263876117542E-2</v>
          </cell>
          <cell r="D132">
            <v>1.0576851646616072</v>
          </cell>
          <cell r="E132">
            <v>-3.8009444758669519E-2</v>
          </cell>
          <cell r="F132">
            <v>1.4228054427314722</v>
          </cell>
          <cell r="G132">
            <v>0.17539335751850849</v>
          </cell>
          <cell r="H132">
            <v>0.10766612141034315</v>
          </cell>
          <cell r="I132">
            <v>0.27730203258574315</v>
          </cell>
          <cell r="J132">
            <v>0.28650972137557118</v>
          </cell>
          <cell r="K132" t="e">
            <v>#REF!</v>
          </cell>
          <cell r="L132" t="e">
            <v>#REF!</v>
          </cell>
          <cell r="M132">
            <v>0.23611328745172244</v>
          </cell>
          <cell r="O132" t="str">
            <v>Operating Profit</v>
          </cell>
          <cell r="S132" t="str">
            <v>Operating Profit</v>
          </cell>
          <cell r="X132" t="str">
            <v>Fee Income</v>
          </cell>
        </row>
        <row r="133">
          <cell r="A133" t="str">
            <v>PAT</v>
          </cell>
          <cell r="C133">
            <v>0</v>
          </cell>
          <cell r="D133">
            <v>1.5631965148834972</v>
          </cell>
          <cell r="E133">
            <v>-3.2494896474912105E-2</v>
          </cell>
          <cell r="F133">
            <v>1.7326208283412097</v>
          </cell>
          <cell r="G133">
            <v>-1.0086928817723328E-2</v>
          </cell>
          <cell r="H133">
            <v>8.3972343120934045E-2</v>
          </cell>
          <cell r="I133">
            <v>0.25462410444282702</v>
          </cell>
          <cell r="J133">
            <v>0.27192891481441439</v>
          </cell>
          <cell r="K133" t="e">
            <v>#REF!</v>
          </cell>
          <cell r="L133" t="e">
            <v>#REF!</v>
          </cell>
          <cell r="M133">
            <v>0.12124197323449404</v>
          </cell>
          <cell r="O133" t="str">
            <v>PAT</v>
          </cell>
          <cell r="S133" t="str">
            <v>PAT</v>
          </cell>
          <cell r="X133" t="str">
            <v>Capital Gains</v>
          </cell>
        </row>
        <row r="134">
          <cell r="A134" t="str">
            <v>Core Operating profit</v>
          </cell>
          <cell r="C134">
            <v>0</v>
          </cell>
          <cell r="D134">
            <v>1.4501319611882342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0.20104976927668439</v>
          </cell>
          <cell r="O134" t="str">
            <v>Core Operating profit</v>
          </cell>
          <cell r="S134" t="str">
            <v>Core Operating profit</v>
          </cell>
          <cell r="X134" t="str">
            <v>Operating Profit</v>
          </cell>
        </row>
        <row r="135">
          <cell r="A135" t="str">
            <v>PAT</v>
          </cell>
          <cell r="C135">
            <v>0</v>
          </cell>
          <cell r="D135">
            <v>1.5631965148834972</v>
          </cell>
          <cell r="E135">
            <v>-3.2494896474912105E-2</v>
          </cell>
          <cell r="F135">
            <v>1.7326208283412106</v>
          </cell>
          <cell r="G135">
            <v>-1.0087495043167749E-2</v>
          </cell>
          <cell r="H135">
            <v>0.82795711635740865</v>
          </cell>
          <cell r="I135">
            <v>-0.3192336207702221</v>
          </cell>
          <cell r="J135">
            <v>0.98401876729944004</v>
          </cell>
          <cell r="K135">
            <v>0.18222324346212759</v>
          </cell>
          <cell r="L135">
            <v>0.12633598990620154</v>
          </cell>
          <cell r="M135">
            <v>0.16152996142187903</v>
          </cell>
          <cell r="X135" t="str">
            <v>PAT</v>
          </cell>
        </row>
        <row r="136">
          <cell r="A136" t="str">
            <v>Valuation Ratios</v>
          </cell>
          <cell r="C136">
            <v>0</v>
          </cell>
          <cell r="D136">
            <v>1.4501319611882342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 t="str">
            <v>Valuation Ratios</v>
          </cell>
          <cell r="S136" t="str">
            <v>Valuation Ratios</v>
          </cell>
          <cell r="X136" t="str">
            <v>Core Operating profit</v>
          </cell>
        </row>
        <row r="137">
          <cell r="A137" t="str">
            <v>Market Capitalization, US$ Mln</v>
          </cell>
          <cell r="E137">
            <v>4147.227804878049</v>
          </cell>
          <cell r="K137">
            <v>14790.9</v>
          </cell>
          <cell r="N137">
            <v>14790.9</v>
          </cell>
          <cell r="O137" t="str">
            <v>Market Capitalization, US$ Mln</v>
          </cell>
          <cell r="S137" t="str">
            <v>Market Capitalization, US$ Mln</v>
          </cell>
        </row>
        <row r="138">
          <cell r="A138" t="str">
            <v>PE</v>
          </cell>
          <cell r="B138">
            <v>202.20804425744865</v>
          </cell>
          <cell r="C138">
            <v>231.92445243427704</v>
          </cell>
          <cell r="D138">
            <v>97.633042525606029</v>
          </cell>
          <cell r="E138">
            <v>99.490739684283909</v>
          </cell>
          <cell r="F138">
            <v>23.368250961632008</v>
          </cell>
          <cell r="G138">
            <v>33.40988105996226</v>
          </cell>
          <cell r="H138">
            <v>30.278008512325663</v>
          </cell>
          <cell r="I138">
            <v>24.338476738364726</v>
          </cell>
          <cell r="J138">
            <v>34.162899846406482</v>
          </cell>
          <cell r="K138" t="e">
            <v>#REF!</v>
          </cell>
          <cell r="L138" t="e">
            <v>#REF!</v>
          </cell>
          <cell r="O138" t="str">
            <v>PE</v>
          </cell>
          <cell r="S138" t="str">
            <v>PE</v>
          </cell>
          <cell r="X138" t="str">
            <v>Asset Quality</v>
          </cell>
        </row>
        <row r="139">
          <cell r="A139" t="str">
            <v>Price to Book</v>
          </cell>
          <cell r="B139">
            <v>17.537650186895924</v>
          </cell>
          <cell r="C139">
            <v>16.108438155538447</v>
          </cell>
          <cell r="D139">
            <v>13.789286505841719</v>
          </cell>
          <cell r="E139">
            <v>11.591975758587203</v>
          </cell>
          <cell r="F139">
            <v>7.588848228667298</v>
          </cell>
          <cell r="G139">
            <v>5.5622768105050122</v>
          </cell>
          <cell r="H139">
            <v>4.741585754887085</v>
          </cell>
          <cell r="I139">
            <v>4.0021603697230823</v>
          </cell>
          <cell r="J139">
            <v>5.6632253854593948</v>
          </cell>
          <cell r="K139">
            <v>476</v>
          </cell>
          <cell r="L139" t="e">
            <v>#REF!</v>
          </cell>
          <cell r="N139">
            <v>476</v>
          </cell>
          <cell r="O139" t="str">
            <v>Price to Book</v>
          </cell>
          <cell r="S139" t="str">
            <v>Price to Book</v>
          </cell>
          <cell r="X139" t="str">
            <v>Gross NPLs</v>
          </cell>
          <cell r="AD139">
            <v>0.50356703567035654</v>
          </cell>
          <cell r="AE139">
            <v>0.39386269520671613</v>
          </cell>
        </row>
        <row r="140">
          <cell r="A140" t="str">
            <v>Price to Core Operating Profit</v>
          </cell>
          <cell r="B140">
            <v>172.22532386634126</v>
          </cell>
          <cell r="C140">
            <v>168.64485133166241</v>
          </cell>
          <cell r="D140">
            <v>68.830925845265554</v>
          </cell>
          <cell r="E140">
            <v>61.059274088570895</v>
          </cell>
          <cell r="F140">
            <v>31.211338551159216</v>
          </cell>
          <cell r="G140">
            <v>22.064879693202538</v>
          </cell>
          <cell r="H140">
            <v>20.385635031439843</v>
          </cell>
          <cell r="I140">
            <v>16.936703521997128</v>
          </cell>
          <cell r="J140">
            <v>20.97293882340826</v>
          </cell>
          <cell r="K140">
            <v>31.073319327731092</v>
          </cell>
          <cell r="L140" t="e">
            <v>#REF!</v>
          </cell>
          <cell r="N140">
            <v>31.073319327731092</v>
          </cell>
          <cell r="O140" t="str">
            <v>Price to Core Operating Profit</v>
          </cell>
          <cell r="S140" t="str">
            <v>Price to Core Operating Profit</v>
          </cell>
          <cell r="X140" t="str">
            <v>Net NPLs</v>
          </cell>
          <cell r="AD140">
            <v>0.22032095829361209</v>
          </cell>
          <cell r="AE140">
            <v>0.25405192928836473</v>
          </cell>
        </row>
        <row r="141">
          <cell r="A141" t="str">
            <v>Dividend Yield</v>
          </cell>
          <cell r="B141">
            <v>1.5005439425478106E-3</v>
          </cell>
          <cell r="C141">
            <v>7.3129661577048765E-4</v>
          </cell>
          <cell r="D141">
            <v>8.4028508258881596E-4</v>
          </cell>
          <cell r="E141">
            <v>9.0659443740085212E-4</v>
          </cell>
          <cell r="F141">
            <v>1.1410337292390403E-3</v>
          </cell>
          <cell r="G141">
            <v>1.45098394849007E-3</v>
          </cell>
          <cell r="H141">
            <v>1.6323569420513286E-3</v>
          </cell>
          <cell r="I141">
            <v>1.8137299356125872E-3</v>
          </cell>
          <cell r="J141">
            <v>1.1628357688282492E-3</v>
          </cell>
          <cell r="K141" t="e">
            <v>#REF!</v>
          </cell>
          <cell r="L141" t="e">
            <v>#REF!</v>
          </cell>
          <cell r="O141" t="str">
            <v>Dividend Yield</v>
          </cell>
          <cell r="S141" t="str">
            <v>Dividend Yield</v>
          </cell>
          <cell r="X141" t="str">
            <v>Coverage</v>
          </cell>
          <cell r="AD141">
            <v>1.5497741722760692</v>
          </cell>
          <cell r="AE141">
            <v>0.6410161817888147</v>
          </cell>
        </row>
        <row r="142">
          <cell r="A142" t="str">
            <v>Gross NPL Ratio</v>
          </cell>
          <cell r="G142">
            <v>2.41E-2</v>
          </cell>
          <cell r="H142">
            <v>2.5600000000000001E-2</v>
          </cell>
          <cell r="I142">
            <v>3.4623502854515313E-2</v>
          </cell>
          <cell r="J142">
            <v>3.04E-2</v>
          </cell>
          <cell r="K142">
            <v>9958</v>
          </cell>
          <cell r="N142">
            <v>9958</v>
          </cell>
          <cell r="X142" t="str">
            <v>Gross NPL Ratio</v>
          </cell>
        </row>
        <row r="143">
          <cell r="A143" t="str">
            <v>Deposits Breakdown</v>
          </cell>
          <cell r="G143">
            <v>1.9099999999999999E-2</v>
          </cell>
          <cell r="H143">
            <v>1.6500000000000001E-2</v>
          </cell>
          <cell r="I143">
            <v>2.0199999999999999E-2</v>
          </cell>
          <cell r="J143">
            <v>1.4800000000000001E-2</v>
          </cell>
          <cell r="K143">
            <v>1.4853283791926088</v>
          </cell>
          <cell r="N143">
            <v>1.4853283791926088</v>
          </cell>
          <cell r="O143" t="str">
            <v>Deposits Breakdown</v>
          </cell>
          <cell r="S143" t="str">
            <v>Deposits Breakdown</v>
          </cell>
          <cell r="X143" t="str">
            <v>Net NPL Ratio</v>
          </cell>
        </row>
        <row r="144">
          <cell r="A144" t="str">
            <v>Savings Deposit</v>
          </cell>
          <cell r="B144">
            <v>0</v>
          </cell>
          <cell r="C144">
            <v>2.38</v>
          </cell>
          <cell r="D144">
            <v>425.69499999999999</v>
          </cell>
          <cell r="E144">
            <v>1469.116</v>
          </cell>
          <cell r="F144">
            <v>4893.3599999999997</v>
          </cell>
          <cell r="G144">
            <v>5021.3402147773395</v>
          </cell>
          <cell r="H144">
            <v>10472.826171507386</v>
          </cell>
          <cell r="I144">
            <v>19959.502212014937</v>
          </cell>
          <cell r="J144">
            <v>32397.334819987052</v>
          </cell>
          <cell r="K144" t="e">
            <v>#REF!</v>
          </cell>
          <cell r="L144" t="e">
            <v>#REF!</v>
          </cell>
          <cell r="O144" t="str">
            <v>Savings Deposit</v>
          </cell>
          <cell r="P144" t="e">
            <v>#DIV/0!</v>
          </cell>
          <cell r="Q144">
            <v>177.86344537815125</v>
          </cell>
          <cell r="R144">
            <v>2.4510999659380541</v>
          </cell>
          <cell r="S144">
            <v>2.3308193498675394</v>
          </cell>
          <cell r="T144">
            <v>2.6153852317699844E-2</v>
          </cell>
          <cell r="U144">
            <v>1.0856635327530344</v>
          </cell>
          <cell r="V144">
            <v>2.4510999659380541</v>
          </cell>
          <cell r="W144">
            <v>2.3308193498675394</v>
          </cell>
          <cell r="X144">
            <v>0.81409787957558821</v>
          </cell>
          <cell r="Y144">
            <v>0.66528294119302012</v>
          </cell>
          <cell r="Z144">
            <v>0.54161818771090586</v>
          </cell>
          <cell r="AA144">
            <v>0.42159714411398075</v>
          </cell>
        </row>
        <row r="145">
          <cell r="A145" t="str">
            <v xml:space="preserve">Current Account </v>
          </cell>
          <cell r="B145">
            <v>34.304000000000002</v>
          </cell>
          <cell r="C145">
            <v>30.872</v>
          </cell>
          <cell r="D145">
            <v>25708.940999999999</v>
          </cell>
          <cell r="E145">
            <v>3619.9190000000003</v>
          </cell>
          <cell r="F145">
            <v>7190.7359999999999</v>
          </cell>
          <cell r="G145">
            <v>12368.459785222649</v>
          </cell>
          <cell r="H145">
            <v>18628.313828492614</v>
          </cell>
          <cell r="I145">
            <v>27782.52508798505</v>
          </cell>
          <cell r="J145">
            <v>73983.211292245003</v>
          </cell>
          <cell r="K145" t="e">
            <v>#REF!</v>
          </cell>
          <cell r="L145" t="e">
            <v>#REF!</v>
          </cell>
          <cell r="O145" t="str">
            <v xml:space="preserve">Current Account </v>
          </cell>
          <cell r="P145">
            <v>-0.10004664179104483</v>
          </cell>
          <cell r="Q145">
            <v>831.75916688261202</v>
          </cell>
          <cell r="R145">
            <v>-0.85919610613288189</v>
          </cell>
          <cell r="S145">
            <v>0.98643560808957309</v>
          </cell>
          <cell r="T145">
            <v>0.72005477397899864</v>
          </cell>
          <cell r="U145">
            <v>0.5061142738846911</v>
          </cell>
          <cell r="V145">
            <v>-0.85919610613288189</v>
          </cell>
          <cell r="W145">
            <v>0.98643560808957309</v>
          </cell>
          <cell r="X145">
            <v>1.8191516139655248</v>
          </cell>
          <cell r="Y145">
            <v>0.66528294119301989</v>
          </cell>
          <cell r="Z145">
            <v>0.54161818771090608</v>
          </cell>
          <cell r="AA145">
            <v>0.42159714411398008</v>
          </cell>
        </row>
        <row r="146">
          <cell r="A146" t="str">
            <v>---IPO Float</v>
          </cell>
          <cell r="D146">
            <v>24500</v>
          </cell>
          <cell r="X146" t="str">
            <v>Valuation Ratios</v>
          </cell>
        </row>
        <row r="147">
          <cell r="A147" t="str">
            <v>Term Deposit</v>
          </cell>
          <cell r="B147">
            <v>1730.836</v>
          </cell>
          <cell r="C147">
            <v>1992.857</v>
          </cell>
          <cell r="D147">
            <v>16071.919</v>
          </cell>
          <cell r="E147">
            <v>33237.298999999999</v>
          </cell>
          <cell r="F147">
            <v>44082.720000000001</v>
          </cell>
          <cell r="G147">
            <v>79220.200000000012</v>
          </cell>
          <cell r="H147">
            <v>116404.56000000001</v>
          </cell>
          <cell r="I147">
            <v>169267.18770000001</v>
          </cell>
          <cell r="J147">
            <v>246203.15588776793</v>
          </cell>
          <cell r="K147" t="e">
            <v>#REF!</v>
          </cell>
          <cell r="L147" t="e">
            <v>#REF!</v>
          </cell>
          <cell r="O147" t="str">
            <v>Term Deposit</v>
          </cell>
          <cell r="P147">
            <v>0.15138407105005891</v>
          </cell>
          <cell r="Q147">
            <v>7.0647628003414198</v>
          </cell>
          <cell r="R147">
            <v>1.0680354971923389</v>
          </cell>
          <cell r="S147">
            <v>0.32630271791940735</v>
          </cell>
          <cell r="T147">
            <v>0.79708057941978194</v>
          </cell>
          <cell r="U147">
            <v>0.46937977939969855</v>
          </cell>
          <cell r="V147">
            <v>1.0680354971923389</v>
          </cell>
          <cell r="W147">
            <v>0.32630271791940735</v>
          </cell>
          <cell r="X147">
            <v>0.53032555613628185</v>
          </cell>
          <cell r="Y147">
            <v>0.66528294119301967</v>
          </cell>
          <cell r="Z147">
            <v>0.54161818771090608</v>
          </cell>
          <cell r="AA147">
            <v>0.42159714411398008</v>
          </cell>
        </row>
        <row r="148">
          <cell r="A148" t="str">
            <v>Total Deposit</v>
          </cell>
          <cell r="B148">
            <v>1765.14</v>
          </cell>
          <cell r="C148">
            <v>2026.1089999999999</v>
          </cell>
          <cell r="D148">
            <v>42206.555</v>
          </cell>
          <cell r="E148">
            <v>38326.334000000003</v>
          </cell>
          <cell r="F148">
            <v>56166.815999999999</v>
          </cell>
          <cell r="G148">
            <v>96610</v>
          </cell>
          <cell r="H148">
            <v>145505.70000000001</v>
          </cell>
          <cell r="I148">
            <v>217009.215</v>
          </cell>
          <cell r="J148">
            <v>352583.70199999999</v>
          </cell>
          <cell r="K148" t="e">
            <v>#REF!</v>
          </cell>
          <cell r="L148" t="e">
            <v>#REF!</v>
          </cell>
          <cell r="M148">
            <v>15.658315576867315</v>
          </cell>
          <cell r="O148" t="str">
            <v>Total Deposit</v>
          </cell>
          <cell r="P148">
            <v>0.1478460632017855</v>
          </cell>
          <cell r="Q148">
            <v>19.831334839339839</v>
          </cell>
          <cell r="R148">
            <v>-9.193408464633035E-2</v>
          </cell>
          <cell r="S148">
            <v>0.46548887248125514</v>
          </cell>
          <cell r="T148">
            <v>0.72005477397899864</v>
          </cell>
          <cell r="U148">
            <v>0.5061142738846911</v>
          </cell>
          <cell r="V148">
            <v>-9.193408464633035E-2</v>
          </cell>
          <cell r="W148">
            <v>0.46548887248125514</v>
          </cell>
          <cell r="X148">
            <v>0.72004982443726195</v>
          </cell>
          <cell r="Y148">
            <v>0.66528294119301989</v>
          </cell>
          <cell r="Z148">
            <v>0.54161818771090608</v>
          </cell>
          <cell r="AA148">
            <v>0.42159714411398008</v>
          </cell>
        </row>
        <row r="149">
          <cell r="A149" t="str">
            <v>Propn of low cost deposit</v>
          </cell>
          <cell r="B149">
            <v>1.9434152531810509E-2</v>
          </cell>
          <cell r="C149">
            <v>1.64117527734194E-2</v>
          </cell>
          <cell r="D149">
            <v>3.8729434326018761E-2</v>
          </cell>
          <cell r="E149">
            <v>0.13278167956267353</v>
          </cell>
          <cell r="F149">
            <v>0.15</v>
          </cell>
          <cell r="G149">
            <v>0.18</v>
          </cell>
          <cell r="H149">
            <v>0.2</v>
          </cell>
          <cell r="I149">
            <v>0.22</v>
          </cell>
          <cell r="J149">
            <v>0.30171713981332027</v>
          </cell>
          <cell r="K149">
            <v>0.30171713981332027</v>
          </cell>
          <cell r="L149">
            <v>0.30171713981332027</v>
          </cell>
          <cell r="M149">
            <v>2.1983637688483708</v>
          </cell>
          <cell r="O149">
            <v>476</v>
          </cell>
          <cell r="X149" t="str">
            <v>Price to Book</v>
          </cell>
        </row>
        <row r="150">
          <cell r="A150" t="str">
            <v>Price to Core Operating Profit</v>
          </cell>
          <cell r="B150">
            <v>283.5966739255378</v>
          </cell>
          <cell r="C150">
            <v>319.22471988803818</v>
          </cell>
          <cell r="D150">
            <v>137.58559296019649</v>
          </cell>
          <cell r="E150">
            <v>143.70715300648362</v>
          </cell>
          <cell r="F150">
            <v>54.881292350618494</v>
          </cell>
          <cell r="G150">
            <v>65.3115810987385</v>
          </cell>
          <cell r="H150">
            <v>30.832964526690844</v>
          </cell>
          <cell r="I150">
            <v>64.276290960176127</v>
          </cell>
          <cell r="J150">
            <v>24.275584332836679</v>
          </cell>
          <cell r="K150">
            <v>39.571757721964822</v>
          </cell>
          <cell r="L150">
            <v>37.30366503482874</v>
          </cell>
          <cell r="M150">
            <v>29.183106300276716</v>
          </cell>
          <cell r="O150">
            <v>31.073319327731092</v>
          </cell>
          <cell r="X150" t="str">
            <v>Price to Core Operating Profit</v>
          </cell>
        </row>
        <row r="151">
          <cell r="A151" t="str">
            <v>Employees and Branches</v>
          </cell>
          <cell r="B151">
            <v>9.4876709027951313E-4</v>
          </cell>
          <cell r="C151">
            <v>4.6238576732231468E-4</v>
          </cell>
          <cell r="D151">
            <v>5.3129722509787124E-4</v>
          </cell>
          <cell r="E151">
            <v>5.7322344387724755E-4</v>
          </cell>
          <cell r="F151">
            <v>7.2145521400911107E-4</v>
          </cell>
          <cell r="G151">
            <v>9.1885514379184324E-2</v>
          </cell>
          <cell r="H151">
            <v>26.378963251828477</v>
          </cell>
          <cell r="I151">
            <v>9.1885514379184324E-2</v>
          </cell>
          <cell r="J151">
            <v>9.1885514379184324E-2</v>
          </cell>
          <cell r="K151">
            <v>9.1885514379184324E-2</v>
          </cell>
          <cell r="L151">
            <v>9.1885514379184324E-2</v>
          </cell>
          <cell r="M151">
            <v>1.6033287281214698E-3</v>
          </cell>
          <cell r="O151" t="str">
            <v>Employees and Branches</v>
          </cell>
          <cell r="S151" t="str">
            <v>Employees and Branches</v>
          </cell>
          <cell r="X151" t="str">
            <v>Dividend Yield</v>
          </cell>
        </row>
        <row r="152">
          <cell r="A152" t="str">
            <v>Employees</v>
          </cell>
          <cell r="D152">
            <v>3000</v>
          </cell>
          <cell r="G152">
            <v>0.20983162543413594</v>
          </cell>
          <cell r="H152">
            <v>4.130988877047268</v>
          </cell>
          <cell r="I152">
            <v>0.20983162543413594</v>
          </cell>
          <cell r="J152">
            <v>0.20983162543413594</v>
          </cell>
          <cell r="K152">
            <v>0.20983162543413594</v>
          </cell>
          <cell r="L152">
            <v>0.20983162543413594</v>
          </cell>
          <cell r="O152" t="str">
            <v>Employees</v>
          </cell>
          <cell r="S152" t="str">
            <v>Employees</v>
          </cell>
        </row>
        <row r="153">
          <cell r="A153" t="str">
            <v>Branches</v>
          </cell>
          <cell r="G153">
            <v>0.69828286018667984</v>
          </cell>
          <cell r="H153">
            <v>0.69828286018667984</v>
          </cell>
          <cell r="I153">
            <v>0.69828286018667984</v>
          </cell>
          <cell r="J153">
            <v>0.69828286018667984</v>
          </cell>
          <cell r="K153">
            <v>0.69828286018667984</v>
          </cell>
          <cell r="L153">
            <v>0.69828286018667984</v>
          </cell>
          <cell r="O153" t="str">
            <v>Branches</v>
          </cell>
          <cell r="S153" t="str">
            <v>Branches</v>
          </cell>
          <cell r="X153" t="str">
            <v>Deposits Breakdown</v>
          </cell>
        </row>
        <row r="154">
          <cell r="A154" t="str">
            <v>Savings Deposit</v>
          </cell>
          <cell r="B154">
            <v>0</v>
          </cell>
          <cell r="C154">
            <v>2.38</v>
          </cell>
          <cell r="D154">
            <v>425.69499999999999</v>
          </cell>
          <cell r="E154">
            <v>1469.116</v>
          </cell>
          <cell r="F154">
            <v>4893.3599999999997</v>
          </cell>
          <cell r="G154">
            <v>8877.0339999999997</v>
          </cell>
          <cell r="H154">
            <v>15175.43</v>
          </cell>
          <cell r="I154">
            <v>17009.132000000001</v>
          </cell>
          <cell r="J154">
            <v>24710.044000000002</v>
          </cell>
          <cell r="K154">
            <v>33303.313000000002</v>
          </cell>
          <cell r="L154">
            <v>42077.492030166119</v>
          </cell>
          <cell r="M154">
            <v>53227.037005238642</v>
          </cell>
          <cell r="X154" t="str">
            <v>Savings Deposit</v>
          </cell>
          <cell r="AA154">
            <v>2.4510999659380541</v>
          </cell>
          <cell r="AB154">
            <v>2.3308193498675394</v>
          </cell>
          <cell r="AC154">
            <v>0.81409787957558821</v>
          </cell>
          <cell r="AD154">
            <v>0.7095158135025732</v>
          </cell>
          <cell r="AE154">
            <v>0.12083361064562914</v>
          </cell>
          <cell r="AF154">
            <v>0.45275161601426817</v>
          </cell>
          <cell r="AG154">
            <v>0.34776421280350611</v>
          </cell>
        </row>
        <row r="155">
          <cell r="A155" t="str">
            <v>Employees and Branches</v>
          </cell>
          <cell r="B155">
            <v>34.304000000000002</v>
          </cell>
          <cell r="C155">
            <v>30.872</v>
          </cell>
          <cell r="D155">
            <v>25708.940999999999</v>
          </cell>
          <cell r="E155">
            <v>3619.9190000000003</v>
          </cell>
          <cell r="F155">
            <v>7190.7359999999999</v>
          </cell>
          <cell r="G155">
            <v>20271.775000000001</v>
          </cell>
          <cell r="H155">
            <v>29810.875</v>
          </cell>
          <cell r="I155">
            <v>32874.745999999999</v>
          </cell>
          <cell r="J155">
            <v>44980.231</v>
          </cell>
          <cell r="K155">
            <v>52067.11</v>
          </cell>
          <cell r="L155">
            <v>65784.848674328008</v>
          </cell>
          <cell r="M155">
            <v>83216.285140335094</v>
          </cell>
          <cell r="X155" t="str">
            <v xml:space="preserve">Current Account </v>
          </cell>
          <cell r="Y155">
            <v>-0.10004664179104483</v>
          </cell>
          <cell r="Z155">
            <v>831.75916688261202</v>
          </cell>
          <cell r="AA155">
            <v>-0.85919610613288189</v>
          </cell>
          <cell r="AB155">
            <v>0.98643560808957309</v>
          </cell>
          <cell r="AC155">
            <v>1.8191516139655248</v>
          </cell>
          <cell r="AD155">
            <v>0.47056066871302571</v>
          </cell>
          <cell r="AE155">
            <v>0.10277695639594597</v>
          </cell>
          <cell r="AF155">
            <v>0.36823052564421332</v>
          </cell>
          <cell r="AG155">
            <v>0.15755541584479626</v>
          </cell>
        </row>
        <row r="156">
          <cell r="A156" t="str">
            <v>Employees</v>
          </cell>
          <cell r="D156">
            <v>24500</v>
          </cell>
          <cell r="G156">
            <v>481.35</v>
          </cell>
        </row>
        <row r="157">
          <cell r="A157" t="str">
            <v>Branches</v>
          </cell>
          <cell r="B157">
            <v>1730.836</v>
          </cell>
          <cell r="C157">
            <v>1992.857</v>
          </cell>
          <cell r="D157">
            <v>16071.919</v>
          </cell>
          <cell r="E157">
            <v>33237.298999999999</v>
          </cell>
          <cell r="F157">
            <v>44082.720000000001</v>
          </cell>
          <cell r="G157">
            <v>67460.913</v>
          </cell>
          <cell r="H157">
            <v>91933.013000000006</v>
          </cell>
          <cell r="I157">
            <v>88343.903000000006</v>
          </cell>
          <cell r="J157">
            <v>148501.53200000001</v>
          </cell>
          <cell r="K157">
            <v>187759.33199999999</v>
          </cell>
          <cell r="L157">
            <v>237226.90279550586</v>
          </cell>
          <cell r="M157">
            <v>300086.44822942623</v>
          </cell>
          <cell r="X157" t="str">
            <v>Term Deposit</v>
          </cell>
          <cell r="Y157">
            <v>0.15138407105005891</v>
          </cell>
          <cell r="Z157">
            <v>7.0647628003414198</v>
          </cell>
          <cell r="AA157">
            <v>1.0680354971923389</v>
          </cell>
          <cell r="AB157">
            <v>0.32630271791940735</v>
          </cell>
          <cell r="AC157">
            <v>0.53032555613628185</v>
          </cell>
          <cell r="AD157">
            <v>0.36275969167508904</v>
          </cell>
          <cell r="AE157">
            <v>-3.9040491362988372E-2</v>
          </cell>
          <cell r="AF157">
            <v>0.68094828230534477</v>
          </cell>
          <cell r="AG157">
            <v>0.26435956229731006</v>
          </cell>
        </row>
        <row r="158">
          <cell r="A158" t="str">
            <v>Total Deposit</v>
          </cell>
          <cell r="B158">
            <v>1765.14</v>
          </cell>
          <cell r="C158">
            <v>2026.1089999999999</v>
          </cell>
          <cell r="D158">
            <v>42206.555</v>
          </cell>
          <cell r="E158">
            <v>38326.334000000003</v>
          </cell>
          <cell r="F158">
            <v>56166.815999999999</v>
          </cell>
          <cell r="G158" t="str">
            <v>BVPS</v>
          </cell>
          <cell r="H158">
            <v>99.123078333446273</v>
          </cell>
          <cell r="I158">
            <v>138227.78099999999</v>
          </cell>
          <cell r="J158">
            <v>116.27966433628906</v>
          </cell>
          <cell r="K158">
            <v>273129.755</v>
          </cell>
          <cell r="L158">
            <v>345089.24349999998</v>
          </cell>
          <cell r="M158">
            <v>436529.77037499996</v>
          </cell>
          <cell r="X158" t="str">
            <v>Total Deposit</v>
          </cell>
          <cell r="Y158">
            <v>0.1478460632017855</v>
          </cell>
          <cell r="Z158">
            <v>19.831334839339839</v>
          </cell>
          <cell r="AA158">
            <v>-9.193408464633035E-2</v>
          </cell>
          <cell r="AB158">
            <v>0.46548887248125514</v>
          </cell>
          <cell r="AC158">
            <v>0.72004982443726195</v>
          </cell>
          <cell r="AD158">
            <v>0.41724161052859676</v>
          </cell>
          <cell r="AE158">
            <v>9.5564528009115524E-3</v>
          </cell>
          <cell r="AF158">
            <v>0.57849460811354581</v>
          </cell>
          <cell r="AG158">
            <v>0.25178740098155927</v>
          </cell>
        </row>
        <row r="159">
          <cell r="A159" t="str">
            <v>Propn of low cost deposit</v>
          </cell>
          <cell r="B159">
            <v>1.9434152531810509E-2</v>
          </cell>
          <cell r="C159">
            <v>1.64117527734194E-2</v>
          </cell>
          <cell r="D159">
            <v>3.8729434326018761E-2</v>
          </cell>
          <cell r="E159">
            <v>0.13278167956267353</v>
          </cell>
          <cell r="F159">
            <v>0.21514653777062953</v>
          </cell>
          <cell r="G159">
            <v>0.30171713981332027</v>
          </cell>
          <cell r="H159">
            <v>4.8560840532086473</v>
          </cell>
          <cell r="I159">
            <v>11124</v>
          </cell>
          <cell r="J159">
            <v>4.1395888330731809</v>
          </cell>
          <cell r="K159">
            <v>0.3125636128513351</v>
          </cell>
          <cell r="L159">
            <v>0.3125636128513351</v>
          </cell>
          <cell r="M159">
            <v>0.3125636128513351</v>
          </cell>
        </row>
        <row r="160">
          <cell r="H160">
            <v>-7.688684173346394E-2</v>
          </cell>
          <cell r="I160">
            <v>-6.578337325618544E-2</v>
          </cell>
          <cell r="J160">
            <v>-0.10396549304337344</v>
          </cell>
        </row>
        <row r="161">
          <cell r="G161" t="str">
            <v>EPS</v>
          </cell>
          <cell r="H161">
            <v>19.610848297031222</v>
          </cell>
          <cell r="J161">
            <v>19.610848297031222</v>
          </cell>
        </row>
        <row r="162">
          <cell r="H162">
            <v>24.545088142508806</v>
          </cell>
        </row>
        <row r="165">
          <cell r="A165" t="str">
            <v>Employees and Branches</v>
          </cell>
        </row>
        <row r="166">
          <cell r="A166" t="str">
            <v>Employees</v>
          </cell>
        </row>
        <row r="167">
          <cell r="A167" t="str">
            <v>Branches</v>
          </cell>
        </row>
        <row r="173">
          <cell r="F173" t="str">
            <v>Hard coded</v>
          </cell>
        </row>
        <row r="183">
          <cell r="F183">
            <v>7639.7259068740759</v>
          </cell>
          <cell r="G183">
            <v>5802.9122186363429</v>
          </cell>
          <cell r="H183">
            <v>6286.5028296453129</v>
          </cell>
        </row>
        <row r="184">
          <cell r="F184">
            <v>24.700482668866755</v>
          </cell>
          <cell r="G184">
            <v>17.791846711973282</v>
          </cell>
          <cell r="H184">
            <v>19.274545346425995</v>
          </cell>
        </row>
        <row r="185">
          <cell r="F185">
            <v>481.35</v>
          </cell>
        </row>
        <row r="186">
          <cell r="F186">
            <v>19.487473441428264</v>
          </cell>
          <cell r="G186">
            <v>27.054527154624626</v>
          </cell>
          <cell r="H186">
            <v>24.973351710693134</v>
          </cell>
        </row>
        <row r="187">
          <cell r="F187">
            <v>73.763814204446135</v>
          </cell>
          <cell r="G187">
            <v>100.48831930304479</v>
          </cell>
          <cell r="H187">
            <v>117.40739992128232</v>
          </cell>
        </row>
        <row r="188">
          <cell r="F188">
            <v>6.525557350733993</v>
          </cell>
          <cell r="G188">
            <v>4.7901089732467561</v>
          </cell>
          <cell r="H188">
            <v>4.0998267598356568</v>
          </cell>
        </row>
        <row r="195">
          <cell r="G195" t="str">
            <v>F2006</v>
          </cell>
          <cell r="H195" t="str">
            <v>F2007</v>
          </cell>
          <cell r="J195" t="str">
            <v>F2008</v>
          </cell>
        </row>
        <row r="196">
          <cell r="F196" t="str">
            <v>Book</v>
          </cell>
          <cell r="G196">
            <v>72.652658662647198</v>
          </cell>
          <cell r="H196">
            <v>99.123078333446273</v>
          </cell>
          <cell r="J196">
            <v>116.27966433628906</v>
          </cell>
          <cell r="M196">
            <v>162.95097642119703</v>
          </cell>
        </row>
        <row r="197">
          <cell r="F197" t="str">
            <v>Core Book</v>
          </cell>
          <cell r="G197">
            <v>70.430032623686159</v>
          </cell>
          <cell r="H197">
            <v>97.268726909107983</v>
          </cell>
          <cell r="J197">
            <v>114.5623322836684</v>
          </cell>
          <cell r="M197">
            <v>161.11000373142545</v>
          </cell>
        </row>
        <row r="198">
          <cell r="F198" t="str">
            <v>EPS</v>
          </cell>
          <cell r="G198">
            <v>23.593978039060502</v>
          </cell>
          <cell r="H198">
            <v>16.502602897941081</v>
          </cell>
          <cell r="J198">
            <v>18.209586002842784</v>
          </cell>
          <cell r="M198">
            <v>22.843570858649162</v>
          </cell>
        </row>
        <row r="199">
          <cell r="F199" t="str">
            <v>Core EPS</v>
          </cell>
          <cell r="G199">
            <v>23.530277974125436</v>
          </cell>
          <cell r="H199">
            <v>17.757919243182958</v>
          </cell>
          <cell r="J199">
            <v>19.246520100542227</v>
          </cell>
          <cell r="M199">
            <v>24.624493254956011</v>
          </cell>
        </row>
        <row r="200">
          <cell r="F200" t="str">
            <v>Price</v>
          </cell>
          <cell r="H200">
            <v>551.35</v>
          </cell>
        </row>
        <row r="201">
          <cell r="F201" t="str">
            <v>Core Price</v>
          </cell>
          <cell r="H201">
            <v>481.35</v>
          </cell>
        </row>
        <row r="202">
          <cell r="F202" t="str">
            <v>PE</v>
          </cell>
        </row>
        <row r="203">
          <cell r="F203" t="str">
            <v>--Stated</v>
          </cell>
          <cell r="G203">
            <v>23.368250961632008</v>
          </cell>
          <cell r="H203">
            <v>33.40988105996226</v>
          </cell>
          <cell r="J203">
            <v>30.278008512325663</v>
          </cell>
          <cell r="M203">
            <v>0</v>
          </cell>
        </row>
        <row r="204">
          <cell r="F204" t="str">
            <v>---Core</v>
          </cell>
          <cell r="G204">
            <v>20.456621911959825</v>
          </cell>
          <cell r="H204">
            <v>27.10621629754197</v>
          </cell>
          <cell r="J204">
            <v>25.009715911524133</v>
          </cell>
          <cell r="M204">
            <v>0</v>
          </cell>
        </row>
        <row r="205">
          <cell r="F205" t="str">
            <v>P/B</v>
          </cell>
        </row>
        <row r="206">
          <cell r="F206" t="str">
            <v>--Stated</v>
          </cell>
          <cell r="G206">
            <v>7.588848228667298</v>
          </cell>
          <cell r="H206">
            <v>5.5622768105050122</v>
          </cell>
          <cell r="J206">
            <v>4.741585754887085</v>
          </cell>
          <cell r="M206">
            <v>0</v>
          </cell>
          <cell r="N206">
            <v>84.48456478143909</v>
          </cell>
        </row>
        <row r="207">
          <cell r="F207" t="str">
            <v>---Core</v>
          </cell>
          <cell r="G207">
            <v>6.8344423830086134</v>
          </cell>
          <cell r="H207">
            <v>4.9486614587830866</v>
          </cell>
          <cell r="J207">
            <v>4.2016428123000038</v>
          </cell>
          <cell r="M207">
            <v>0</v>
          </cell>
          <cell r="N207">
            <v>79.743670690529996</v>
          </cell>
        </row>
        <row r="208">
          <cell r="N208">
            <v>14.37924025336493</v>
          </cell>
        </row>
        <row r="209">
          <cell r="N209">
            <v>15.921035022200764</v>
          </cell>
        </row>
        <row r="212">
          <cell r="A212" t="str">
            <v>Earnings Outlook</v>
          </cell>
        </row>
        <row r="213">
          <cell r="C213" t="str">
            <v>Rs Mln</v>
          </cell>
          <cell r="G213" t="str">
            <v>YoY</v>
          </cell>
          <cell r="N213">
            <v>0</v>
          </cell>
        </row>
        <row r="214">
          <cell r="A214" t="str">
            <v>Growth, YoY</v>
          </cell>
          <cell r="B214" t="str">
            <v>F2005</v>
          </cell>
          <cell r="C214" t="str">
            <v>F2006</v>
          </cell>
          <cell r="D214" t="str">
            <v>F2007E</v>
          </cell>
          <cell r="E214" t="str">
            <v>F2008E</v>
          </cell>
          <cell r="F214" t="str">
            <v>F2005</v>
          </cell>
          <cell r="G214" t="str">
            <v>F2006</v>
          </cell>
          <cell r="H214" t="str">
            <v>F2007</v>
          </cell>
          <cell r="I214" t="str">
            <v>F2008E</v>
          </cell>
          <cell r="J214" t="str">
            <v>F2009E</v>
          </cell>
          <cell r="M214" t="str">
            <v>F2009E</v>
          </cell>
          <cell r="N214">
            <v>0</v>
          </cell>
        </row>
        <row r="215">
          <cell r="A215" t="str">
            <v>Net Interest Income</v>
          </cell>
          <cell r="B215">
            <v>4474.7240000000002</v>
          </cell>
          <cell r="C215">
            <v>6649.0940000000001</v>
          </cell>
          <cell r="D215">
            <v>10473.541000000001</v>
          </cell>
          <cell r="E215">
            <v>15189.927771999761</v>
          </cell>
          <cell r="F215">
            <v>0.16836392329211214</v>
          </cell>
          <cell r="G215">
            <v>0.48592270718819752</v>
          </cell>
          <cell r="H215">
            <v>0.57518317533185748</v>
          </cell>
          <cell r="I215">
            <v>0.45031444207835336</v>
          </cell>
          <cell r="J215">
            <v>0.3664833597681485</v>
          </cell>
          <cell r="M215">
            <v>0.37415875012742261</v>
          </cell>
        </row>
        <row r="216">
          <cell r="A216" t="str">
            <v>Total Non Interest Income</v>
          </cell>
          <cell r="B216">
            <v>9867.7330000000002</v>
          </cell>
          <cell r="C216">
            <v>18502.72</v>
          </cell>
          <cell r="D216">
            <v>22733.376</v>
          </cell>
          <cell r="E216">
            <v>28227.726241810218</v>
          </cell>
          <cell r="F216">
            <v>0.86458086704600512</v>
          </cell>
          <cell r="G216">
            <v>0.87507302842507007</v>
          </cell>
          <cell r="H216">
            <v>0.22865049030629003</v>
          </cell>
          <cell r="I216">
            <v>0.2416865071782659</v>
          </cell>
          <cell r="J216">
            <v>0.31368259956154487</v>
          </cell>
          <cell r="M216">
            <v>0.33965455168232594</v>
          </cell>
          <cell r="N216">
            <v>0</v>
          </cell>
        </row>
        <row r="217">
          <cell r="A217" t="str">
            <v>---CEB Income</v>
          </cell>
          <cell r="B217">
            <v>3990.2979999999998</v>
          </cell>
          <cell r="C217">
            <v>9210.3490000000002</v>
          </cell>
          <cell r="D217">
            <v>10562.403</v>
          </cell>
          <cell r="E217">
            <v>11610.887296438374</v>
          </cell>
          <cell r="F217">
            <v>0.47566426744287948</v>
          </cell>
          <cell r="G217">
            <v>1.3081857545476554</v>
          </cell>
          <cell r="H217">
            <v>0.14679726034268636</v>
          </cell>
          <cell r="I217">
            <v>9.926569706139543E-2</v>
          </cell>
          <cell r="J217">
            <v>7.0365589057268085E-2</v>
          </cell>
          <cell r="M217">
            <v>0.18692150704541488</v>
          </cell>
          <cell r="N217">
            <v>0</v>
          </cell>
        </row>
        <row r="218">
          <cell r="A218" t="str">
            <v>---Treasury Income</v>
          </cell>
          <cell r="B218">
            <v>492.697</v>
          </cell>
          <cell r="C218">
            <v>2476.971</v>
          </cell>
          <cell r="D218">
            <v>1183.547</v>
          </cell>
          <cell r="E218">
            <v>1517.1031220742898</v>
          </cell>
          <cell r="F218">
            <v>-0.47396332134342489</v>
          </cell>
          <cell r="G218">
            <v>4.0273717923997916</v>
          </cell>
          <cell r="H218">
            <v>-0.52217971062236901</v>
          </cell>
          <cell r="I218">
            <v>0.28182752528990385</v>
          </cell>
          <cell r="J218">
            <v>0.70563072751723577</v>
          </cell>
          <cell r="M218">
            <v>0.53903143553872823</v>
          </cell>
        </row>
        <row r="219">
          <cell r="A219" t="str">
            <v>---Life Ins Premium</v>
          </cell>
          <cell r="B219">
            <v>4608.866</v>
          </cell>
          <cell r="C219">
            <v>6121.2209999999995</v>
          </cell>
          <cell r="D219">
            <v>9504.6129999999994</v>
          </cell>
          <cell r="E219">
            <v>14218.520052811893</v>
          </cell>
          <cell r="F219">
            <v>2.1457302415232085</v>
          </cell>
          <cell r="G219">
            <v>0.32814037118892148</v>
          </cell>
          <cell r="H219">
            <v>0.55273155470125968</v>
          </cell>
          <cell r="I219">
            <v>0.49595991470793122</v>
          </cell>
          <cell r="J219">
            <v>0.47024867768202472</v>
          </cell>
          <cell r="M219">
            <v>0.49596112102002543</v>
          </cell>
        </row>
        <row r="220">
          <cell r="A220" t="str">
            <v>---Others</v>
          </cell>
          <cell r="B220">
            <v>775.8720000000003</v>
          </cell>
          <cell r="C220">
            <v>694.17900000000191</v>
          </cell>
          <cell r="D220">
            <v>1482.8130000000001</v>
          </cell>
          <cell r="E220">
            <v>881.21577048566178</v>
          </cell>
          <cell r="F220">
            <v>3.1626044175952766</v>
          </cell>
          <cell r="G220">
            <v>-0.10529185226428828</v>
          </cell>
          <cell r="H220">
            <v>1.1360672103304723</v>
          </cell>
          <cell r="I220">
            <v>-0.40571348478489189</v>
          </cell>
          <cell r="J220">
            <v>0.31863341462714456</v>
          </cell>
          <cell r="M220">
            <v>0.2138672898830063</v>
          </cell>
        </row>
        <row r="221">
          <cell r="A221" t="str">
            <v>Total income</v>
          </cell>
          <cell r="B221">
            <v>14342.457</v>
          </cell>
          <cell r="C221">
            <v>25151.814000000002</v>
          </cell>
          <cell r="D221">
            <v>33206.917000000001</v>
          </cell>
          <cell r="E221">
            <v>43417.654013809981</v>
          </cell>
          <cell r="F221">
            <v>0.57227492996408191</v>
          </cell>
          <cell r="G221">
            <v>0.7536614542403719</v>
          </cell>
          <cell r="H221">
            <v>0.32025932602714047</v>
          </cell>
          <cell r="I221">
            <v>0.30748825655239176</v>
          </cell>
          <cell r="J221">
            <v>0.33215526355186253</v>
          </cell>
          <cell r="M221">
            <v>0.35037156779969769</v>
          </cell>
        </row>
        <row r="222">
          <cell r="A222" t="str">
            <v>Total Operating Expenses</v>
          </cell>
          <cell r="B222">
            <v>11064.985000000001</v>
          </cell>
          <cell r="C222">
            <v>17211.136999999999</v>
          </cell>
          <cell r="D222">
            <v>23874.498</v>
          </cell>
          <cell r="E222">
            <v>33079.341990582376</v>
          </cell>
          <cell r="F222">
            <v>0.93608428565829405</v>
          </cell>
          <cell r="G222">
            <v>0.55545958715714461</v>
          </cell>
          <cell r="H222">
            <v>0.38709592515590341</v>
          </cell>
          <cell r="I222">
            <v>0.38560934767843302</v>
          </cell>
          <cell r="J222">
            <v>0.34929858573074291</v>
          </cell>
          <cell r="M222">
            <v>0.36058173186605402</v>
          </cell>
        </row>
        <row r="223">
          <cell r="A223" t="str">
            <v>Operating Profit</v>
          </cell>
          <cell r="B223">
            <v>3277.4719999999998</v>
          </cell>
          <cell r="C223">
            <v>7940.6770000000033</v>
          </cell>
          <cell r="D223">
            <v>9332.4190000000017</v>
          </cell>
          <cell r="E223">
            <v>10337.312023227605</v>
          </cell>
          <cell r="F223">
            <v>-3.8009444758669519E-2</v>
          </cell>
          <cell r="G223">
            <v>1.4228054427314722</v>
          </cell>
          <cell r="H223">
            <v>0.17539335751850849</v>
          </cell>
          <cell r="I223">
            <v>0.10766612141034315</v>
          </cell>
          <cell r="J223">
            <v>0.27730203258574315</v>
          </cell>
          <cell r="M223">
            <v>0.32567978066953795</v>
          </cell>
        </row>
        <row r="224">
          <cell r="A224" t="str">
            <v>Prov for NPAs</v>
          </cell>
          <cell r="B224">
            <v>185.154</v>
          </cell>
          <cell r="C224">
            <v>511.87599999999998</v>
          </cell>
          <cell r="D224">
            <v>699.49575200000004</v>
          </cell>
          <cell r="E224">
            <v>1533.0740334964134</v>
          </cell>
          <cell r="F224">
            <v>1.088124506597496</v>
          </cell>
          <cell r="G224">
            <v>1.7645959579593202</v>
          </cell>
          <cell r="H224">
            <v>0.36653359798076113</v>
          </cell>
          <cell r="I224">
            <v>1.1916845514973384</v>
          </cell>
          <cell r="J224">
            <v>0.57341135495036011</v>
          </cell>
          <cell r="M224">
            <v>0.36657771646821957</v>
          </cell>
          <cell r="N224" t="str">
            <v>F2009E</v>
          </cell>
        </row>
        <row r="225">
          <cell r="A225" t="str">
            <v>Total provisions</v>
          </cell>
          <cell r="B225">
            <v>181.846</v>
          </cell>
          <cell r="C225">
            <v>512.41500000000042</v>
          </cell>
          <cell r="D225">
            <v>1546.4960000000001</v>
          </cell>
          <cell r="E225">
            <v>1652.0742814964135</v>
          </cell>
          <cell r="F225">
            <v>0.82462724007144095</v>
          </cell>
          <cell r="G225">
            <v>1.8178513687405848</v>
          </cell>
          <cell r="H225">
            <v>2.0180537259838194</v>
          </cell>
          <cell r="I225">
            <v>6.82693531030234E-2</v>
          </cell>
          <cell r="J225">
            <v>0.53271337048430589</v>
          </cell>
          <cell r="M225">
            <v>0.29996151399374349</v>
          </cell>
          <cell r="N225">
            <v>0.29600657455520452</v>
          </cell>
        </row>
        <row r="226">
          <cell r="A226" t="str">
            <v>Profit Before Tax</v>
          </cell>
          <cell r="B226">
            <v>3095.6259999999997</v>
          </cell>
          <cell r="C226">
            <v>7428.2620000000024</v>
          </cell>
          <cell r="D226">
            <v>7786.9230000000016</v>
          </cell>
          <cell r="E226">
            <v>8686.2377417311909</v>
          </cell>
          <cell r="F226">
            <v>-6.4004037121440205E-2</v>
          </cell>
          <cell r="G226">
            <v>1.3995993056008715</v>
          </cell>
          <cell r="H226">
            <v>4.828329964667355E-2</v>
          </cell>
          <cell r="I226">
            <v>0.1154903858341978</v>
          </cell>
          <cell r="J226">
            <v>0.22872421154389033</v>
          </cell>
          <cell r="M226">
            <v>0.33197878621562116</v>
          </cell>
          <cell r="N226">
            <v>-0.29239524927485916</v>
          </cell>
        </row>
        <row r="227">
          <cell r="A227" t="str">
            <v>Provision for Tax</v>
          </cell>
          <cell r="B227">
            <v>1156.739</v>
          </cell>
          <cell r="C227">
            <v>2130.0189999999998</v>
          </cell>
          <cell r="D227">
            <v>2542.123</v>
          </cell>
          <cell r="E227">
            <v>3001.0195965305147</v>
          </cell>
          <cell r="F227">
            <v>-0.11245377119619426</v>
          </cell>
          <cell r="G227">
            <v>0.84139983176844546</v>
          </cell>
          <cell r="H227">
            <v>0.19347433051066698</v>
          </cell>
          <cell r="I227">
            <v>0.18051707038979425</v>
          </cell>
          <cell r="J227">
            <v>0.17965870686074181</v>
          </cell>
          <cell r="M227">
            <v>0.2966152991174551</v>
          </cell>
          <cell r="N227">
            <v>-0.40632928107707444</v>
          </cell>
        </row>
        <row r="228">
          <cell r="A228" t="str">
            <v>Consolidated Profit attributable to the group</v>
          </cell>
          <cell r="B228">
            <v>1709.0669999999996</v>
          </cell>
          <cell r="C228">
            <v>7297.4900000000025</v>
          </cell>
          <cell r="D228">
            <v>5382.4180000000015</v>
          </cell>
          <cell r="E228">
            <v>5939.1602694673893</v>
          </cell>
          <cell r="F228">
            <v>-1.8672060983493943E-2</v>
          </cell>
          <cell r="G228">
            <v>3.2698677114472421</v>
          </cell>
          <cell r="H228">
            <v>-0.26242886252670439</v>
          </cell>
          <cell r="I228">
            <v>0.10343720414642399</v>
          </cell>
          <cell r="J228">
            <v>0.24403876371599109</v>
          </cell>
          <cell r="M228">
            <v>0.32572474492776826</v>
          </cell>
          <cell r="N228">
            <v>-3.0347019748520063</v>
          </cell>
        </row>
        <row r="229">
          <cell r="A229" t="str">
            <v>EPS (ex Hutch)</v>
          </cell>
          <cell r="B229">
            <v>5.5417217898832671</v>
          </cell>
          <cell r="C229">
            <v>11.071968278786633</v>
          </cell>
          <cell r="D229">
            <v>16.502602897941081</v>
          </cell>
          <cell r="E229">
            <v>18.209586002842784</v>
          </cell>
          <cell r="F229">
            <v>-1.8672060983493943E-2</v>
          </cell>
          <cell r="G229">
            <v>0.99792928959356098</v>
          </cell>
          <cell r="H229">
            <v>0.49048502329610955</v>
          </cell>
          <cell r="I229">
            <v>0.10343720414642421</v>
          </cell>
          <cell r="J229">
            <v>0.24403876371599109</v>
          </cell>
          <cell r="M229">
            <v>0.32572474492776826</v>
          </cell>
          <cell r="N229">
            <v>0.38815245935521303</v>
          </cell>
        </row>
        <row r="230">
          <cell r="A230" t="str">
            <v>Core Operating Profits</v>
          </cell>
          <cell r="B230">
            <v>2784.7749999999996</v>
          </cell>
          <cell r="C230">
            <v>5463.7060000000038</v>
          </cell>
          <cell r="D230">
            <v>8149.8720000000012</v>
          </cell>
          <cell r="E230">
            <v>8821.2089011533153</v>
          </cell>
          <cell r="F230">
            <v>0.12728044793689008</v>
          </cell>
          <cell r="G230">
            <v>0.96199190239786136</v>
          </cell>
          <cell r="H230">
            <v>0.49163809326490027</v>
          </cell>
          <cell r="I230">
            <v>8.2373919633745629E-2</v>
          </cell>
          <cell r="J230">
            <v>0.20363652849937997</v>
          </cell>
          <cell r="M230">
            <v>0.29859099315602866</v>
          </cell>
          <cell r="N230">
            <v>-0.71855633694569021</v>
          </cell>
        </row>
        <row r="231">
          <cell r="A231" t="str">
            <v>Total income</v>
          </cell>
          <cell r="B231">
            <v>14342.457</v>
          </cell>
          <cell r="C231">
            <v>25220.893000000004</v>
          </cell>
          <cell r="D231">
            <v>33752.412000000004</v>
          </cell>
          <cell r="E231">
            <v>58619.904999999999</v>
          </cell>
          <cell r="F231">
            <v>0.57227492996408191</v>
          </cell>
          <cell r="G231">
            <v>0.75847785355047637</v>
          </cell>
          <cell r="H231">
            <v>0.33827188434604594</v>
          </cell>
          <cell r="I231">
            <v>0.73676195348646467</v>
          </cell>
          <cell r="J231">
            <v>-0.10851576780958616</v>
          </cell>
          <cell r="N231">
            <v>-0.10851576780958616</v>
          </cell>
        </row>
        <row r="232">
          <cell r="A232" t="str">
            <v>NIM (bank's)</v>
          </cell>
          <cell r="B232">
            <v>4.5361645341492375E-2</v>
          </cell>
          <cell r="C232">
            <v>17191.53</v>
          </cell>
          <cell r="D232">
            <v>4.9655180918945503E-2</v>
          </cell>
          <cell r="E232">
            <v>4.9681366188579358E-2</v>
          </cell>
          <cell r="F232">
            <v>0.93608428565829405</v>
          </cell>
          <cell r="G232">
            <v>4.4313894048949427E-2</v>
          </cell>
          <cell r="H232">
            <v>4.9655180918945503E-2</v>
          </cell>
          <cell r="I232">
            <v>4.9681366188579358E-2</v>
          </cell>
          <cell r="J232">
            <v>4.9292793111390794E-2</v>
          </cell>
          <cell r="M232">
            <v>5.2341462845049737E-2</v>
          </cell>
          <cell r="N232">
            <v>-3.4841973260027248E-2</v>
          </cell>
        </row>
        <row r="233">
          <cell r="A233" t="str">
            <v>ROE</v>
          </cell>
          <cell r="B233">
            <v>0.12659990468712026</v>
          </cell>
          <cell r="C233">
            <v>8029.3630000000048</v>
          </cell>
          <cell r="D233">
            <v>0.19643634766839921</v>
          </cell>
          <cell r="E233">
            <v>0.16907478314482274</v>
          </cell>
          <cell r="F233">
            <v>-3.8009444758669519E-2</v>
          </cell>
          <cell r="G233">
            <v>0.39297700264195623</v>
          </cell>
          <cell r="H233">
            <v>0.19643634766839921</v>
          </cell>
          <cell r="I233">
            <v>0.16907478314482274</v>
          </cell>
          <cell r="J233">
            <v>0.17834344817028633</v>
          </cell>
          <cell r="M233">
            <v>0.17074857831892845</v>
          </cell>
          <cell r="N233">
            <v>-0.27870979421540854</v>
          </cell>
        </row>
        <row r="234">
          <cell r="A234" t="str">
            <v>Prov for NPAs</v>
          </cell>
          <cell r="B234">
            <v>185.154</v>
          </cell>
          <cell r="C234">
            <v>511.87599999999998</v>
          </cell>
          <cell r="D234">
            <v>1530.279</v>
          </cell>
          <cell r="E234">
            <v>2754.5189999999998</v>
          </cell>
          <cell r="F234">
            <v>1.088124506597496</v>
          </cell>
          <cell r="G234">
            <v>1.7645959579593202</v>
          </cell>
          <cell r="H234">
            <v>1.9895502035649262</v>
          </cell>
          <cell r="I234">
            <v>0.80001097839021496</v>
          </cell>
          <cell r="J234">
            <v>0.22289626609945334</v>
          </cell>
          <cell r="N234">
            <v>0.22289626609945334</v>
          </cell>
        </row>
        <row r="235">
          <cell r="A235" t="str">
            <v>Deposits</v>
          </cell>
          <cell r="B235">
            <v>38326.338000000003</v>
          </cell>
          <cell r="C235">
            <v>56166.815999999999</v>
          </cell>
          <cell r="D235">
            <v>96610</v>
          </cell>
          <cell r="E235">
            <v>145505.70000000001</v>
          </cell>
          <cell r="F235">
            <v>-9.1933989874321553E-2</v>
          </cell>
          <cell r="G235">
            <v>0.46548871953276616</v>
          </cell>
          <cell r="H235">
            <v>0.72005477397899864</v>
          </cell>
          <cell r="I235">
            <v>0.5061142738846911</v>
          </cell>
          <cell r="J235">
            <v>0.49141384151961054</v>
          </cell>
          <cell r="M235">
            <v>0.54161818771090608</v>
          </cell>
          <cell r="N235">
            <v>-0.28059671643986506</v>
          </cell>
        </row>
        <row r="236">
          <cell r="A236" t="str">
            <v>Advances</v>
          </cell>
          <cell r="B236">
            <v>71446.888000000006</v>
          </cell>
          <cell r="C236">
            <v>104198.81600000001</v>
          </cell>
          <cell r="D236">
            <v>155734</v>
          </cell>
          <cell r="E236">
            <v>224508.73844831929</v>
          </cell>
          <cell r="F236">
            <v>0.53630118508705027</v>
          </cell>
          <cell r="G236">
            <v>0.45840944115018689</v>
          </cell>
          <cell r="H236">
            <v>0.49458512081365669</v>
          </cell>
          <cell r="I236">
            <v>0.44161672112910022</v>
          </cell>
          <cell r="J236">
            <v>0.36615566411722522</v>
          </cell>
          <cell r="M236">
            <v>0.31291036421879936</v>
          </cell>
          <cell r="N236">
            <v>-0.27822325606172282</v>
          </cell>
        </row>
        <row r="237">
          <cell r="A237" t="str">
            <v>Provision for Tax</v>
          </cell>
          <cell r="B237">
            <v>1156.739</v>
          </cell>
          <cell r="C237">
            <v>2130.0189999999998</v>
          </cell>
          <cell r="D237">
            <v>2542.123</v>
          </cell>
          <cell r="E237">
            <v>4491.8609999999999</v>
          </cell>
          <cell r="F237">
            <v>-0.11245377119619426</v>
          </cell>
          <cell r="G237">
            <v>0.84139983176844546</v>
          </cell>
          <cell r="H237">
            <v>0.19347433051066698</v>
          </cell>
          <cell r="I237">
            <v>0.7669723298203901</v>
          </cell>
          <cell r="J237">
            <v>-0.19069223201697472</v>
          </cell>
          <cell r="N237">
            <v>-0.19069223201697472</v>
          </cell>
        </row>
        <row r="238">
          <cell r="A238" t="str">
            <v>Consolidated Profit attributable to the group</v>
          </cell>
          <cell r="B238">
            <v>1709.0669999999996</v>
          </cell>
          <cell r="C238">
            <v>7297.4900000000043</v>
          </cell>
          <cell r="D238">
            <v>5382.4150000000063</v>
          </cell>
          <cell r="E238">
            <v>9912.2659999999996</v>
          </cell>
          <cell r="F238">
            <v>-1.8672060983493943E-2</v>
          </cell>
          <cell r="G238">
            <v>3.2698677114472439</v>
          </cell>
          <cell r="H238">
            <v>-0.262429273626959</v>
          </cell>
          <cell r="I238">
            <v>0.84160195748562461</v>
          </cell>
          <cell r="J238">
            <v>-0.34184282383059561</v>
          </cell>
          <cell r="N238">
            <v>-0.34184282383059561</v>
          </cell>
        </row>
        <row r="239">
          <cell r="A239" t="str">
            <v>EPS</v>
          </cell>
          <cell r="B239">
            <v>2.7708608949416336</v>
          </cell>
          <cell r="C239">
            <v>11.070158422243775</v>
          </cell>
          <cell r="D239">
            <v>8.2512968499400845</v>
          </cell>
          <cell r="E239">
            <v>14.37924025336493</v>
          </cell>
          <cell r="F239">
            <v>-1.8672060983493943E-2</v>
          </cell>
          <cell r="G239">
            <v>2.9952054043755818</v>
          </cell>
          <cell r="H239">
            <v>-0.25463606434390529</v>
          </cell>
          <cell r="I239">
            <v>0.74266427627910914</v>
          </cell>
          <cell r="J239">
            <v>-0.34373940857739338</v>
          </cell>
          <cell r="N239">
            <v>-0.34373940857739338</v>
          </cell>
        </row>
        <row r="240">
          <cell r="A240" t="str">
            <v>Core Operating Profits</v>
          </cell>
          <cell r="B240">
            <v>2784.7749999999996</v>
          </cell>
          <cell r="C240">
            <v>5552.3920000000053</v>
          </cell>
          <cell r="D240">
            <v>7456.2570000000051</v>
          </cell>
          <cell r="E240">
            <v>14749.474</v>
          </cell>
          <cell r="F240">
            <v>0.12728044793689008</v>
          </cell>
          <cell r="G240">
            <v>0.99383864046467174</v>
          </cell>
          <cell r="H240">
            <v>0.34289095582588502</v>
          </cell>
          <cell r="I240">
            <v>0.97813380091378166</v>
          </cell>
          <cell r="J240">
            <v>0.27436151282411814</v>
          </cell>
          <cell r="N240">
            <v>0.27436151282411814</v>
          </cell>
        </row>
        <row r="242">
          <cell r="A242" t="str">
            <v>NIM (bank's)</v>
          </cell>
          <cell r="B242">
            <v>4.5361645341492375E-2</v>
          </cell>
          <cell r="D242">
            <v>4.4071119582947696E-2</v>
          </cell>
          <cell r="E242">
            <v>5.4298904285195015E-2</v>
          </cell>
          <cell r="G242">
            <v>4.7439241252006145E-2</v>
          </cell>
          <cell r="H242">
            <v>4.4071119582947696E-2</v>
          </cell>
          <cell r="I242">
            <v>5.4298904285195015E-2</v>
          </cell>
          <cell r="J242">
            <v>5.6563838817724976E-2</v>
          </cell>
          <cell r="N242">
            <v>5.6563838817724976E-2</v>
          </cell>
        </row>
        <row r="243">
          <cell r="A243" t="str">
            <v>ROE</v>
          </cell>
          <cell r="B243">
            <v>0.12659990468712026</v>
          </cell>
          <cell r="D243">
            <v>0.19643412331206797</v>
          </cell>
          <cell r="E243">
            <v>0.21888820715119409</v>
          </cell>
          <cell r="G243">
            <v>0.39297700264195634</v>
          </cell>
          <cell r="H243">
            <v>0.19643412331206797</v>
          </cell>
          <cell r="I243">
            <v>0.21888820715119409</v>
          </cell>
          <cell r="J243">
            <v>0.10567942669578938</v>
          </cell>
          <cell r="N243">
            <v>0.10567942669578938</v>
          </cell>
        </row>
        <row r="245">
          <cell r="A245" t="str">
            <v>Deposits</v>
          </cell>
          <cell r="B245">
            <v>38326.338000000003</v>
          </cell>
          <cell r="C245">
            <v>56166.815999999999</v>
          </cell>
          <cell r="D245">
            <v>96609.721999999994</v>
          </cell>
          <cell r="E245">
            <v>136919.318</v>
          </cell>
          <cell r="F245">
            <v>-9.1933989874321553E-2</v>
          </cell>
          <cell r="G245">
            <v>0.46548871953276616</v>
          </cell>
          <cell r="H245">
            <v>0.72004982443726195</v>
          </cell>
          <cell r="I245">
            <v>0.41724161052859676</v>
          </cell>
          <cell r="J245">
            <v>9.5564528009115524E-3</v>
          </cell>
          <cell r="N245">
            <v>9.5564528009115524E-3</v>
          </cell>
        </row>
        <row r="246">
          <cell r="A246" t="str">
            <v>Kotak Company-Wise PAT</v>
          </cell>
          <cell r="B246" t="str">
            <v>F2005</v>
          </cell>
          <cell r="C246" t="str">
            <v>F2006</v>
          </cell>
          <cell r="D246" t="str">
            <v>F2007</v>
          </cell>
          <cell r="E246" t="str">
            <v>F2008E</v>
          </cell>
          <cell r="F246" t="str">
            <v>F2009E</v>
          </cell>
          <cell r="G246">
            <v>0.45840944115018689</v>
          </cell>
          <cell r="H246">
            <v>0.49458915156963013</v>
          </cell>
          <cell r="I246">
            <v>0.41167775884098057</v>
          </cell>
          <cell r="J246">
            <v>2.3331690992824283E-2</v>
          </cell>
          <cell r="N246">
            <v>2.3331690992824283E-2</v>
          </cell>
        </row>
        <row r="247">
          <cell r="A247" t="str">
            <v>Kotak Mahindra Bank (Standalone)</v>
          </cell>
          <cell r="B247">
            <v>848.90900000000056</v>
          </cell>
          <cell r="C247">
            <v>1182.3049999999998</v>
          </cell>
          <cell r="D247">
            <v>1413.5360000000001</v>
          </cell>
          <cell r="E247">
            <v>2193.3047573513554</v>
          </cell>
          <cell r="F247">
            <v>3070.6961961116431</v>
          </cell>
        </row>
        <row r="248">
          <cell r="A248" t="str">
            <v>Kotak Mahindra Capital Company</v>
          </cell>
          <cell r="B248">
            <v>158.19500000000005</v>
          </cell>
          <cell r="C248">
            <v>1622.3</v>
          </cell>
          <cell r="D248">
            <v>678.7</v>
          </cell>
          <cell r="E248">
            <v>658.92325740227943</v>
          </cell>
          <cell r="F248">
            <v>868.50558608478048</v>
          </cell>
        </row>
        <row r="249">
          <cell r="A249" t="str">
            <v>Kotak Securities</v>
          </cell>
          <cell r="B249">
            <v>1055.855965</v>
          </cell>
          <cell r="C249">
            <v>2102.9639751325062</v>
          </cell>
          <cell r="D249">
            <v>2557.1</v>
          </cell>
          <cell r="E249">
            <v>2222.2403095160644</v>
          </cell>
          <cell r="F249">
            <v>1968.9375135546247</v>
          </cell>
        </row>
        <row r="250">
          <cell r="A250" t="str">
            <v>Kotak Mahindra Primus</v>
          </cell>
          <cell r="B250">
            <v>92.3509999999998</v>
          </cell>
          <cell r="C250">
            <v>208.78299999999999</v>
          </cell>
          <cell r="D250">
            <v>574</v>
          </cell>
          <cell r="E250">
            <v>667.63799821022508</v>
          </cell>
          <cell r="F250">
            <v>739.81609751577889</v>
          </cell>
        </row>
        <row r="251">
          <cell r="A251" t="str">
            <v>Kotak Mahindra AMC &amp; Trustee Co</v>
          </cell>
          <cell r="B251">
            <v>44.627999999999972</v>
          </cell>
          <cell r="C251">
            <v>76.430999999999997</v>
          </cell>
          <cell r="D251">
            <v>114.69999999999999</v>
          </cell>
          <cell r="E251">
            <v>146.63893376678314</v>
          </cell>
          <cell r="F251">
            <v>175.12799553261485</v>
          </cell>
        </row>
        <row r="252">
          <cell r="A252" t="str">
            <v>Kotak Mahindra Old Mutual Life Insurance</v>
          </cell>
          <cell r="B252">
            <v>-458.01269999999988</v>
          </cell>
          <cell r="C252">
            <v>-450.31040378167501</v>
          </cell>
          <cell r="D252">
            <v>-553.2818666267649</v>
          </cell>
          <cell r="E252">
            <v>-457.02968444463568</v>
          </cell>
          <cell r="F252">
            <v>-464.49531314514576</v>
          </cell>
        </row>
        <row r="253">
          <cell r="A253" t="str">
            <v>Kotak Mahindra Investments</v>
          </cell>
          <cell r="B253">
            <v>206.00300000000004</v>
          </cell>
          <cell r="C253">
            <v>277.95999999999992</v>
          </cell>
          <cell r="D253">
            <v>262.77344111223374</v>
          </cell>
          <cell r="E253">
            <v>246.53702855347353</v>
          </cell>
          <cell r="F253">
            <v>284.98547773423127</v>
          </cell>
        </row>
        <row r="254">
          <cell r="A254" t="str">
            <v>Kotak International</v>
          </cell>
          <cell r="B254">
            <v>124.61899999999999</v>
          </cell>
          <cell r="C254">
            <v>132.35500000000002</v>
          </cell>
          <cell r="D254">
            <v>347.55861915201098</v>
          </cell>
          <cell r="E254">
            <v>186.14113474941394</v>
          </cell>
          <cell r="F254">
            <v>202.15032583873813</v>
          </cell>
        </row>
        <row r="256">
          <cell r="A256" t="str">
            <v>Kotak Company-Wise PAT</v>
          </cell>
          <cell r="B256" t="str">
            <v>F2006</v>
          </cell>
          <cell r="C256" t="str">
            <v>F2007</v>
          </cell>
          <cell r="D256" t="str">
            <v>F2008E</v>
          </cell>
          <cell r="E256" t="str">
            <v>F2009E</v>
          </cell>
          <cell r="F256" t="str">
            <v>F2009E</v>
          </cell>
        </row>
        <row r="257">
          <cell r="A257" t="str">
            <v>Kotak Mahindra Bank (Standalone)</v>
          </cell>
          <cell r="B257">
            <v>0.39273467474134338</v>
          </cell>
          <cell r="C257">
            <v>0.1955764375520701</v>
          </cell>
          <cell r="D257">
            <v>0.55164407369275015</v>
          </cell>
          <cell r="E257">
            <v>0.40003170367433549</v>
          </cell>
          <cell r="F257">
            <v>2760.8930000000041</v>
          </cell>
        </row>
        <row r="258">
          <cell r="A258" t="str">
            <v>Kotak Mahindra Capital Company</v>
          </cell>
          <cell r="B258">
            <v>9.2550649514839254</v>
          </cell>
          <cell r="C258">
            <v>-0.58164334586697897</v>
          </cell>
          <cell r="D258">
            <v>-2.9139152199382123E-2</v>
          </cell>
          <cell r="E258">
            <v>0.31806788776701023</v>
          </cell>
          <cell r="F258">
            <v>128.12899999999996</v>
          </cell>
        </row>
        <row r="259">
          <cell r="A259" t="str">
            <v>Kotak Securities</v>
          </cell>
          <cell r="B259">
            <v>0.99171482175838843</v>
          </cell>
          <cell r="C259">
            <v>0.21595045385353262</v>
          </cell>
          <cell r="D259">
            <v>-0.13095291169056178</v>
          </cell>
          <cell r="E259">
            <v>-0.1139853304238736</v>
          </cell>
          <cell r="F259">
            <v>1064.8020000000001</v>
          </cell>
        </row>
        <row r="260">
          <cell r="A260" t="str">
            <v>Kotak Mahindra Primus</v>
          </cell>
          <cell r="B260">
            <v>1.2607551623696596</v>
          </cell>
          <cell r="C260">
            <v>1.749265984299488</v>
          </cell>
          <cell r="D260">
            <v>0.16313240106310989</v>
          </cell>
          <cell r="E260">
            <v>0.10810963351254088</v>
          </cell>
          <cell r="F260">
            <v>1570.1469999999986</v>
          </cell>
        </row>
        <row r="261">
          <cell r="A261" t="str">
            <v>Kotak Mahindra AMC &amp; Trustee Co</v>
          </cell>
          <cell r="B261">
            <v>0.71262436138747076</v>
          </cell>
          <cell r="C261">
            <v>0.50069997775771591</v>
          </cell>
          <cell r="D261">
            <v>0.27845626649331434</v>
          </cell>
          <cell r="E261">
            <v>0.19428033902061204</v>
          </cell>
          <cell r="F261">
            <v>161.346</v>
          </cell>
          <cell r="G261">
            <v>-0.23275862068965514</v>
          </cell>
        </row>
        <row r="262">
          <cell r="A262" t="str">
            <v>Kotak Mahindra Old Mutual Life Insurance</v>
          </cell>
          <cell r="B262">
            <v>-1.6816774334696083E-2</v>
          </cell>
          <cell r="C262">
            <v>0.22866774114109467</v>
          </cell>
          <cell r="D262">
            <v>-0.17396590777311594</v>
          </cell>
          <cell r="E262">
            <v>1.63351067876083E-2</v>
          </cell>
          <cell r="F262">
            <v>144.41899999999737</v>
          </cell>
        </row>
        <row r="263">
          <cell r="A263" t="str">
            <v>Kotak Mahindra Investments</v>
          </cell>
          <cell r="B263">
            <v>0.34930073833876141</v>
          </cell>
          <cell r="C263">
            <v>-5.4635770930228089E-2</v>
          </cell>
          <cell r="D263">
            <v>-6.1788636210862058E-2</v>
          </cell>
          <cell r="E263">
            <v>0.15595405447347765</v>
          </cell>
          <cell r="F263">
            <v>137.28999999999996</v>
          </cell>
        </row>
        <row r="264">
          <cell r="A264" t="str">
            <v>Kotak International</v>
          </cell>
          <cell r="B264">
            <v>6.2077211340165084E-2</v>
          </cell>
          <cell r="C264">
            <v>1.6259576075857423</v>
          </cell>
          <cell r="D264">
            <v>-0.46443240221298676</v>
          </cell>
          <cell r="E264">
            <v>8.6005659688687341E-2</v>
          </cell>
          <cell r="F264">
            <v>311.30222100000003</v>
          </cell>
        </row>
        <row r="266">
          <cell r="A266" t="str">
            <v>Kotak Company-Wise PBT</v>
          </cell>
          <cell r="B266" t="str">
            <v>F2005</v>
          </cell>
          <cell r="C266" t="str">
            <v>F2006</v>
          </cell>
          <cell r="D266" t="str">
            <v>F2007</v>
          </cell>
          <cell r="E266" t="str">
            <v>F2008E</v>
          </cell>
          <cell r="F266" t="str">
            <v>F2009E</v>
          </cell>
        </row>
        <row r="267">
          <cell r="A267" t="str">
            <v>Kotak Mahindra Bank (Standalone)</v>
          </cell>
          <cell r="B267">
            <v>1183.9090000000006</v>
          </cell>
          <cell r="C267">
            <v>1182.3049999999998</v>
          </cell>
          <cell r="D267">
            <v>1413.5360000000001</v>
          </cell>
          <cell r="E267">
            <v>2193.3047573513554</v>
          </cell>
          <cell r="F267">
            <v>3070.6961961116431</v>
          </cell>
        </row>
        <row r="268">
          <cell r="A268" t="str">
            <v>KMCC- Investment Banking only</v>
          </cell>
          <cell r="B268">
            <v>71.3</v>
          </cell>
          <cell r="C268">
            <v>563.1</v>
          </cell>
          <cell r="D268">
            <v>646.9</v>
          </cell>
          <cell r="E268">
            <v>911.54125000000022</v>
          </cell>
          <cell r="F268">
            <v>1201.4732500000005</v>
          </cell>
        </row>
        <row r="269">
          <cell r="A269" t="str">
            <v>Kotak Securities</v>
          </cell>
          <cell r="B269">
            <v>1641.114965</v>
          </cell>
          <cell r="C269">
            <v>3268.6329999999989</v>
          </cell>
          <cell r="D269">
            <v>3651.2</v>
          </cell>
          <cell r="E269">
            <v>3268.0004551706825</v>
          </cell>
          <cell r="F269">
            <v>2965.2673396906998</v>
          </cell>
        </row>
        <row r="270">
          <cell r="A270" t="str">
            <v>Kotak Mahindra Primus</v>
          </cell>
          <cell r="B270">
            <v>135.8039999999998</v>
          </cell>
          <cell r="C270">
            <v>311.09100000000035</v>
          </cell>
          <cell r="D270">
            <v>843</v>
          </cell>
          <cell r="E270">
            <v>980.5206140962016</v>
          </cell>
          <cell r="F270">
            <v>1086.5243383376335</v>
          </cell>
        </row>
        <row r="271">
          <cell r="A271" t="str">
            <v>Kotak Mahindra AMC &amp; Trustee Co</v>
          </cell>
          <cell r="B271">
            <v>56.487999999999971</v>
          </cell>
          <cell r="C271">
            <v>116.00900000000001</v>
          </cell>
          <cell r="D271">
            <v>173.4</v>
          </cell>
          <cell r="E271">
            <v>221.75225743108507</v>
          </cell>
          <cell r="F271">
            <v>264.75039433360712</v>
          </cell>
          <cell r="G271">
            <v>-0.23275862068965514</v>
          </cell>
        </row>
        <row r="272">
          <cell r="A272" t="str">
            <v>Kotak Mahindra Old Mutual Life Insurance</v>
          </cell>
          <cell r="B272">
            <v>-186.92099999999999</v>
          </cell>
          <cell r="C272">
            <v>-435.95099999999991</v>
          </cell>
          <cell r="D272">
            <v>-582.78496828749996</v>
          </cell>
          <cell r="E272">
            <v>-800.61964688004082</v>
          </cell>
          <cell r="F272">
            <v>-1226.0797201147254</v>
          </cell>
        </row>
        <row r="273">
          <cell r="A273" t="str">
            <v>Kotak Mahindra Investments</v>
          </cell>
          <cell r="B273">
            <v>316.70300000000003</v>
          </cell>
          <cell r="C273">
            <v>392.67499999999995</v>
          </cell>
          <cell r="D273">
            <v>375.3906301603339</v>
          </cell>
          <cell r="E273">
            <v>348.28366558942014</v>
          </cell>
          <cell r="F273">
            <v>402.5999153449751</v>
          </cell>
        </row>
        <row r="274">
          <cell r="A274" t="str">
            <v>International Subs</v>
          </cell>
          <cell r="B274">
            <v>138.27599999999998</v>
          </cell>
          <cell r="C274">
            <v>149.76900000000003</v>
          </cell>
          <cell r="D274">
            <v>377.76420000000019</v>
          </cell>
          <cell r="E274">
            <v>210.316035</v>
          </cell>
          <cell r="F274">
            <v>226.80123425000005</v>
          </cell>
        </row>
        <row r="276">
          <cell r="A276" t="str">
            <v>Kotak Company-Wise PBT</v>
          </cell>
          <cell r="B276" t="str">
            <v>F2006</v>
          </cell>
          <cell r="C276" t="str">
            <v>F2007</v>
          </cell>
          <cell r="D276" t="str">
            <v>F2008E</v>
          </cell>
          <cell r="E276" t="str">
            <v>Comments</v>
          </cell>
          <cell r="F276" t="str">
            <v>F2009E</v>
          </cell>
        </row>
        <row r="277">
          <cell r="A277" t="str">
            <v>Kotak Mahindra Bank (Standalone)</v>
          </cell>
          <cell r="B277">
            <v>-1.3548338596975906E-3</v>
          </cell>
          <cell r="C277">
            <v>0.1955764375520701</v>
          </cell>
          <cell r="D277">
            <v>0.55164407369275015</v>
          </cell>
          <cell r="E277" t="str">
            <v>Strong revenue momentum and impact of merger of PD business</v>
          </cell>
          <cell r="F277">
            <v>2760.8930000000041</v>
          </cell>
        </row>
        <row r="278">
          <cell r="A278" t="str">
            <v>KMCC- Investment Banking only</v>
          </cell>
          <cell r="B278">
            <v>6.8976157082748957</v>
          </cell>
          <cell r="C278">
            <v>0.14881903747114178</v>
          </cell>
          <cell r="D278">
            <v>0.4090914360797655</v>
          </cell>
          <cell r="E278" t="str">
            <v>Business expected to do well</v>
          </cell>
          <cell r="F278">
            <v>215.90699999999995</v>
          </cell>
        </row>
        <row r="279">
          <cell r="A279" t="str">
            <v>Kotak Securities</v>
          </cell>
          <cell r="B279">
            <v>0.99171482175838843</v>
          </cell>
          <cell r="C279">
            <v>0.11704189488388606</v>
          </cell>
          <cell r="D279">
            <v>-0.10495167200627664</v>
          </cell>
          <cell r="E279" t="str">
            <v>Market Share decline along with increased pressure on brokerage rates</v>
          </cell>
          <cell r="F279">
            <v>1667.6990000000001</v>
          </cell>
        </row>
        <row r="280">
          <cell r="A280" t="str">
            <v>Kotak Mahindra Primus</v>
          </cell>
          <cell r="B280">
            <v>1.2907351771670998</v>
          </cell>
          <cell r="C280">
            <v>1.7098180275224903</v>
          </cell>
          <cell r="D280">
            <v>0.16313240106310989</v>
          </cell>
          <cell r="E280" t="str">
            <v>F2007 had some chunky items like gains from debt syndication, etc., which are unlikely to recur.</v>
          </cell>
          <cell r="F280">
            <v>2431.9169999999986</v>
          </cell>
        </row>
        <row r="281">
          <cell r="A281" t="str">
            <v>Kotak Mahindra AMC &amp; Trustee</v>
          </cell>
          <cell r="B281">
            <v>1.0536928197139228</v>
          </cell>
          <cell r="C281">
            <v>0.49471161720211354</v>
          </cell>
          <cell r="D281">
            <v>0.2788480820708481</v>
          </cell>
          <cell r="E281" t="str">
            <v>Expecting 15% increase in AUMs (F2007-Up 17%)</v>
          </cell>
          <cell r="F281">
            <v>246.03999999999988</v>
          </cell>
        </row>
        <row r="282">
          <cell r="A282" t="str">
            <v>Kotak Mahindra Old Mutual Life Insurance</v>
          </cell>
          <cell r="B282">
            <v>1.3322740623043954</v>
          </cell>
          <cell r="C282">
            <v>0.33681300946092585</v>
          </cell>
          <cell r="D282">
            <v>0.37378225322565028</v>
          </cell>
          <cell r="E282">
            <v>-727.06700000000001</v>
          </cell>
          <cell r="F282">
            <v>143.4009999999999</v>
          </cell>
        </row>
        <row r="283">
          <cell r="A283" t="str">
            <v>Kotak Mahindra Investments</v>
          </cell>
          <cell r="B283">
            <v>0.2398840554083792</v>
          </cell>
          <cell r="C283">
            <v>-4.4016985648859919E-2</v>
          </cell>
          <cell r="D283">
            <v>-7.2210019092208144E-2</v>
          </cell>
          <cell r="E283" t="str">
            <v>We believe F2007 had some non-recurring items.</v>
          </cell>
          <cell r="F283">
            <v>232.46599999999995</v>
          </cell>
        </row>
        <row r="284">
          <cell r="A284" t="str">
            <v>Kotak International</v>
          </cell>
          <cell r="B284">
            <v>8.3116375943764975E-2</v>
          </cell>
          <cell r="C284">
            <v>1.5223123610359961</v>
          </cell>
          <cell r="D284">
            <v>-0.44326107397154124</v>
          </cell>
          <cell r="E284" t="str">
            <v>F2007 earnings had some large non-recurring items</v>
          </cell>
          <cell r="F284">
            <v>435.92722100000003</v>
          </cell>
        </row>
        <row r="286">
          <cell r="A286" t="str">
            <v>Kotak Company-Wise PBT</v>
          </cell>
          <cell r="B286" t="str">
            <v>F2006</v>
          </cell>
          <cell r="C286" t="str">
            <v>F2007</v>
          </cell>
          <cell r="D286" t="str">
            <v>F2008E</v>
          </cell>
          <cell r="E286" t="str">
            <v>Comments</v>
          </cell>
        </row>
        <row r="287">
          <cell r="A287" t="str">
            <v>Kotak Mahindra Bank (Standalone)</v>
          </cell>
          <cell r="B287">
            <v>-1.3548338596980347E-3</v>
          </cell>
          <cell r="C287">
            <v>0.19560519493700901</v>
          </cell>
          <cell r="D287">
            <v>1.0793650119909146</v>
          </cell>
          <cell r="E287" t="str">
            <v>Strong revenue momentum and impact of merger of PD business</v>
          </cell>
        </row>
        <row r="288">
          <cell r="A288" t="str">
            <v>KMCC- Investment Banking only</v>
          </cell>
          <cell r="B288">
            <v>6.8976157082748957</v>
          </cell>
          <cell r="C288">
            <v>0.14881903747114178</v>
          </cell>
          <cell r="D288">
            <v>1.7081650950687894</v>
          </cell>
          <cell r="E288" t="str">
            <v>Business expected to do well</v>
          </cell>
        </row>
        <row r="289">
          <cell r="A289" t="str">
            <v>Kotak Securities</v>
          </cell>
          <cell r="B289">
            <v>0.95274497420721471</v>
          </cell>
          <cell r="C289">
            <v>0.13933407994997338</v>
          </cell>
          <cell r="D289">
            <v>0.58911344215600314</v>
          </cell>
          <cell r="E289" t="str">
            <v>Market Share decline along with increased pressure on brokerage rates</v>
          </cell>
        </row>
        <row r="290">
          <cell r="A290" t="str">
            <v>Kotak Mahindra Primus</v>
          </cell>
          <cell r="B290">
            <v>1.2907351771670998</v>
          </cell>
          <cell r="C290">
            <v>1.7098180275224903</v>
          </cell>
          <cell r="D290">
            <v>0.83485409252668941</v>
          </cell>
          <cell r="E290" t="str">
            <v>F2007 had some chunky items like gains from debt syndication, etc., which are unlikely to recur.</v>
          </cell>
        </row>
        <row r="291">
          <cell r="A291" t="str">
            <v>Kotak Mahindra AMC &amp; Trustee</v>
          </cell>
          <cell r="B291">
            <v>1.0536928197139228</v>
          </cell>
          <cell r="C291">
            <v>0.49503917799481045</v>
          </cell>
          <cell r="D291">
            <v>-0.28905430182543601</v>
          </cell>
          <cell r="E291" t="str">
            <v>Expecting 15% increase in AUMs (F2007-Up 17%)</v>
          </cell>
        </row>
        <row r="292">
          <cell r="A292" t="str">
            <v>Kotak Mahindra Old Mutual Life Insurance</v>
          </cell>
          <cell r="B292">
            <v>1.3322740623043958</v>
          </cell>
          <cell r="C292">
            <v>1.5148645145899429</v>
          </cell>
          <cell r="D292">
            <v>-0.33683413725283273</v>
          </cell>
        </row>
        <row r="293">
          <cell r="A293" t="str">
            <v>Kotak Mahindra Investments</v>
          </cell>
          <cell r="B293">
            <v>0.2398840554083792</v>
          </cell>
          <cell r="C293">
            <v>-9.1480231743808593E-2</v>
          </cell>
          <cell r="D293">
            <v>0.83268255627843368</v>
          </cell>
          <cell r="E293" t="str">
            <v>We believe F2007 had some non-recurring items.</v>
          </cell>
        </row>
        <row r="294">
          <cell r="A294" t="str">
            <v>Kotak International</v>
          </cell>
          <cell r="B294">
            <v>8.3116375943764975E-2</v>
          </cell>
          <cell r="C294">
            <v>2.1156380826472763</v>
          </cell>
          <cell r="D294">
            <v>0.23207236630620631</v>
          </cell>
          <cell r="E294" t="str">
            <v>F2007 earnings had some large non-recurring items</v>
          </cell>
        </row>
      </sheetData>
      <sheetData sheetId="10">
        <row r="1">
          <cell r="A1" t="str">
            <v>Rs. Mln</v>
          </cell>
          <cell r="L1" t="str">
            <v>ElementName</v>
          </cell>
          <cell r="M1" t="str">
            <v>ScaleOverride</v>
          </cell>
          <cell r="N1" t="str">
            <v>UnitOverride</v>
          </cell>
          <cell r="O1" t="str">
            <v>ReverseSign</v>
          </cell>
          <cell r="P1" t="str">
            <v>IsDrivingAssumption</v>
          </cell>
          <cell r="Q1" t="str">
            <v>SegmentID</v>
          </cell>
          <cell r="R1" t="str">
            <v>IsDrivingAssumption</v>
          </cell>
          <cell r="S1" t="str">
            <v>SegmentID</v>
          </cell>
        </row>
        <row r="2">
          <cell r="B2" t="str">
            <v>2002-FY</v>
          </cell>
          <cell r="C2" t="str">
            <v>2003-FY</v>
          </cell>
          <cell r="D2" t="str">
            <v>2004-FY</v>
          </cell>
          <cell r="E2" t="str">
            <v>2005-FY</v>
          </cell>
          <cell r="F2" t="str">
            <v>2006-FY</v>
          </cell>
          <cell r="G2" t="str">
            <v>2007-FY</v>
          </cell>
          <cell r="H2" t="str">
            <v>2008-FY</v>
          </cell>
          <cell r="I2" t="str">
            <v>2009-FY</v>
          </cell>
          <cell r="J2" t="str">
            <v>2010-FY</v>
          </cell>
          <cell r="K2" t="str">
            <v>2011-FY</v>
          </cell>
          <cell r="L2" t="str">
            <v>2012-FY</v>
          </cell>
          <cell r="M2" t="str">
            <v>2013-FY</v>
          </cell>
        </row>
        <row r="3">
          <cell r="B3" t="str">
            <v>F2002</v>
          </cell>
          <cell r="C3" t="str">
            <v>F2003</v>
          </cell>
          <cell r="D3" t="str">
            <v>F2004</v>
          </cell>
          <cell r="E3" t="str">
            <v>F2005</v>
          </cell>
          <cell r="F3" t="str">
            <v>F2006E</v>
          </cell>
          <cell r="G3" t="str">
            <v>F2007E</v>
          </cell>
          <cell r="H3" t="str">
            <v>F2008E</v>
          </cell>
          <cell r="I3" t="str">
            <v>F2009E</v>
          </cell>
          <cell r="J3" t="str">
            <v>F20010</v>
          </cell>
          <cell r="K3" t="str">
            <v>F2011</v>
          </cell>
          <cell r="L3" t="str">
            <v>F2012</v>
          </cell>
          <cell r="M3" t="str">
            <v>F2013</v>
          </cell>
        </row>
        <row r="4">
          <cell r="A4" t="str">
            <v>Balance Sheet</v>
          </cell>
          <cell r="I4">
            <v>-740.7129999999961</v>
          </cell>
        </row>
        <row r="5">
          <cell r="A5" t="str">
            <v>Liabilities</v>
          </cell>
          <cell r="I5">
            <v>64484.728000000003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>
            <v>3684.3580000000002</v>
          </cell>
          <cell r="L6">
            <v>3684.3580000000002</v>
          </cell>
          <cell r="M6">
            <v>3684.3580000000002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105945.054</v>
          </cell>
          <cell r="L7">
            <v>122756.72083384619</v>
          </cell>
          <cell r="M7">
            <v>142657.21756578147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>
            <v>109629.41200000001</v>
          </cell>
          <cell r="L8">
            <v>126441.0788338462</v>
          </cell>
          <cell r="M8">
            <v>146341.57556578147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305.32</v>
          </cell>
          <cell r="K9">
            <v>1072.1120000000001</v>
          </cell>
          <cell r="L9" t="str">
            <v>mstag:minorityInterestsInShareholdersEquity</v>
          </cell>
          <cell r="M9">
            <v>6</v>
          </cell>
          <cell r="N9" t="str">
            <v>ISO4217:INR</v>
          </cell>
          <cell r="O9" t="b">
            <v>0</v>
          </cell>
          <cell r="P9" t="b">
            <v>0</v>
          </cell>
          <cell r="Q9" t="b">
            <v>0</v>
          </cell>
          <cell r="R9" t="b">
            <v>0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150</v>
          </cell>
          <cell r="K10">
            <v>369.17200000000003</v>
          </cell>
          <cell r="L10" t="str">
            <v>mstag:deferredCompensation</v>
          </cell>
          <cell r="M10">
            <v>6</v>
          </cell>
          <cell r="N10" t="str">
            <v>ISO4217:INR</v>
          </cell>
          <cell r="O10" t="b">
            <v>0</v>
          </cell>
          <cell r="P10" t="b">
            <v>0</v>
          </cell>
          <cell r="Q10" t="b">
            <v>0</v>
          </cell>
          <cell r="R10" t="b">
            <v>0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352583.70199999999</v>
          </cell>
          <cell r="K11">
            <v>273129.755</v>
          </cell>
          <cell r="L11">
            <v>345089.24349999998</v>
          </cell>
          <cell r="M11">
            <v>436529.77037499996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121862.976863</v>
          </cell>
          <cell r="K12">
            <v>212709.43400000001</v>
          </cell>
          <cell r="L12" t="str">
            <v>mstag:otherBorrowingsForFinancialServices</v>
          </cell>
          <cell r="M12">
            <v>6</v>
          </cell>
          <cell r="N12" t="str">
            <v>ISO4217:INR</v>
          </cell>
          <cell r="O12" t="b">
            <v>0</v>
          </cell>
          <cell r="P12" t="b">
            <v>0</v>
          </cell>
          <cell r="Q12" t="b">
            <v>0</v>
          </cell>
          <cell r="R12" t="b">
            <v>0</v>
          </cell>
        </row>
        <row r="13">
          <cell r="A13" t="str">
            <v>Policy holders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51750.373354033218</v>
          </cell>
          <cell r="K13">
            <v>81452.019</v>
          </cell>
          <cell r="L13" t="str">
            <v>mstag:otherBorrowingsForFinancialServices</v>
          </cell>
          <cell r="M13">
            <v>6</v>
          </cell>
          <cell r="N13" t="str">
            <v>ISO4217:INR</v>
          </cell>
          <cell r="O13" t="b">
            <v>0</v>
          </cell>
          <cell r="P13" t="b">
            <v>0</v>
          </cell>
          <cell r="Q13" t="b">
            <v>0</v>
          </cell>
          <cell r="R13" t="b">
            <v>0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45169.998168496546</v>
          </cell>
          <cell r="K14">
            <v>58449.368000000002</v>
          </cell>
          <cell r="L14" t="str">
            <v>mstag:otherLiabilitiesOperating</v>
          </cell>
          <cell r="M14">
            <v>6</v>
          </cell>
          <cell r="N14" t="str">
            <v>ISO4217:INR</v>
          </cell>
          <cell r="O14" t="b">
            <v>0</v>
          </cell>
          <cell r="P14" t="b">
            <v>0</v>
          </cell>
          <cell r="Q14" t="b">
            <v>0</v>
          </cell>
          <cell r="R14" t="b">
            <v>0</v>
          </cell>
        </row>
        <row r="15">
          <cell r="A15" t="str">
            <v>Total Liablilities</v>
          </cell>
          <cell r="B15">
            <v>35327.279999999999</v>
          </cell>
          <cell r="C15">
            <v>46805.771999999997</v>
          </cell>
          <cell r="D15">
            <v>98103.131999999998</v>
          </cell>
          <cell r="E15">
            <v>114454.549</v>
          </cell>
          <cell r="F15">
            <v>179673.329</v>
          </cell>
          <cell r="G15">
            <v>271611.64567601454</v>
          </cell>
          <cell r="H15">
            <v>369338.9473019283</v>
          </cell>
          <cell r="I15">
            <v>496018.86152917746</v>
          </cell>
          <cell r="J15">
            <v>649985.19546954182</v>
          </cell>
          <cell r="K15">
            <v>736811.272</v>
          </cell>
          <cell r="L15">
            <v>901252.20683260972</v>
          </cell>
          <cell r="M15">
            <v>1098067.5556459678</v>
          </cell>
        </row>
        <row r="16">
          <cell r="A16" t="str">
            <v>Growth YoY</v>
          </cell>
        </row>
        <row r="18">
          <cell r="A18" t="str">
            <v>Assets</v>
          </cell>
        </row>
        <row r="19">
          <cell r="A19" t="str">
            <v>Cash &amp; Balances with RBI</v>
          </cell>
          <cell r="B19">
            <v>26.053000000000001</v>
          </cell>
          <cell r="C19">
            <v>592.22299999999996</v>
          </cell>
          <cell r="D19">
            <v>1271.21</v>
          </cell>
          <cell r="E19">
            <v>2391.6999999999998</v>
          </cell>
          <cell r="F19">
            <v>4496.2049999999999</v>
          </cell>
          <cell r="G19">
            <v>7936.3679721659901</v>
          </cell>
          <cell r="H19">
            <v>11583.210947832817</v>
          </cell>
          <cell r="I19">
            <v>16343.439872548886</v>
          </cell>
          <cell r="J19">
            <v>19607.318943338189</v>
          </cell>
          <cell r="K19">
            <v>21148.573</v>
          </cell>
          <cell r="L19" t="str">
            <v>mstag:cashRequiredForOperationsForFinancialServices</v>
          </cell>
          <cell r="M19">
            <v>6</v>
          </cell>
          <cell r="N19" t="str">
            <v>ISO4217:INR</v>
          </cell>
          <cell r="O19" t="b">
            <v>0</v>
          </cell>
          <cell r="P19" t="b">
            <v>0</v>
          </cell>
          <cell r="Q19" t="b">
            <v>0</v>
          </cell>
          <cell r="R19" t="b">
            <v>0</v>
          </cell>
        </row>
        <row r="20">
          <cell r="A20" t="str">
            <v>Balances with Banks &amp; money at Call &amp; Short Notice</v>
          </cell>
          <cell r="B20">
            <v>1580.9760000000001</v>
          </cell>
          <cell r="C20">
            <v>957.154</v>
          </cell>
          <cell r="D20">
            <v>7769.7550000000001</v>
          </cell>
          <cell r="E20">
            <v>4941.6400000000003</v>
          </cell>
          <cell r="F20">
            <v>6179.7640000000001</v>
          </cell>
          <cell r="G20">
            <v>8033.5902828580611</v>
          </cell>
          <cell r="H20">
            <v>10090.131292734426</v>
          </cell>
          <cell r="I20">
            <v>12351.524392106943</v>
          </cell>
          <cell r="J20">
            <v>30192.78699699125</v>
          </cell>
          <cell r="K20">
            <v>8793.9509999999991</v>
          </cell>
          <cell r="L20" t="str">
            <v>mstag:otherLiquidAssetsForFinancialServices</v>
          </cell>
          <cell r="M20">
            <v>6</v>
          </cell>
          <cell r="N20" t="str">
            <v>ISO4217:INR</v>
          </cell>
          <cell r="O20" t="b">
            <v>0</v>
          </cell>
          <cell r="P20" t="b">
            <v>0</v>
          </cell>
          <cell r="Q20" t="b">
            <v>0</v>
          </cell>
          <cell r="R20" t="b">
            <v>0</v>
          </cell>
        </row>
        <row r="21">
          <cell r="A21" t="str">
            <v xml:space="preserve">Investments </v>
          </cell>
          <cell r="B21">
            <v>5868.0150000000003</v>
          </cell>
          <cell r="C21">
            <v>10437.004000000001</v>
          </cell>
          <cell r="D21">
            <v>35906.639000000003</v>
          </cell>
          <cell r="E21">
            <v>27057.466</v>
          </cell>
          <cell r="F21">
            <v>50487.385999999999</v>
          </cell>
          <cell r="G21">
            <v>91285</v>
          </cell>
          <cell r="H21">
            <v>118560.11255121577</v>
          </cell>
          <cell r="I21">
            <v>152639.65335955881</v>
          </cell>
          <cell r="J21">
            <v>184135.77192037788</v>
          </cell>
          <cell r="K21">
            <v>260489.87299999999</v>
          </cell>
          <cell r="L21" t="str">
            <v>mstag:securities</v>
          </cell>
          <cell r="M21">
            <v>6</v>
          </cell>
          <cell r="N21" t="str">
            <v>ISO4217:INR</v>
          </cell>
          <cell r="O21" t="b">
            <v>0</v>
          </cell>
          <cell r="P21" t="b">
            <v>0</v>
          </cell>
          <cell r="Q21" t="b">
            <v>0</v>
          </cell>
          <cell r="R21" t="b">
            <v>0</v>
          </cell>
        </row>
        <row r="22">
          <cell r="A22" t="str">
            <v xml:space="preserve">Advances </v>
          </cell>
          <cell r="B22">
            <v>23658.572</v>
          </cell>
          <cell r="C22">
            <v>30341.43</v>
          </cell>
          <cell r="D22">
            <v>46505.781999999999</v>
          </cell>
          <cell r="E22">
            <v>71446.888000000006</v>
          </cell>
          <cell r="F22">
            <v>104198.81600000001</v>
          </cell>
          <cell r="G22">
            <v>155734</v>
          </cell>
          <cell r="H22">
            <v>224508.73844831929</v>
          </cell>
          <cell r="I22">
            <v>306713.88467498403</v>
          </cell>
          <cell r="J22">
            <v>377272.73137870769</v>
          </cell>
          <cell r="K22">
            <v>412419.52899999998</v>
          </cell>
          <cell r="L22">
            <v>508069.89719856012</v>
          </cell>
          <cell r="M22">
            <v>633028.72622131836</v>
          </cell>
        </row>
        <row r="23">
          <cell r="A23" t="str">
            <v xml:space="preserve">Fixed Assets </v>
          </cell>
          <cell r="B23">
            <v>952.01900000000001</v>
          </cell>
          <cell r="C23">
            <v>1197.9190000000001</v>
          </cell>
          <cell r="D23">
            <v>1373.8789999999999</v>
          </cell>
          <cell r="E23">
            <v>1562.2</v>
          </cell>
          <cell r="F23">
            <v>1754.4169999999999</v>
          </cell>
          <cell r="G23">
            <v>2106.0289999999995</v>
          </cell>
          <cell r="H23">
            <v>2598.2138</v>
          </cell>
          <cell r="I23">
            <v>2709.8258799999999</v>
          </cell>
          <cell r="J23">
            <v>3453.2332829999996</v>
          </cell>
          <cell r="K23">
            <v>5970.0110000000004</v>
          </cell>
          <cell r="L23" t="str">
            <v>mstag:propertyPlantAndEquipmentNet</v>
          </cell>
          <cell r="M23">
            <v>6</v>
          </cell>
          <cell r="N23" t="str">
            <v>ISO4217:INR</v>
          </cell>
          <cell r="O23" t="b">
            <v>0</v>
          </cell>
          <cell r="P23" t="b">
            <v>0</v>
          </cell>
          <cell r="Q23" t="b">
            <v>0</v>
          </cell>
          <cell r="R23" t="b">
            <v>0</v>
          </cell>
        </row>
        <row r="24">
          <cell r="A24" t="str">
            <v xml:space="preserve">Other Assets </v>
          </cell>
          <cell r="B24">
            <v>2954.55</v>
          </cell>
          <cell r="C24">
            <v>3056.3180000000002</v>
          </cell>
          <cell r="D24">
            <v>5053.4170000000004</v>
          </cell>
          <cell r="E24">
            <v>7020.4430000000002</v>
          </cell>
          <cell r="F24">
            <v>12522.597</v>
          </cell>
          <cell r="G24">
            <v>6482.4644209905509</v>
          </cell>
          <cell r="H24">
            <v>1964.3462618260392</v>
          </cell>
          <cell r="I24">
            <v>5226.3393499788717</v>
          </cell>
          <cell r="J24">
            <v>35289.158947126787</v>
          </cell>
          <cell r="K24">
            <v>27955.141</v>
          </cell>
          <cell r="L24" t="str">
            <v>mstag:otherAssets</v>
          </cell>
          <cell r="M24">
            <v>6</v>
          </cell>
          <cell r="N24" t="str">
            <v>ISO4217:INR</v>
          </cell>
          <cell r="O24" t="b">
            <v>0</v>
          </cell>
          <cell r="P24" t="b">
            <v>0</v>
          </cell>
          <cell r="Q24" t="b">
            <v>0</v>
          </cell>
          <cell r="R24" t="b">
            <v>0</v>
          </cell>
        </row>
        <row r="25">
          <cell r="A25" t="str">
            <v>Goodwill on Consolidation</v>
          </cell>
          <cell r="B25">
            <v>287.04199999999997</v>
          </cell>
          <cell r="C25">
            <v>223.72499999999999</v>
          </cell>
          <cell r="D25">
            <v>222.45</v>
          </cell>
          <cell r="E25">
            <v>34.194000000000003</v>
          </cell>
          <cell r="F25">
            <v>34.194000000000003</v>
          </cell>
          <cell r="G25">
            <v>34.194000000000003</v>
          </cell>
          <cell r="H25">
            <v>34.194000000000003</v>
          </cell>
          <cell r="I25">
            <v>34.194000000000003</v>
          </cell>
          <cell r="J25">
            <v>34.194000000000003</v>
          </cell>
          <cell r="K25">
            <v>34.194000000000003</v>
          </cell>
          <cell r="L25" t="str">
            <v>mstag:goodwill</v>
          </cell>
          <cell r="M25">
            <v>6</v>
          </cell>
          <cell r="N25" t="str">
            <v>ISO4217:INR</v>
          </cell>
          <cell r="O25" t="b">
            <v>0</v>
          </cell>
          <cell r="P25" t="b">
            <v>0</v>
          </cell>
          <cell r="Q25" t="b">
            <v>0</v>
          </cell>
          <cell r="R25" t="b">
            <v>0</v>
          </cell>
        </row>
        <row r="26">
          <cell r="A26" t="str">
            <v>Total Assets</v>
          </cell>
          <cell r="B26">
            <v>35327.227000000006</v>
          </cell>
          <cell r="C26">
            <v>46805.773000000001</v>
          </cell>
          <cell r="D26">
            <v>98103.131999999998</v>
          </cell>
          <cell r="E26">
            <v>114454.531</v>
          </cell>
          <cell r="F26">
            <v>179673.37899999999</v>
          </cell>
          <cell r="G26">
            <v>271611.6456760146</v>
          </cell>
          <cell r="H26">
            <v>369338.94730192836</v>
          </cell>
          <cell r="I26">
            <v>496018.86152917758</v>
          </cell>
          <cell r="J26">
            <v>649985.19546954182</v>
          </cell>
          <cell r="K26">
            <v>736811.272</v>
          </cell>
          <cell r="L26">
            <v>901252.20683260961</v>
          </cell>
          <cell r="M26">
            <v>1098067.5556459678</v>
          </cell>
        </row>
        <row r="28">
          <cell r="A28" t="str">
            <v>Total Earning Assets</v>
          </cell>
          <cell r="B28">
            <v>31133.616000000005</v>
          </cell>
          <cell r="C28">
            <v>42327.811000000002</v>
          </cell>
          <cell r="D28">
            <v>91453.385999999999</v>
          </cell>
          <cell r="E28">
            <v>105837.694</v>
          </cell>
          <cell r="F28">
            <v>165362.171</v>
          </cell>
          <cell r="G28">
            <v>262988.95825502404</v>
          </cell>
          <cell r="H28">
            <v>364742.19324010221</v>
          </cell>
          <cell r="I28">
            <v>488048.50229919859</v>
          </cell>
          <cell r="J28">
            <v>611208.60923941503</v>
          </cell>
          <cell r="K28">
            <v>702851.92599999998</v>
          </cell>
          <cell r="L28" t="str">
            <v>mstag:interestEarningAssets</v>
          </cell>
          <cell r="M28">
            <v>6</v>
          </cell>
          <cell r="N28" t="str">
            <v>ISO4217:INR</v>
          </cell>
          <cell r="O28" t="b">
            <v>0</v>
          </cell>
          <cell r="P28" t="b">
            <v>0</v>
          </cell>
          <cell r="Q28" t="b">
            <v>0</v>
          </cell>
          <cell r="R28" t="b">
            <v>0</v>
          </cell>
        </row>
        <row r="30">
          <cell r="A30" t="str">
            <v>Earnings Model</v>
          </cell>
        </row>
        <row r="32">
          <cell r="A32" t="str">
            <v>Interest/Discount on Advance/Bills</v>
          </cell>
        </row>
        <row r="33">
          <cell r="A33" t="str">
            <v>Income on Investments</v>
          </cell>
        </row>
        <row r="34">
          <cell r="A34" t="str">
            <v>Interest on Balance with RBI &amp; Others</v>
          </cell>
        </row>
        <row r="35">
          <cell r="A35" t="str">
            <v>Total interest Earned</v>
          </cell>
          <cell r="B35">
            <v>3660.654</v>
          </cell>
          <cell r="C35">
            <v>4542.0889999999999</v>
          </cell>
          <cell r="D35">
            <v>6362.4870000000001</v>
          </cell>
          <cell r="E35">
            <v>7761.259</v>
          </cell>
          <cell r="F35">
            <v>11844.768</v>
          </cell>
          <cell r="G35">
            <v>20237.811000000002</v>
          </cell>
          <cell r="H35">
            <v>30262.438910734079</v>
          </cell>
          <cell r="I35">
            <v>42288.595667564739</v>
          </cell>
          <cell r="J35">
            <v>53353.649179308712</v>
          </cell>
          <cell r="K35">
            <v>61414.352000000006</v>
          </cell>
          <cell r="L35" t="str">
            <v>mstag:interestIncomeForFinancialServices</v>
          </cell>
          <cell r="M35">
            <v>6</v>
          </cell>
          <cell r="N35" t="str">
            <v>ISO4217:INR</v>
          </cell>
          <cell r="O35" t="b">
            <v>0</v>
          </cell>
          <cell r="P35" t="b">
            <v>0</v>
          </cell>
          <cell r="Q35" t="b">
            <v>0</v>
          </cell>
          <cell r="R35" t="b">
            <v>0</v>
          </cell>
        </row>
        <row r="37">
          <cell r="A37" t="str">
            <v>Interest on Deposits</v>
          </cell>
        </row>
        <row r="38">
          <cell r="A38" t="str">
            <v>Interest on Borrowings &amp; Others</v>
          </cell>
        </row>
        <row r="39">
          <cell r="A39" t="str">
            <v>Total Interest Expense</v>
          </cell>
          <cell r="B39">
            <v>1653.1089999999999</v>
          </cell>
          <cell r="C39">
            <v>2038.192</v>
          </cell>
          <cell r="D39">
            <v>2532.5810000000001</v>
          </cell>
          <cell r="E39">
            <v>3286.5349999999999</v>
          </cell>
          <cell r="F39">
            <v>5195.674</v>
          </cell>
          <cell r="G39">
            <v>9764.27</v>
          </cell>
          <cell r="H39">
            <v>15072.511138734319</v>
          </cell>
          <cell r="I39">
            <v>21531.812131047001</v>
          </cell>
          <cell r="J39">
            <v>26791.536933553223</v>
          </cell>
          <cell r="K39">
            <v>26345.491999999998</v>
          </cell>
          <cell r="L39" t="str">
            <v>mstag:interestExpenseForFinancialServices</v>
          </cell>
          <cell r="M39">
            <v>6</v>
          </cell>
          <cell r="N39" t="str">
            <v>ISO4217:INR</v>
          </cell>
          <cell r="O39" t="b">
            <v>0</v>
          </cell>
          <cell r="P39" t="b">
            <v>0</v>
          </cell>
          <cell r="Q39" t="b">
            <v>0</v>
          </cell>
          <cell r="R39" t="b">
            <v>0</v>
          </cell>
        </row>
        <row r="41">
          <cell r="A41" t="str">
            <v>Net Interest Income</v>
          </cell>
          <cell r="B41">
            <v>2007.5450000000001</v>
          </cell>
          <cell r="C41">
            <v>2503.8969999999999</v>
          </cell>
          <cell r="D41">
            <v>3829.9059999999999</v>
          </cell>
          <cell r="E41">
            <v>4474.7240000000002</v>
          </cell>
          <cell r="F41">
            <v>6649.0940000000001</v>
          </cell>
          <cell r="G41">
            <v>10473.541000000001</v>
          </cell>
          <cell r="H41">
            <v>15189.927771999761</v>
          </cell>
          <cell r="I41">
            <v>20756.783536517738</v>
          </cell>
          <cell r="J41">
            <v>26562.112245755488</v>
          </cell>
          <cell r="K41">
            <v>35068.860000000008</v>
          </cell>
          <cell r="L41">
            <v>35309.827514706027</v>
          </cell>
          <cell r="M41">
            <v>42737.182286506089</v>
          </cell>
        </row>
        <row r="42">
          <cell r="A42" t="str">
            <v>Growth YoY</v>
          </cell>
        </row>
        <row r="44">
          <cell r="A44" t="str">
            <v>Commission , Exchange &amp; Brokerage</v>
          </cell>
          <cell r="B44">
            <v>1053.425</v>
          </cell>
          <cell r="C44">
            <v>1274.501</v>
          </cell>
          <cell r="D44">
            <v>2704.069</v>
          </cell>
          <cell r="E44">
            <v>3990.2979999999998</v>
          </cell>
          <cell r="F44">
            <v>9210.3490000000002</v>
          </cell>
          <cell r="G44">
            <v>10562.403</v>
          </cell>
          <cell r="H44">
            <v>11610.887296438374</v>
          </cell>
          <cell r="I44">
            <v>12427.89422052981</v>
          </cell>
          <cell r="J44">
            <v>19227.812089559549</v>
          </cell>
          <cell r="K44">
            <v>13487.057000000001</v>
          </cell>
          <cell r="L44" t="str">
            <v>mstag:otherFeesAndCommissions</v>
          </cell>
          <cell r="M44">
            <v>6</v>
          </cell>
          <cell r="N44" t="str">
            <v>ISO4217:INR</v>
          </cell>
          <cell r="O44" t="b">
            <v>0</v>
          </cell>
          <cell r="P44" t="b">
            <v>0</v>
          </cell>
          <cell r="Q44" t="b">
            <v>0</v>
          </cell>
          <cell r="R44" t="b">
            <v>0</v>
          </cell>
        </row>
        <row r="45">
          <cell r="A45" t="str">
            <v>Profit on sale of Investment</v>
          </cell>
          <cell r="B45">
            <v>736.40899999999999</v>
          </cell>
          <cell r="C45">
            <v>647.47799999999995</v>
          </cell>
          <cell r="D45">
            <v>936.62099999999998</v>
          </cell>
          <cell r="E45">
            <v>492.697</v>
          </cell>
          <cell r="F45">
            <v>2476.971</v>
          </cell>
          <cell r="G45">
            <v>1183.547</v>
          </cell>
          <cell r="H45">
            <v>1517.1031220742898</v>
          </cell>
          <cell r="I45">
            <v>2587.6177018222406</v>
          </cell>
          <cell r="J45">
            <v>3049.338133875</v>
          </cell>
          <cell r="K45">
            <v>4156.701</v>
          </cell>
          <cell r="L45" t="str">
            <v>mstag:tradingIncome</v>
          </cell>
          <cell r="M45">
            <v>6</v>
          </cell>
          <cell r="N45" t="str">
            <v>ISO4217:INR</v>
          </cell>
          <cell r="O45" t="b">
            <v>0</v>
          </cell>
          <cell r="P45" t="b">
            <v>0</v>
          </cell>
          <cell r="Q45" t="b">
            <v>0</v>
          </cell>
          <cell r="R45" t="b">
            <v>0</v>
          </cell>
        </row>
        <row r="46">
          <cell r="A46" t="str">
            <v>Forex Income</v>
          </cell>
          <cell r="B46">
            <v>0</v>
          </cell>
          <cell r="C46">
            <v>1.2090000000000001</v>
          </cell>
          <cell r="D46">
            <v>55.174999999999997</v>
          </cell>
          <cell r="E46">
            <v>13.069000000000001</v>
          </cell>
          <cell r="F46">
            <v>269.20999999999998</v>
          </cell>
          <cell r="G46">
            <v>269.20999999999998</v>
          </cell>
          <cell r="H46">
            <v>326.27919999999995</v>
          </cell>
          <cell r="I46">
            <v>394.76223999999991</v>
          </cell>
          <cell r="J46">
            <v>415.13745</v>
          </cell>
          <cell r="K46">
            <v>47.008000000000003</v>
          </cell>
          <cell r="L46" t="str">
            <v>mstag:otherNonInterestRevenue</v>
          </cell>
          <cell r="M46">
            <v>6</v>
          </cell>
          <cell r="N46" t="str">
            <v>ISO4217:INR</v>
          </cell>
          <cell r="O46" t="b">
            <v>0</v>
          </cell>
          <cell r="P46" t="b">
            <v>0</v>
          </cell>
          <cell r="Q46" t="b">
            <v>0</v>
          </cell>
          <cell r="R46" t="b">
            <v>0</v>
          </cell>
        </row>
        <row r="47">
          <cell r="A47" t="str">
            <v>Others</v>
          </cell>
          <cell r="B47">
            <v>609.57500000000005</v>
          </cell>
          <cell r="C47">
            <v>644.76400000000035</v>
          </cell>
          <cell r="D47">
            <v>1596.3339999999994</v>
          </cell>
          <cell r="E47">
            <v>5371.6690000000008</v>
          </cell>
          <cell r="F47">
            <v>6546.1900000000023</v>
          </cell>
          <cell r="G47">
            <v>10718.216000000002</v>
          </cell>
          <cell r="H47">
            <v>14773.456623297552</v>
          </cell>
          <cell r="I47">
            <v>21671.998626700835</v>
          </cell>
          <cell r="J47">
            <v>34535.23037828588</v>
          </cell>
          <cell r="K47">
            <v>31187.604999999996</v>
          </cell>
          <cell r="L47" t="str">
            <v>mstag:otherNonInterestRevenue</v>
          </cell>
          <cell r="M47">
            <v>6</v>
          </cell>
          <cell r="N47" t="str">
            <v>ISO4217:INR</v>
          </cell>
          <cell r="O47" t="b">
            <v>0</v>
          </cell>
          <cell r="P47" t="b">
            <v>0</v>
          </cell>
          <cell r="Q47" t="b">
            <v>0</v>
          </cell>
          <cell r="R47" t="b">
            <v>0</v>
          </cell>
        </row>
        <row r="48">
          <cell r="A48" t="str">
            <v>Other Income</v>
          </cell>
          <cell r="B48">
            <v>2399.4090000000001</v>
          </cell>
          <cell r="C48">
            <v>2567.9520000000002</v>
          </cell>
          <cell r="D48">
            <v>5292.1989999999996</v>
          </cell>
          <cell r="E48">
            <v>9867.7330000000002</v>
          </cell>
          <cell r="F48">
            <v>18502.72</v>
          </cell>
          <cell r="G48">
            <v>22733.376</v>
          </cell>
          <cell r="H48">
            <v>28227.726241810218</v>
          </cell>
          <cell r="I48">
            <v>37082.272789052884</v>
          </cell>
          <cell r="J48">
            <v>57227.518051720428</v>
          </cell>
          <cell r="K48">
            <v>48878.370999999999</v>
          </cell>
          <cell r="L48">
            <v>61243.587953315415</v>
          </cell>
          <cell r="M48">
            <v>70537.16328023035</v>
          </cell>
        </row>
        <row r="50">
          <cell r="A50" t="str">
            <v>Total income</v>
          </cell>
          <cell r="B50">
            <v>4406.9539999999997</v>
          </cell>
          <cell r="C50">
            <v>5071.8490000000002</v>
          </cell>
          <cell r="D50">
            <v>9122.1049999999996</v>
          </cell>
          <cell r="E50">
            <v>14342.457</v>
          </cell>
          <cell r="F50">
            <v>25151.814000000002</v>
          </cell>
          <cell r="G50">
            <v>33206.917000000001</v>
          </cell>
          <cell r="H50">
            <v>43417.654013809981</v>
          </cell>
          <cell r="I50">
            <v>57839.056325570622</v>
          </cell>
          <cell r="J50">
            <v>83789.630297475916</v>
          </cell>
          <cell r="K50">
            <v>83947.231</v>
          </cell>
          <cell r="L50">
            <v>96553.415468021441</v>
          </cell>
          <cell r="M50">
            <v>113274.34556673645</v>
          </cell>
        </row>
        <row r="51">
          <cell r="A51" t="str">
            <v>Growth YoY</v>
          </cell>
        </row>
        <row r="52">
          <cell r="A52" t="str">
            <v>Core Income</v>
          </cell>
        </row>
        <row r="53">
          <cell r="A53" t="str">
            <v>YoY</v>
          </cell>
        </row>
        <row r="55">
          <cell r="A55" t="str">
            <v>Operating  Expenses</v>
          </cell>
        </row>
        <row r="56">
          <cell r="A56" t="str">
            <v>Payments to / Provisions for employees</v>
          </cell>
          <cell r="B56">
            <v>843.59</v>
          </cell>
          <cell r="C56">
            <v>1035.28</v>
          </cell>
          <cell r="D56">
            <v>1587.8879999999999</v>
          </cell>
          <cell r="E56">
            <v>2516.7449999999999</v>
          </cell>
          <cell r="F56">
            <v>4384.5129999999999</v>
          </cell>
          <cell r="G56">
            <v>6880.8490000000002</v>
          </cell>
          <cell r="H56">
            <v>9037.2403423270844</v>
          </cell>
          <cell r="I56">
            <v>11575.300191350087</v>
          </cell>
          <cell r="J56">
            <v>17315.537206735073</v>
          </cell>
          <cell r="K56">
            <v>15223.449000000001</v>
          </cell>
          <cell r="L56" t="str">
            <v>mstag:employeeExpenses</v>
          </cell>
          <cell r="M56">
            <v>6</v>
          </cell>
          <cell r="N56" t="str">
            <v>ISO4217:INR</v>
          </cell>
          <cell r="O56" t="b">
            <v>0</v>
          </cell>
          <cell r="P56" t="b">
            <v>0</v>
          </cell>
          <cell r="Q56" t="b">
            <v>0</v>
          </cell>
          <cell r="R56" t="b">
            <v>0</v>
          </cell>
        </row>
        <row r="57">
          <cell r="A57" t="str">
            <v>Others</v>
          </cell>
          <cell r="B57">
            <v>1839.665</v>
          </cell>
          <cell r="C57">
            <v>2380.84</v>
          </cell>
          <cell r="D57">
            <v>4127.2480000000005</v>
          </cell>
          <cell r="E57">
            <v>8548.2400000000016</v>
          </cell>
          <cell r="F57">
            <v>12826.624</v>
          </cell>
          <cell r="G57">
            <v>16992.648999999998</v>
          </cell>
          <cell r="H57">
            <v>24042.101648255291</v>
          </cell>
          <cell r="I57">
            <v>33058.60917344629</v>
          </cell>
          <cell r="J57">
            <v>42318.809865329764</v>
          </cell>
          <cell r="K57">
            <v>44773.794000000002</v>
          </cell>
          <cell r="L57" t="str">
            <v>mstag:otherOperatingExpense</v>
          </cell>
          <cell r="M57">
            <v>6</v>
          </cell>
          <cell r="N57" t="str">
            <v>ISO4217:INR</v>
          </cell>
          <cell r="O57" t="b">
            <v>0</v>
          </cell>
          <cell r="P57" t="b">
            <v>0</v>
          </cell>
          <cell r="Q57" t="b">
            <v>0</v>
          </cell>
          <cell r="R57" t="b">
            <v>0</v>
          </cell>
        </row>
        <row r="58">
          <cell r="A58" t="str">
            <v>Total Operating Expenses</v>
          </cell>
          <cell r="B58">
            <v>2683.2550000000001</v>
          </cell>
          <cell r="C58">
            <v>3416.12</v>
          </cell>
          <cell r="D58">
            <v>5715.1360000000004</v>
          </cell>
          <cell r="E58">
            <v>11064.985000000001</v>
          </cell>
          <cell r="F58">
            <v>17211.136999999999</v>
          </cell>
          <cell r="G58">
            <v>23873.498</v>
          </cell>
          <cell r="H58">
            <v>33079.341990582376</v>
          </cell>
          <cell r="I58">
            <v>44633.909364796375</v>
          </cell>
          <cell r="J58">
            <v>59634.34707206484</v>
          </cell>
          <cell r="K58">
            <v>59997.243000000002</v>
          </cell>
          <cell r="L58">
            <v>68639.789408881872</v>
          </cell>
          <cell r="M58">
            <v>79748.691428731225</v>
          </cell>
        </row>
        <row r="60">
          <cell r="A60" t="str">
            <v>Pre provision profit</v>
          </cell>
          <cell r="B60">
            <v>1723.6989999999996</v>
          </cell>
          <cell r="C60">
            <v>1655.7290000000003</v>
          </cell>
          <cell r="D60">
            <v>3406.9689999999991</v>
          </cell>
          <cell r="E60">
            <v>3277.4719999999998</v>
          </cell>
          <cell r="F60">
            <v>7940.6770000000033</v>
          </cell>
          <cell r="G60">
            <v>9333.4190000000017</v>
          </cell>
          <cell r="H60">
            <v>10338.312023227605</v>
          </cell>
          <cell r="I60">
            <v>13205.146960774247</v>
          </cell>
          <cell r="J60">
            <v>24155.283225411076</v>
          </cell>
          <cell r="K60">
            <v>23949.987999999998</v>
          </cell>
          <cell r="L60">
            <v>27913.626059139569</v>
          </cell>
          <cell r="M60">
            <v>33525.654138005222</v>
          </cell>
        </row>
        <row r="61">
          <cell r="A61" t="str">
            <v>Growth YoY</v>
          </cell>
        </row>
        <row r="63">
          <cell r="A63" t="str">
            <v>Provisions &amp; Contingencies</v>
          </cell>
        </row>
        <row r="64">
          <cell r="A64" t="str">
            <v>Provision of Dimunition in value of invest</v>
          </cell>
          <cell r="B64">
            <v>72.52</v>
          </cell>
          <cell r="C64">
            <v>134.06</v>
          </cell>
          <cell r="D64">
            <v>10.98</v>
          </cell>
          <cell r="E64">
            <v>-3.3079999999999998</v>
          </cell>
          <cell r="F64">
            <v>0.53900000000000003</v>
          </cell>
          <cell r="G64">
            <v>119.00024800000006</v>
          </cell>
          <cell r="H64">
            <v>119.00024800000006</v>
          </cell>
          <cell r="I64">
            <v>119.00024800000006</v>
          </cell>
          <cell r="J64">
            <v>525.04925000000014</v>
          </cell>
          <cell r="K64">
            <v>466.4</v>
          </cell>
          <cell r="L64" t="str">
            <v>mstag:otherProvisionsRecurring</v>
          </cell>
          <cell r="M64">
            <v>6</v>
          </cell>
          <cell r="N64" t="str">
            <v>ISO4217:INR</v>
          </cell>
          <cell r="O64" t="b">
            <v>0</v>
          </cell>
          <cell r="P64" t="b">
            <v>0</v>
          </cell>
          <cell r="Q64" t="b">
            <v>0</v>
          </cell>
          <cell r="R64" t="b">
            <v>0</v>
          </cell>
        </row>
        <row r="65">
          <cell r="A65" t="str">
            <v>Prov for NPA's and contingencies</v>
          </cell>
          <cell r="B65">
            <v>117.79900000000001</v>
          </cell>
          <cell r="C65">
            <v>102.1</v>
          </cell>
          <cell r="D65">
            <v>88.67</v>
          </cell>
          <cell r="E65">
            <v>185.154</v>
          </cell>
          <cell r="F65">
            <v>511.87599999999998</v>
          </cell>
          <cell r="G65">
            <v>699.49575200000004</v>
          </cell>
          <cell r="H65">
            <v>1533.0740334964134</v>
          </cell>
          <cell r="I65">
            <v>2412.1560922828057</v>
          </cell>
          <cell r="J65">
            <v>3158.9222623869923</v>
          </cell>
          <cell r="K65">
            <v>1177.0999999999999</v>
          </cell>
          <cell r="L65" t="str">
            <v>mstag:loanLossProvisionForFinancialServicesRecurring</v>
          </cell>
          <cell r="M65">
            <v>6</v>
          </cell>
          <cell r="N65" t="str">
            <v>ISO4217:INR</v>
          </cell>
          <cell r="O65" t="b">
            <v>0</v>
          </cell>
          <cell r="P65" t="b">
            <v>0</v>
          </cell>
          <cell r="Q65" t="b">
            <v>0</v>
          </cell>
          <cell r="R65" t="b">
            <v>0</v>
          </cell>
        </row>
        <row r="66">
          <cell r="A66" t="str">
            <v>Others</v>
          </cell>
          <cell r="B66">
            <v>0</v>
          </cell>
          <cell r="C66">
            <v>9.9999999999624833E-3</v>
          </cell>
          <cell r="D66">
            <v>1.2000000000032429E-2</v>
          </cell>
          <cell r="E66">
            <v>7.1054273576010019E-15</v>
          </cell>
          <cell r="F66">
            <v>7.1054273576010019E-15</v>
          </cell>
          <cell r="G66">
            <v>728</v>
          </cell>
          <cell r="H66">
            <v>0</v>
          </cell>
          <cell r="I66">
            <v>1</v>
          </cell>
          <cell r="J66">
            <v>900</v>
          </cell>
          <cell r="K66">
            <v>-167.5</v>
          </cell>
          <cell r="L66" t="str">
            <v>mstag:otherProvisionsRecurring</v>
          </cell>
          <cell r="M66">
            <v>6</v>
          </cell>
          <cell r="N66" t="str">
            <v>ISO4217:INR</v>
          </cell>
          <cell r="O66" t="b">
            <v>0</v>
          </cell>
          <cell r="P66" t="b">
            <v>0</v>
          </cell>
          <cell r="Q66" t="b">
            <v>0</v>
          </cell>
          <cell r="R66" t="b">
            <v>0</v>
          </cell>
        </row>
        <row r="67">
          <cell r="A67" t="str">
            <v>Total provisions and contingencies</v>
          </cell>
          <cell r="B67">
            <v>190.31899999999996</v>
          </cell>
          <cell r="C67">
            <v>236.16999999999996</v>
          </cell>
          <cell r="D67">
            <v>99.662000000000035</v>
          </cell>
          <cell r="E67">
            <v>181.846</v>
          </cell>
          <cell r="F67">
            <v>512.41500000000042</v>
          </cell>
          <cell r="G67">
            <v>1546.4960000000001</v>
          </cell>
          <cell r="H67">
            <v>1652.0742814964135</v>
          </cell>
          <cell r="I67">
            <v>2532.156340282806</v>
          </cell>
          <cell r="J67">
            <v>4583.9715123869928</v>
          </cell>
          <cell r="K67">
            <v>1476</v>
          </cell>
          <cell r="L67">
            <v>2606.2561998534907</v>
          </cell>
          <cell r="M67">
            <v>4308.3050320567672</v>
          </cell>
        </row>
        <row r="69">
          <cell r="A69" t="str">
            <v>Profit Before Tax</v>
          </cell>
          <cell r="B69">
            <v>1533.3799999999997</v>
          </cell>
          <cell r="C69">
            <v>1419.5590000000002</v>
          </cell>
          <cell r="D69">
            <v>3307.3069999999989</v>
          </cell>
          <cell r="E69">
            <v>3095.6259999999997</v>
          </cell>
          <cell r="F69">
            <v>7428.2620000000024</v>
          </cell>
          <cell r="G69">
            <v>7786.9230000000016</v>
          </cell>
          <cell r="H69">
            <v>8686.2377417311909</v>
          </cell>
          <cell r="I69">
            <v>10672.99062049144</v>
          </cell>
          <cell r="J69">
            <v>19571.311713024083</v>
          </cell>
          <cell r="K69">
            <v>22473.987999999998</v>
          </cell>
          <cell r="L69">
            <v>25307.369859286078</v>
          </cell>
          <cell r="M69">
            <v>29217.349105948455</v>
          </cell>
        </row>
        <row r="70">
          <cell r="A70" t="str">
            <v>Provision for Tax</v>
          </cell>
          <cell r="B70">
            <v>585.79200000000003</v>
          </cell>
          <cell r="C70">
            <v>637.72</v>
          </cell>
          <cell r="D70">
            <v>1303.3</v>
          </cell>
          <cell r="E70">
            <v>1156.739</v>
          </cell>
          <cell r="F70">
            <v>2130.0189999999998</v>
          </cell>
          <cell r="G70">
            <v>2542.123</v>
          </cell>
          <cell r="H70">
            <v>3001.0195965305147</v>
          </cell>
          <cell r="I70">
            <v>3540.1788965069322</v>
          </cell>
          <cell r="J70">
            <v>6458.5328652979479</v>
          </cell>
          <cell r="K70">
            <v>6781.6</v>
          </cell>
          <cell r="L70" t="str">
            <v>mstag:taxExpenseIncome</v>
          </cell>
          <cell r="M70">
            <v>6</v>
          </cell>
          <cell r="N70" t="str">
            <v>ISO4217:INR</v>
          </cell>
          <cell r="O70" t="b">
            <v>0</v>
          </cell>
          <cell r="P70" t="b">
            <v>0</v>
          </cell>
          <cell r="Q70" t="b">
            <v>0</v>
          </cell>
          <cell r="R70" t="b">
            <v>0</v>
          </cell>
        </row>
        <row r="71">
          <cell r="A71" t="str">
            <v>Effective Tax Rate</v>
          </cell>
        </row>
        <row r="72">
          <cell r="A72" t="str">
            <v>Profit After Tax (before VRS)</v>
          </cell>
          <cell r="B72">
            <v>947.58799999999962</v>
          </cell>
          <cell r="C72">
            <v>781.83900000000017</v>
          </cell>
          <cell r="D72">
            <v>2004.0069999999989</v>
          </cell>
          <cell r="E72">
            <v>1938.8869999999997</v>
          </cell>
          <cell r="F72">
            <v>5298.2430000000022</v>
          </cell>
          <cell r="G72">
            <v>5244.8000000000011</v>
          </cell>
          <cell r="H72">
            <v>5685.2181452006762</v>
          </cell>
          <cell r="I72">
            <v>7132.8117239845087</v>
          </cell>
          <cell r="J72">
            <v>13112.778847726135</v>
          </cell>
          <cell r="K72">
            <v>15692.387999999997</v>
          </cell>
          <cell r="L72">
            <v>17674.901371972195</v>
          </cell>
          <cell r="M72">
            <v>20529.92750872238</v>
          </cell>
        </row>
        <row r="73">
          <cell r="A73" t="str">
            <v>Growth YoY</v>
          </cell>
        </row>
        <row r="74">
          <cell r="A74" t="str">
            <v>Minority Interest</v>
          </cell>
          <cell r="B74">
            <v>106.69</v>
          </cell>
          <cell r="C74">
            <v>48.685000000000002</v>
          </cell>
          <cell r="D74">
            <v>262.42099999999999</v>
          </cell>
          <cell r="E74">
            <v>229.82</v>
          </cell>
          <cell r="F74">
            <v>-1999.2470000000003</v>
          </cell>
          <cell r="G74">
            <v>-137.61799999999999</v>
          </cell>
          <cell r="H74">
            <v>-253.94212426671254</v>
          </cell>
          <cell r="I74">
            <v>-255.73387515483498</v>
          </cell>
          <cell r="J74">
            <v>155.63243436153076</v>
          </cell>
          <cell r="K74">
            <v>24.90300000000002</v>
          </cell>
          <cell r="L74" t="str">
            <v>mstag:minorityInterestsInNetIncome</v>
          </cell>
          <cell r="M74">
            <v>6</v>
          </cell>
          <cell r="N74" t="str">
            <v>ISO4217:INR</v>
          </cell>
          <cell r="O74" t="b">
            <v>0</v>
          </cell>
          <cell r="P74" t="b">
            <v>0</v>
          </cell>
          <cell r="Q74" t="b">
            <v>0</v>
          </cell>
          <cell r="R74" t="b">
            <v>0</v>
          </cell>
        </row>
        <row r="75">
          <cell r="A75" t="str">
            <v>VRS Expenses net of tax</v>
          </cell>
          <cell r="L75" t="str">
            <v>mstag:employeeExpenses</v>
          </cell>
          <cell r="M75">
            <v>6</v>
          </cell>
          <cell r="N75" t="str">
            <v>ISO4217:INR</v>
          </cell>
          <cell r="O75" t="b">
            <v>0</v>
          </cell>
          <cell r="P75" t="b">
            <v>0</v>
          </cell>
          <cell r="Q75" t="b">
            <v>0</v>
          </cell>
          <cell r="R75" t="b">
            <v>0</v>
          </cell>
        </row>
        <row r="77">
          <cell r="A77" t="str">
            <v>Reported Net Profit for the year</v>
          </cell>
          <cell r="B77">
            <v>840.89799999999968</v>
          </cell>
          <cell r="C77">
            <v>733.15400000000022</v>
          </cell>
          <cell r="D77">
            <v>1741.5859999999989</v>
          </cell>
          <cell r="E77">
            <v>1709.0669999999998</v>
          </cell>
          <cell r="F77">
            <v>7297.4900000000025</v>
          </cell>
          <cell r="G77">
            <v>5382.4180000000015</v>
          </cell>
          <cell r="H77">
            <v>5939.1602694673884</v>
          </cell>
          <cell r="I77">
            <v>7388.5455991393437</v>
          </cell>
          <cell r="J77">
            <v>12957.146413364604</v>
          </cell>
          <cell r="K77">
            <v>15667.484999999997</v>
          </cell>
          <cell r="L77">
            <v>17415.164674246196</v>
          </cell>
          <cell r="M77">
            <v>20503.994572335261</v>
          </cell>
        </row>
        <row r="78">
          <cell r="A78" t="str">
            <v>Growth YoY</v>
          </cell>
        </row>
        <row r="79">
          <cell r="A79" t="str">
            <v>Dividend (Rs.)</v>
          </cell>
          <cell r="B79">
            <v>255.14699999999999</v>
          </cell>
          <cell r="C79">
            <v>124.34699999999999</v>
          </cell>
          <cell r="D79">
            <v>142.87899999999999</v>
          </cell>
          <cell r="E79">
            <v>154.154</v>
          </cell>
          <cell r="F79">
            <v>194.58</v>
          </cell>
          <cell r="G79">
            <v>260.92456000000004</v>
          </cell>
          <cell r="H79">
            <v>293.54012999999998</v>
          </cell>
          <cell r="I79">
            <v>326.15569999999997</v>
          </cell>
          <cell r="J79">
            <v>514.73354999999992</v>
          </cell>
          <cell r="K79">
            <v>368.83199999999999</v>
          </cell>
          <cell r="L79" t="str">
            <v>mstag:commonDividends</v>
          </cell>
          <cell r="M79">
            <v>6</v>
          </cell>
          <cell r="N79" t="str">
            <v>ISO4217:INR</v>
          </cell>
          <cell r="O79" t="b">
            <v>0</v>
          </cell>
          <cell r="P79" t="b">
            <v>0</v>
          </cell>
          <cell r="Q79" t="b">
            <v>0</v>
          </cell>
          <cell r="R79" t="b">
            <v>0</v>
          </cell>
        </row>
        <row r="80">
          <cell r="A80" t="str">
            <v>Dividend Tax</v>
          </cell>
          <cell r="B80">
            <v>12.079000000000001</v>
          </cell>
          <cell r="C80">
            <v>15.932</v>
          </cell>
          <cell r="D80">
            <v>30.734999999999999</v>
          </cell>
          <cell r="E80">
            <v>33.164999999999999</v>
          </cell>
          <cell r="F80">
            <v>35.578000000000003</v>
          </cell>
          <cell r="G80">
            <v>47.708777858361607</v>
          </cell>
          <cell r="H80">
            <v>49.901822099999997</v>
          </cell>
          <cell r="I80">
            <v>55.446469</v>
          </cell>
          <cell r="J80">
            <v>87.504703499999991</v>
          </cell>
          <cell r="K80">
            <v>93.02</v>
          </cell>
          <cell r="L80" t="str">
            <v>mstag:commonDividends</v>
          </cell>
          <cell r="M80">
            <v>6</v>
          </cell>
          <cell r="N80" t="str">
            <v>ISO4217:INR</v>
          </cell>
          <cell r="O80" t="b">
            <v>0</v>
          </cell>
          <cell r="P80" t="b">
            <v>0</v>
          </cell>
          <cell r="Q80" t="b">
            <v>0</v>
          </cell>
          <cell r="R80" t="b">
            <v>0</v>
          </cell>
        </row>
        <row r="81">
          <cell r="A81" t="str">
            <v>DPS</v>
          </cell>
          <cell r="B81">
            <v>4.3089838683527883</v>
          </cell>
          <cell r="C81">
            <v>2.1000020265888453</v>
          </cell>
          <cell r="D81">
            <v>2.400004703289615</v>
          </cell>
          <cell r="E81">
            <v>1.2499969592170188</v>
          </cell>
          <cell r="F81">
            <v>0.62910894661594485</v>
          </cell>
          <cell r="G81">
            <v>0.8</v>
          </cell>
          <cell r="H81">
            <v>0.9</v>
          </cell>
          <cell r="I81">
            <v>1</v>
          </cell>
          <cell r="J81">
            <v>1.5</v>
          </cell>
          <cell r="K81">
            <v>0.50053767847749864</v>
          </cell>
          <cell r="L81" t="str">
            <v>mstag:dividendsPerShare</v>
          </cell>
          <cell r="M81">
            <v>0</v>
          </cell>
          <cell r="N81" t="str">
            <v>ISO4217:INR</v>
          </cell>
          <cell r="O81" t="b">
            <v>0</v>
          </cell>
          <cell r="P81" t="b">
            <v>0</v>
          </cell>
          <cell r="Q81" t="b">
            <v>0</v>
          </cell>
          <cell r="R81" t="b">
            <v>0</v>
          </cell>
        </row>
        <row r="83">
          <cell r="A83" t="str">
            <v>Basic EPS (Incl VRS)</v>
          </cell>
          <cell r="B83">
            <v>2.7266472114137477</v>
          </cell>
          <cell r="C83">
            <v>2.3772827496757465</v>
          </cell>
          <cell r="D83">
            <v>5.6471660181582326</v>
          </cell>
          <cell r="E83">
            <v>5.5417217898832671</v>
          </cell>
          <cell r="F83">
            <v>23.593978039060502</v>
          </cell>
          <cell r="G83">
            <v>16.502602897941081</v>
          </cell>
          <cell r="H83">
            <v>18.209586002842784</v>
          </cell>
          <cell r="I83">
            <v>22.653430858756554</v>
          </cell>
          <cell r="J83">
            <v>37.75879699321505</v>
          </cell>
          <cell r="K83">
            <v>21.360211771347782</v>
          </cell>
          <cell r="L83">
            <v>23.666037219327659</v>
          </cell>
          <cell r="M83">
            <v>27.84462976618769</v>
          </cell>
        </row>
        <row r="84">
          <cell r="A84" t="str">
            <v>Basic EPS (Excl VRS)</v>
          </cell>
        </row>
        <row r="85">
          <cell r="A85" t="str">
            <v>Diluted EPS (Incl VRS)</v>
          </cell>
        </row>
        <row r="86">
          <cell r="A86" t="str">
            <v>Diluted EPS (Excl VRS)</v>
          </cell>
        </row>
        <row r="90">
          <cell r="A90" t="str">
            <v>Shareholders Equity</v>
          </cell>
        </row>
        <row r="91">
          <cell r="A91" t="str">
            <v>Share Capital</v>
          </cell>
          <cell r="B91">
            <v>592.12800000000004</v>
          </cell>
          <cell r="C91">
            <v>592.12800000000004</v>
          </cell>
          <cell r="D91">
            <v>595.32799999999997</v>
          </cell>
          <cell r="E91">
            <v>1233.2349999999999</v>
          </cell>
          <cell r="F91">
            <v>3092.9459999999999</v>
          </cell>
          <cell r="G91">
            <v>3261.5569999999998</v>
          </cell>
          <cell r="H91">
            <v>3261.5569999999998</v>
          </cell>
          <cell r="I91">
            <v>3261.5569999999998</v>
          </cell>
          <cell r="J91">
            <v>3431.5569999999998</v>
          </cell>
          <cell r="K91">
            <v>3684.3580000000002</v>
          </cell>
          <cell r="L91" t="str">
            <v>mstag:commonStock</v>
          </cell>
          <cell r="M91">
            <v>6</v>
          </cell>
          <cell r="N91" t="str">
            <v>ISO4217:INR</v>
          </cell>
          <cell r="O91" t="b">
            <v>0</v>
          </cell>
          <cell r="P91" t="b">
            <v>0</v>
          </cell>
          <cell r="Q91" t="b">
            <v>0</v>
          </cell>
          <cell r="R91" t="b">
            <v>0</v>
          </cell>
        </row>
        <row r="92">
          <cell r="A92" t="str">
            <v>Share Premium Reserve</v>
          </cell>
          <cell r="L92" t="str">
            <v>mstag:additionalPaidInCapital</v>
          </cell>
          <cell r="M92">
            <v>6</v>
          </cell>
          <cell r="N92" t="str">
            <v>ISO4217:INR</v>
          </cell>
          <cell r="O92" t="b">
            <v>0</v>
          </cell>
          <cell r="P92" t="b">
            <v>0</v>
          </cell>
          <cell r="Q92" t="b">
            <v>0</v>
          </cell>
          <cell r="R92" t="b">
            <v>0</v>
          </cell>
        </row>
        <row r="93">
          <cell r="A93" t="str">
            <v>Reserves and Surplus</v>
          </cell>
          <cell r="B93">
            <v>9103.375</v>
          </cell>
          <cell r="C93">
            <v>9963.6029999999992</v>
          </cell>
          <cell r="D93">
            <v>11735.718999999999</v>
          </cell>
          <cell r="E93">
            <v>13435.217000000001</v>
          </cell>
          <cell r="F93">
            <v>19378.129000000001</v>
          </cell>
          <cell r="G93">
            <v>29068</v>
          </cell>
          <cell r="H93">
            <v>34663.718317367391</v>
          </cell>
          <cell r="I93">
            <v>41670.661747506732</v>
          </cell>
          <cell r="J93">
            <v>74731.268084012147</v>
          </cell>
          <cell r="K93">
            <v>105945.054</v>
          </cell>
          <cell r="L93">
            <v>122756.72083384619</v>
          </cell>
          <cell r="M93">
            <v>142657.21756578147</v>
          </cell>
        </row>
        <row r="94">
          <cell r="A94" t="str">
            <v>Retained Earnings</v>
          </cell>
        </row>
        <row r="95">
          <cell r="A95" t="str">
            <v>---Revaluation Reserve</v>
          </cell>
          <cell r="L95" t="str">
            <v>mstag:revaluationReserves</v>
          </cell>
          <cell r="M95">
            <v>6</v>
          </cell>
          <cell r="N95" t="str">
            <v>ISO4217:INR</v>
          </cell>
          <cell r="O95" t="b">
            <v>0</v>
          </cell>
          <cell r="P95" t="b">
            <v>0</v>
          </cell>
          <cell r="Q95" t="b">
            <v>0</v>
          </cell>
          <cell r="R95" t="b">
            <v>0</v>
          </cell>
        </row>
        <row r="96">
          <cell r="A96" t="str">
            <v>Treasury Stock</v>
          </cell>
          <cell r="L96" t="str">
            <v>mstag:treasuryStockAndInvestmentInOwnShares</v>
          </cell>
          <cell r="M96">
            <v>6</v>
          </cell>
          <cell r="N96" t="str">
            <v>ISO4217:INR</v>
          </cell>
          <cell r="O96" t="b">
            <v>0</v>
          </cell>
          <cell r="P96" t="b">
            <v>0</v>
          </cell>
          <cell r="Q96" t="b">
            <v>0</v>
          </cell>
          <cell r="R96" t="b">
            <v>0</v>
          </cell>
        </row>
        <row r="97">
          <cell r="A97" t="str">
            <v>---Others</v>
          </cell>
          <cell r="B97">
            <v>9103.375</v>
          </cell>
          <cell r="C97">
            <v>9963.6029999999992</v>
          </cell>
          <cell r="D97">
            <v>11735.718999999999</v>
          </cell>
          <cell r="E97">
            <v>13435.217000000001</v>
          </cell>
          <cell r="F97">
            <v>19378.129000000001</v>
          </cell>
          <cell r="G97">
            <v>29068</v>
          </cell>
          <cell r="H97">
            <v>34663.718317367391</v>
          </cell>
          <cell r="I97">
            <v>41670.661747506732</v>
          </cell>
          <cell r="J97">
            <v>74731.268084012147</v>
          </cell>
          <cell r="K97">
            <v>105945.054</v>
          </cell>
          <cell r="L97" t="str">
            <v>mstag:retainedEarnings</v>
          </cell>
          <cell r="M97">
            <v>6</v>
          </cell>
          <cell r="N97" t="str">
            <v>ISO4217:INR</v>
          </cell>
          <cell r="O97" t="b">
            <v>0</v>
          </cell>
          <cell r="P97" t="b">
            <v>0</v>
          </cell>
          <cell r="Q97" t="b">
            <v>0</v>
          </cell>
          <cell r="R97" t="b">
            <v>0</v>
          </cell>
        </row>
        <row r="99">
          <cell r="A99" t="str">
            <v>Loans</v>
          </cell>
        </row>
        <row r="100">
          <cell r="A100" t="str">
            <v>Net Loans</v>
          </cell>
          <cell r="B100">
            <v>23658.572</v>
          </cell>
          <cell r="C100">
            <v>30341.43</v>
          </cell>
          <cell r="D100">
            <v>46505.781999999999</v>
          </cell>
          <cell r="E100">
            <v>71446.888000000006</v>
          </cell>
          <cell r="F100">
            <v>104198.81600000001</v>
          </cell>
          <cell r="G100">
            <v>155734</v>
          </cell>
          <cell r="H100">
            <v>224508.73844831929</v>
          </cell>
          <cell r="I100">
            <v>306713.88467498403</v>
          </cell>
          <cell r="J100">
            <v>377272.73137870769</v>
          </cell>
          <cell r="K100">
            <v>412419.52899999998</v>
          </cell>
          <cell r="L100">
            <v>508069.89719856012</v>
          </cell>
          <cell r="M100">
            <v>633028.72622131836</v>
          </cell>
        </row>
        <row r="101">
          <cell r="A101" t="str">
            <v>LLP</v>
          </cell>
          <cell r="B101">
            <v>100.604</v>
          </cell>
          <cell r="C101">
            <v>150.595</v>
          </cell>
          <cell r="D101">
            <v>199.56700000000001</v>
          </cell>
          <cell r="E101">
            <v>293.18599999999998</v>
          </cell>
          <cell r="F101">
            <v>377.11099999999993</v>
          </cell>
          <cell r="G101">
            <v>739.59058750000008</v>
          </cell>
          <cell r="H101">
            <v>1556.1873874999997</v>
          </cell>
          <cell r="I101">
            <v>3025.2990324999996</v>
          </cell>
          <cell r="J101">
            <v>7446.5691939999997</v>
          </cell>
          <cell r="K101">
            <v>3923.2999999999997</v>
          </cell>
          <cell r="L101" t="str">
            <v>mstag:allowanceForLoanLosses</v>
          </cell>
          <cell r="M101">
            <v>6</v>
          </cell>
          <cell r="N101" t="str">
            <v>ISO4217:INR</v>
          </cell>
          <cell r="O101" t="b">
            <v>0</v>
          </cell>
          <cell r="P101" t="b">
            <v>0</v>
          </cell>
          <cell r="Q101" t="b">
            <v>0</v>
          </cell>
          <cell r="R101" t="b">
            <v>0</v>
          </cell>
        </row>
        <row r="102">
          <cell r="A102" t="str">
            <v>Gross Loans</v>
          </cell>
          <cell r="B102">
            <v>23759.175999999999</v>
          </cell>
          <cell r="C102">
            <v>30492.025000000001</v>
          </cell>
          <cell r="D102">
            <v>46705.349000000002</v>
          </cell>
          <cell r="E102">
            <v>71740.074000000008</v>
          </cell>
          <cell r="F102">
            <v>104575.92700000001</v>
          </cell>
          <cell r="G102">
            <v>156473.59058749999</v>
          </cell>
          <cell r="H102">
            <v>226064.92583581927</v>
          </cell>
          <cell r="I102">
            <v>309739.18370748404</v>
          </cell>
          <cell r="J102">
            <v>384719.30057270767</v>
          </cell>
          <cell r="K102">
            <v>416342.82899999997</v>
          </cell>
          <cell r="L102" t="str">
            <v>mstag:loansAndLeasesForFinancialServices</v>
          </cell>
          <cell r="M102">
            <v>6</v>
          </cell>
          <cell r="N102" t="str">
            <v>ISO4217:INR</v>
          </cell>
          <cell r="O102" t="b">
            <v>0</v>
          </cell>
          <cell r="P102" t="b">
            <v>0</v>
          </cell>
          <cell r="Q102" t="b">
            <v>0</v>
          </cell>
          <cell r="R102" t="b">
            <v>0</v>
          </cell>
        </row>
        <row r="105">
          <cell r="A105" t="str">
            <v>Statutory Tax Rate</v>
          </cell>
          <cell r="B105">
            <v>0.35699999999999998</v>
          </cell>
          <cell r="C105">
            <v>0.35699999999999998</v>
          </cell>
          <cell r="D105">
            <v>0.35699999999999998</v>
          </cell>
          <cell r="E105">
            <v>0.35699999999999998</v>
          </cell>
          <cell r="F105">
            <v>0.33600000000000002</v>
          </cell>
          <cell r="G105">
            <v>0.33600000000000002</v>
          </cell>
          <cell r="H105">
            <v>0.33600000000000002</v>
          </cell>
          <cell r="I105">
            <v>0.33600000000000002</v>
          </cell>
          <cell r="J105">
            <v>0.33600000000000002</v>
          </cell>
          <cell r="K105">
            <v>0.33600000000000002</v>
          </cell>
          <cell r="L105" t="str">
            <v>mstag:statutoryTaxRate</v>
          </cell>
          <cell r="M105">
            <v>0</v>
          </cell>
          <cell r="N105" t="str">
            <v>ms_eqr_gcim_Decimal:ms_eqr_gcim_decimal</v>
          </cell>
          <cell r="O105" t="b">
            <v>0</v>
          </cell>
          <cell r="P105" t="b">
            <v>0</v>
          </cell>
          <cell r="Q105" t="b">
            <v>0</v>
          </cell>
          <cell r="R105" t="b">
            <v>0</v>
          </cell>
        </row>
        <row r="107">
          <cell r="A107" t="str">
            <v>Share Counts (Mln)</v>
          </cell>
        </row>
        <row r="108">
          <cell r="A108" t="str">
            <v>Period end Basic</v>
          </cell>
          <cell r="B108">
            <v>308.39999999999998</v>
          </cell>
          <cell r="C108">
            <v>308.39999999999998</v>
          </cell>
          <cell r="D108">
            <v>308.39999999999998</v>
          </cell>
          <cell r="E108">
            <v>308.39999999999998</v>
          </cell>
          <cell r="F108">
            <v>309.2946</v>
          </cell>
          <cell r="G108">
            <v>326.15569999999997</v>
          </cell>
          <cell r="H108">
            <v>326.15569999999997</v>
          </cell>
          <cell r="I108">
            <v>326.15569999999997</v>
          </cell>
          <cell r="J108">
            <v>343.15569999999997</v>
          </cell>
          <cell r="K108">
            <v>736.87160000000006</v>
          </cell>
          <cell r="L108" t="str">
            <v>mstag:periodEndBasicSharesOutstanding</v>
          </cell>
          <cell r="M108">
            <v>6</v>
          </cell>
          <cell r="N108" t="str">
            <v>ms_eqr_gcim_Decimal:ms_eqr_gcim_decimal</v>
          </cell>
          <cell r="O108" t="b">
            <v>0</v>
          </cell>
          <cell r="P108" t="b">
            <v>0</v>
          </cell>
          <cell r="Q108" t="b">
            <v>0</v>
          </cell>
          <cell r="R108" t="b">
            <v>0</v>
          </cell>
        </row>
        <row r="109">
          <cell r="A109" t="str">
            <v>Average Basic</v>
          </cell>
          <cell r="B109">
            <v>308.39999999999998</v>
          </cell>
          <cell r="C109">
            <v>308.39999999999998</v>
          </cell>
          <cell r="D109">
            <v>308.39999999999998</v>
          </cell>
          <cell r="E109">
            <v>308.39999999999998</v>
          </cell>
          <cell r="F109">
            <v>309.2946</v>
          </cell>
          <cell r="G109">
            <v>326.15569999999997</v>
          </cell>
          <cell r="H109">
            <v>326.15569999999997</v>
          </cell>
          <cell r="I109">
            <v>326.15569999999997</v>
          </cell>
          <cell r="J109">
            <v>343.15569999999997</v>
          </cell>
          <cell r="K109">
            <v>733.48921666666672</v>
          </cell>
          <cell r="L109" t="str">
            <v>mstag:averageBasicSharesOutstanding</v>
          </cell>
          <cell r="M109">
            <v>6</v>
          </cell>
          <cell r="N109" t="str">
            <v>ms_eqr_gcim_Decimal:ms_eqr_gcim_decimal</v>
          </cell>
          <cell r="O109" t="b">
            <v>0</v>
          </cell>
          <cell r="P109" t="b">
            <v>0</v>
          </cell>
          <cell r="Q109" t="b">
            <v>0</v>
          </cell>
          <cell r="R109" t="b">
            <v>0</v>
          </cell>
        </row>
        <row r="110">
          <cell r="A110" t="str">
            <v>Period end Diluted</v>
          </cell>
          <cell r="B110">
            <v>308.39999999999998</v>
          </cell>
          <cell r="C110">
            <v>308.39999999999998</v>
          </cell>
          <cell r="D110">
            <v>308.39999999999998</v>
          </cell>
          <cell r="E110">
            <v>308.39999999999998</v>
          </cell>
          <cell r="F110">
            <v>309.2946</v>
          </cell>
          <cell r="G110">
            <v>326.15569999999997</v>
          </cell>
          <cell r="H110">
            <v>326.15569999999997</v>
          </cell>
          <cell r="I110">
            <v>326.15569999999997</v>
          </cell>
          <cell r="J110">
            <v>343.15569999999997</v>
          </cell>
          <cell r="K110">
            <v>736.87160000000006</v>
          </cell>
          <cell r="L110" t="str">
            <v>mstag:periodEndDilutedSharesOutstanding</v>
          </cell>
          <cell r="M110">
            <v>6</v>
          </cell>
          <cell r="N110" t="str">
            <v>ms_eqr_gcim_Decimal:ms_eqr_gcim_decimal</v>
          </cell>
          <cell r="O110" t="b">
            <v>0</v>
          </cell>
          <cell r="P110" t="b">
            <v>0</v>
          </cell>
          <cell r="Q110" t="b">
            <v>0</v>
          </cell>
          <cell r="R110" t="b">
            <v>0</v>
          </cell>
        </row>
        <row r="111">
          <cell r="A111" t="str">
            <v>Average Diluted</v>
          </cell>
          <cell r="B111">
            <v>308.39999999999998</v>
          </cell>
          <cell r="C111">
            <v>308.39999999999998</v>
          </cell>
          <cell r="D111">
            <v>308.39999999999998</v>
          </cell>
          <cell r="E111">
            <v>308.39999999999998</v>
          </cell>
          <cell r="F111">
            <v>309.2946</v>
          </cell>
          <cell r="G111">
            <v>326.15569999999997</v>
          </cell>
          <cell r="H111">
            <v>326.15569999999997</v>
          </cell>
          <cell r="I111">
            <v>326.15569999999997</v>
          </cell>
          <cell r="J111">
            <v>343.15569999999997</v>
          </cell>
          <cell r="K111">
            <v>733.48921666666672</v>
          </cell>
          <cell r="L111" t="str">
            <v>mstag:averageDilutedSharesOutstanding</v>
          </cell>
          <cell r="M111">
            <v>6</v>
          </cell>
          <cell r="N111" t="str">
            <v>ms_eqr_gcim_Decimal:ms_eqr_gcim_decimal</v>
          </cell>
          <cell r="O111" t="b">
            <v>0</v>
          </cell>
          <cell r="P111" t="b">
            <v>0</v>
          </cell>
          <cell r="Q111" t="b">
            <v>0</v>
          </cell>
          <cell r="R111" t="b">
            <v>0</v>
          </cell>
        </row>
        <row r="112">
          <cell r="A112" t="str">
            <v>Weighted Average</v>
          </cell>
        </row>
        <row r="114">
          <cell r="A114" t="str">
            <v>Net Stock Issuance</v>
          </cell>
          <cell r="B114">
            <v>0</v>
          </cell>
          <cell r="C114">
            <v>0</v>
          </cell>
          <cell r="D114">
            <v>0</v>
          </cell>
          <cell r="E114">
            <v>640</v>
          </cell>
          <cell r="F114">
            <v>0</v>
          </cell>
          <cell r="G114">
            <v>16.861099999999986</v>
          </cell>
          <cell r="H114">
            <v>0</v>
          </cell>
          <cell r="I114">
            <v>0</v>
          </cell>
          <cell r="J114">
            <v>0</v>
          </cell>
          <cell r="K114">
            <v>15111.39500000001</v>
          </cell>
          <cell r="L114" t="str">
            <v>mstag:netIssuanceRepurchaseOfCommonStock</v>
          </cell>
          <cell r="M114">
            <v>6</v>
          </cell>
          <cell r="N114" t="str">
            <v>ISO4217:INR</v>
          </cell>
          <cell r="O114" t="b">
            <v>0</v>
          </cell>
          <cell r="P114" t="b">
            <v>0</v>
          </cell>
          <cell r="Q114" t="b">
            <v>0</v>
          </cell>
          <cell r="R114" t="b">
            <v>0</v>
          </cell>
        </row>
        <row r="115">
          <cell r="E115">
            <v>0</v>
          </cell>
          <cell r="G115">
            <v>168.61099999999988</v>
          </cell>
          <cell r="L115" t="str">
            <v>mstag:proceedsFromIssuanceOfCommonStock</v>
          </cell>
          <cell r="M115">
            <v>6</v>
          </cell>
          <cell r="N115" t="str">
            <v>ISO4217:INR</v>
          </cell>
          <cell r="O115" t="b">
            <v>0</v>
          </cell>
          <cell r="P115" t="b">
            <v>0</v>
          </cell>
          <cell r="Q115" t="b">
            <v>0</v>
          </cell>
          <cell r="R115" t="b">
            <v>0</v>
          </cell>
        </row>
        <row r="117">
          <cell r="A117" t="str">
            <v>Net Charge offs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3</v>
          </cell>
          <cell r="L117" t="str">
            <v>mstag:netChargeOffs</v>
          </cell>
          <cell r="M117">
            <v>6</v>
          </cell>
          <cell r="N117" t="str">
            <v>ISO4217:INR</v>
          </cell>
          <cell r="O117" t="b">
            <v>0</v>
          </cell>
          <cell r="P117" t="b">
            <v>0</v>
          </cell>
          <cell r="Q117" t="b">
            <v>0</v>
          </cell>
          <cell r="R117" t="b">
            <v>0</v>
          </cell>
        </row>
        <row r="119">
          <cell r="A119" t="str">
            <v>Risk Weighted Assets</v>
          </cell>
          <cell r="B119">
            <v>12971.299000000001</v>
          </cell>
          <cell r="C119">
            <v>15693.934999999999</v>
          </cell>
          <cell r="D119">
            <v>29448.182000000001</v>
          </cell>
          <cell r="E119">
            <v>49722.567000000003</v>
          </cell>
          <cell r="F119">
            <v>81576.990000000005</v>
          </cell>
          <cell r="G119">
            <v>161306.79455164584</v>
          </cell>
          <cell r="H119">
            <v>222603.37648127123</v>
          </cell>
          <cell r="I119">
            <v>300514.55824971618</v>
          </cell>
          <cell r="J119">
            <v>415673.19536327902</v>
          </cell>
          <cell r="K119">
            <v>355089.3</v>
          </cell>
          <cell r="L119" t="str">
            <v>mstag:riskWeightedAssets</v>
          </cell>
          <cell r="M119">
            <v>6</v>
          </cell>
          <cell r="N119" t="str">
            <v>ISO4217:INR</v>
          </cell>
          <cell r="O119" t="b">
            <v>0</v>
          </cell>
          <cell r="P119" t="b">
            <v>0</v>
          </cell>
          <cell r="Q119" t="b">
            <v>0</v>
          </cell>
          <cell r="R119" t="b">
            <v>0</v>
          </cell>
        </row>
        <row r="121">
          <cell r="A121" t="str">
            <v>Risk Based Capital</v>
          </cell>
          <cell r="B121">
            <v>3952.3548053000004</v>
          </cell>
          <cell r="C121">
            <v>4075.7149194999997</v>
          </cell>
          <cell r="D121">
            <v>4490.8477549999998</v>
          </cell>
          <cell r="E121">
            <v>6364.4885760000006</v>
          </cell>
          <cell r="F121">
            <v>9190.6156800000008</v>
          </cell>
          <cell r="G121">
            <v>18179.275745970484</v>
          </cell>
          <cell r="H121">
            <v>25328.083854225239</v>
          </cell>
          <cell r="I121">
            <v>30667.358632103853</v>
          </cell>
          <cell r="J121">
            <v>53665.744312887698</v>
          </cell>
          <cell r="K121">
            <v>70733.788560000001</v>
          </cell>
          <cell r="L121" t="str">
            <v>mstag:totalRiskBasedCapital</v>
          </cell>
          <cell r="M121">
            <v>6</v>
          </cell>
          <cell r="N121" t="str">
            <v>ISO4217:INR</v>
          </cell>
          <cell r="O121" t="b">
            <v>0</v>
          </cell>
          <cell r="P121" t="b">
            <v>0</v>
          </cell>
          <cell r="Q121" t="b">
            <v>0</v>
          </cell>
          <cell r="R121" t="b">
            <v>0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63860.2</v>
          </cell>
          <cell r="L122" t="str">
            <v>mstag:tier1</v>
          </cell>
          <cell r="M122">
            <v>6</v>
          </cell>
          <cell r="N122" t="str">
            <v>ISO4217:INR</v>
          </cell>
          <cell r="O122" t="b">
            <v>0</v>
          </cell>
          <cell r="P122" t="b">
            <v>0</v>
          </cell>
          <cell r="Q122" t="b">
            <v>0</v>
          </cell>
          <cell r="R122" t="b">
            <v>0</v>
          </cell>
        </row>
        <row r="123">
          <cell r="A123" t="str">
            <v>Average Assets</v>
          </cell>
          <cell r="C123">
            <v>41066.5</v>
          </cell>
          <cell r="D123">
            <v>72454.452499999999</v>
          </cell>
          <cell r="E123">
            <v>106278.8315</v>
          </cell>
          <cell r="F123">
            <v>147063.95499999999</v>
          </cell>
          <cell r="G123">
            <v>225642.51233800728</v>
          </cell>
          <cell r="H123">
            <v>320475.29648897145</v>
          </cell>
          <cell r="I123">
            <v>432678.90441555297</v>
          </cell>
          <cell r="J123">
            <v>576489.85261419695</v>
          </cell>
          <cell r="K123">
            <v>736811.272</v>
          </cell>
          <cell r="L123" t="str">
            <v>mstag:averageAssets</v>
          </cell>
          <cell r="M123">
            <v>6</v>
          </cell>
          <cell r="N123" t="str">
            <v>ISO4217:INR</v>
          </cell>
          <cell r="O123" t="b">
            <v>0</v>
          </cell>
          <cell r="P123" t="b">
            <v>0</v>
          </cell>
          <cell r="Q123" t="b">
            <v>0</v>
          </cell>
          <cell r="R123" t="b">
            <v>0</v>
          </cell>
        </row>
        <row r="124">
          <cell r="A124" t="str">
            <v>Average Loans</v>
          </cell>
          <cell r="C124">
            <v>27000.001</v>
          </cell>
          <cell r="D124">
            <v>38423.606</v>
          </cell>
          <cell r="E124">
            <v>58976.335000000006</v>
          </cell>
          <cell r="F124">
            <v>87822.852000000014</v>
          </cell>
          <cell r="G124">
            <v>129966.408</v>
          </cell>
          <cell r="H124">
            <v>190121.36922415963</v>
          </cell>
          <cell r="I124">
            <v>265611.31156165164</v>
          </cell>
          <cell r="J124">
            <v>334580.29827425984</v>
          </cell>
          <cell r="K124">
            <v>412419.52899999998</v>
          </cell>
          <cell r="L124" t="str">
            <v>mstag:averageLoans</v>
          </cell>
          <cell r="M124">
            <v>6</v>
          </cell>
          <cell r="N124" t="str">
            <v>ISO4217:INR</v>
          </cell>
          <cell r="O124" t="b">
            <v>0</v>
          </cell>
          <cell r="P124" t="b">
            <v>0</v>
          </cell>
          <cell r="Q124" t="b">
            <v>0</v>
          </cell>
          <cell r="R124" t="b">
            <v>0</v>
          </cell>
        </row>
        <row r="125">
          <cell r="A125" t="str">
            <v>Average Liquid Assets</v>
          </cell>
          <cell r="C125">
            <v>1578.203</v>
          </cell>
          <cell r="D125">
            <v>5295.1710000000003</v>
          </cell>
          <cell r="E125">
            <v>8187.1525000000001</v>
          </cell>
          <cell r="F125">
            <v>9004.6545000000006</v>
          </cell>
          <cell r="G125">
            <v>13322.963627512027</v>
          </cell>
          <cell r="H125">
            <v>18821.650247795646</v>
          </cell>
          <cell r="I125">
            <v>25184.153252611533</v>
          </cell>
          <cell r="J125">
            <v>44939.99745923141</v>
          </cell>
          <cell r="K125">
            <v>27505.333500000001</v>
          </cell>
          <cell r="L125" t="str">
            <v>mstag:averageLiquidAssets</v>
          </cell>
          <cell r="M125">
            <v>6</v>
          </cell>
          <cell r="N125" t="str">
            <v>ISO4217:INR</v>
          </cell>
          <cell r="O125" t="b">
            <v>0</v>
          </cell>
          <cell r="P125" t="b">
            <v>0</v>
          </cell>
          <cell r="Q125" t="b">
            <v>0</v>
          </cell>
          <cell r="R125" t="b">
            <v>0</v>
          </cell>
        </row>
        <row r="126">
          <cell r="A126" t="str">
            <v>Average Interest Earning Assets</v>
          </cell>
          <cell r="C126">
            <v>36730.713500000005</v>
          </cell>
          <cell r="D126">
            <v>66890.598499999993</v>
          </cell>
          <cell r="E126">
            <v>98645.540000000008</v>
          </cell>
          <cell r="F126">
            <v>135599.9325</v>
          </cell>
          <cell r="G126">
            <v>214175.56462751201</v>
          </cell>
          <cell r="H126">
            <v>313865.57574756315</v>
          </cell>
          <cell r="I126">
            <v>426395.3477696504</v>
          </cell>
          <cell r="J126">
            <v>545048.8580807267</v>
          </cell>
          <cell r="K126">
            <v>702851.92599999998</v>
          </cell>
          <cell r="L126" t="str">
            <v>mstag:averageInterestEarningAssets</v>
          </cell>
          <cell r="M126">
            <v>6</v>
          </cell>
          <cell r="N126" t="str">
            <v>ISO4217:INR</v>
          </cell>
          <cell r="O126" t="b">
            <v>0</v>
          </cell>
          <cell r="P126" t="b">
            <v>0</v>
          </cell>
          <cell r="Q126" t="b">
            <v>0</v>
          </cell>
          <cell r="R126" t="b">
            <v>0</v>
          </cell>
        </row>
        <row r="127">
          <cell r="A127" t="str">
            <v>Avg Risk Wtd Assets</v>
          </cell>
          <cell r="C127">
            <v>14332.617</v>
          </cell>
          <cell r="D127">
            <v>22571.058499999999</v>
          </cell>
          <cell r="E127">
            <v>39585.374500000005</v>
          </cell>
          <cell r="F127">
            <v>65649.7785</v>
          </cell>
          <cell r="G127">
            <v>121441.89227582293</v>
          </cell>
          <cell r="H127">
            <v>191955.08551645855</v>
          </cell>
          <cell r="I127">
            <v>261558.96736549371</v>
          </cell>
          <cell r="J127">
            <v>364915.44141886715</v>
          </cell>
          <cell r="K127">
            <v>355089.3</v>
          </cell>
          <cell r="L127" t="str">
            <v>mstag:averageRiskWeightedAssets</v>
          </cell>
          <cell r="M127">
            <v>6</v>
          </cell>
          <cell r="N127" t="str">
            <v>ISO4217:INR</v>
          </cell>
          <cell r="O127" t="b">
            <v>0</v>
          </cell>
          <cell r="P127" t="b">
            <v>0</v>
          </cell>
          <cell r="Q127" t="b">
            <v>0</v>
          </cell>
          <cell r="R127" t="b">
            <v>0</v>
          </cell>
        </row>
        <row r="128">
          <cell r="A128" t="str">
            <v>Average Interest Bearing Liabilitiess</v>
          </cell>
          <cell r="C128">
            <v>24111.097000000002</v>
          </cell>
          <cell r="D128">
            <v>51778.416999999994</v>
          </cell>
          <cell r="E128">
            <v>77885.549999999988</v>
          </cell>
          <cell r="F128">
            <v>102926.1525</v>
          </cell>
          <cell r="G128">
            <v>168418.25025198885</v>
          </cell>
          <cell r="H128">
            <v>251605.87753312974</v>
          </cell>
          <cell r="I128">
            <v>350283.72424431163</v>
          </cell>
          <cell r="J128">
            <v>459844.09894396807</v>
          </cell>
          <cell r="K128">
            <v>490006.62650000001</v>
          </cell>
          <cell r="L128" t="str">
            <v>mstag:averageInterestBearingLiabilities</v>
          </cell>
          <cell r="M128">
            <v>6</v>
          </cell>
          <cell r="N128" t="str">
            <v>ISO4217:INR</v>
          </cell>
          <cell r="O128" t="b">
            <v>0</v>
          </cell>
          <cell r="P128" t="b">
            <v>0</v>
          </cell>
          <cell r="Q128" t="b">
            <v>0</v>
          </cell>
          <cell r="R128" t="b">
            <v>0</v>
          </cell>
        </row>
        <row r="129">
          <cell r="A129" t="str">
            <v>Avg Share holder equity</v>
          </cell>
          <cell r="C129">
            <v>10125.617</v>
          </cell>
          <cell r="D129">
            <v>11443.388999999999</v>
          </cell>
          <cell r="E129">
            <v>13499.7495</v>
          </cell>
          <cell r="F129">
            <v>18569.763500000001</v>
          </cell>
          <cell r="G129">
            <v>27400.315999999999</v>
          </cell>
          <cell r="H129">
            <v>35127.4161586837</v>
          </cell>
          <cell r="I129">
            <v>41428.747032437066</v>
          </cell>
          <cell r="J129">
            <v>71985.371004079847</v>
          </cell>
          <cell r="K129">
            <v>109629.41200000001</v>
          </cell>
          <cell r="L129" t="str">
            <v>mstag:averageShareholdersEquity</v>
          </cell>
          <cell r="M129">
            <v>6</v>
          </cell>
          <cell r="N129" t="str">
            <v>ISO4217:INR</v>
          </cell>
          <cell r="O129" t="b">
            <v>0</v>
          </cell>
          <cell r="P129" t="b">
            <v>0</v>
          </cell>
          <cell r="Q129" t="b">
            <v>0</v>
          </cell>
          <cell r="R129" t="b">
            <v>0</v>
          </cell>
        </row>
        <row r="130">
          <cell r="A130" t="str">
            <v>Interest Bearing Liabilities</v>
          </cell>
          <cell r="B130">
            <v>19125.400000000001</v>
          </cell>
          <cell r="C130">
            <v>29096.793999999998</v>
          </cell>
          <cell r="D130">
            <v>74460.039999999994</v>
          </cell>
          <cell r="E130">
            <v>81311.06</v>
          </cell>
          <cell r="F130">
            <v>124541.245</v>
          </cell>
          <cell r="G130">
            <v>212295.25550397771</v>
          </cell>
          <cell r="H130">
            <v>290916.49956228177</v>
          </cell>
          <cell r="I130">
            <v>409650.94892634149</v>
          </cell>
          <cell r="J130">
            <v>526197.05221703323</v>
          </cell>
          <cell r="K130">
            <v>567291.20799999998</v>
          </cell>
          <cell r="L130" t="str">
            <v>mstag:interestBearingLiabilities</v>
          </cell>
          <cell r="M130">
            <v>6</v>
          </cell>
          <cell r="N130" t="str">
            <v>ISO4217:INR</v>
          </cell>
          <cell r="O130" t="b">
            <v>0</v>
          </cell>
          <cell r="P130" t="b">
            <v>0</v>
          </cell>
          <cell r="Q130" t="b">
            <v>0</v>
          </cell>
          <cell r="R130" t="b">
            <v>0</v>
          </cell>
        </row>
        <row r="131">
          <cell r="A131" t="str">
            <v>Average deposits</v>
          </cell>
          <cell r="C131">
            <v>1895.6244999999999</v>
          </cell>
          <cell r="D131">
            <v>22116.331999999999</v>
          </cell>
          <cell r="E131">
            <v>40266.446500000005</v>
          </cell>
          <cell r="F131">
            <v>47246.577000000005</v>
          </cell>
          <cell r="G131">
            <v>76388.407999999996</v>
          </cell>
          <cell r="H131">
            <v>121057.85</v>
          </cell>
          <cell r="I131">
            <v>181257.45750000002</v>
          </cell>
          <cell r="J131">
            <v>300301.56199999998</v>
          </cell>
          <cell r="K131">
            <v>273129.755</v>
          </cell>
          <cell r="L131" t="str">
            <v>mstag:averageDeposits</v>
          </cell>
          <cell r="M131">
            <v>6</v>
          </cell>
          <cell r="N131" t="str">
            <v>ISO4217:INR</v>
          </cell>
          <cell r="O131" t="b">
            <v>0</v>
          </cell>
          <cell r="P131" t="b">
            <v>0</v>
          </cell>
          <cell r="Q131" t="b">
            <v>0</v>
          </cell>
          <cell r="R131" t="b">
            <v>0</v>
          </cell>
        </row>
        <row r="132">
          <cell r="A132" t="str">
            <v>Unrecorded Goodwill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str">
            <v>mstag:unrecordedGoodwillFromPoolingAndAmortizedOrWrittenOffGoodwill</v>
          </cell>
          <cell r="M132">
            <v>6</v>
          </cell>
          <cell r="N132" t="str">
            <v>ISO4217:INR</v>
          </cell>
          <cell r="O132" t="b">
            <v>0</v>
          </cell>
          <cell r="P132" t="b">
            <v>0</v>
          </cell>
          <cell r="Q132" t="b">
            <v>0</v>
          </cell>
          <cell r="R132" t="b">
            <v>0</v>
          </cell>
        </row>
        <row r="133">
          <cell r="A133" t="str">
            <v>Tier 2 capital</v>
          </cell>
          <cell r="C133">
            <v>42.373624499999686</v>
          </cell>
          <cell r="D133">
            <v>179.63391019999983</v>
          </cell>
          <cell r="E133">
            <v>1332.5647956000003</v>
          </cell>
          <cell r="F133">
            <v>2610.4636800000003</v>
          </cell>
          <cell r="G133">
            <v>7062.7859549999994</v>
          </cell>
          <cell r="H133">
            <v>8932.5110817999976</v>
          </cell>
          <cell r="I133">
            <v>8191.6849199999997</v>
          </cell>
          <cell r="J133">
            <v>7678.0444899999993</v>
          </cell>
          <cell r="K133">
            <v>6853.2234900000003</v>
          </cell>
          <cell r="L133">
            <v>8390.382552587942</v>
          </cell>
          <cell r="M133">
            <v>10456.532527936013</v>
          </cell>
          <cell r="N133" t="str">
            <v>mstag:tier2</v>
          </cell>
          <cell r="O133">
            <v>6</v>
          </cell>
          <cell r="P133" t="str">
            <v>ISO4217:INR</v>
          </cell>
          <cell r="Q133" t="b">
            <v>0</v>
          </cell>
          <cell r="R133" t="b">
            <v>0</v>
          </cell>
        </row>
        <row r="134">
          <cell r="A134" t="str">
            <v>Deposits</v>
          </cell>
        </row>
        <row r="135">
          <cell r="A135" t="str">
            <v>Savings Deposit</v>
          </cell>
          <cell r="B135">
            <v>0</v>
          </cell>
          <cell r="C135">
            <v>2.38</v>
          </cell>
          <cell r="D135">
            <v>425.69499999999999</v>
          </cell>
          <cell r="E135">
            <v>1469.116</v>
          </cell>
          <cell r="F135">
            <v>4893.3599999999997</v>
          </cell>
          <cell r="G135">
            <v>5021.3402147773395</v>
          </cell>
          <cell r="H135">
            <v>10472.826171507386</v>
          </cell>
          <cell r="I135">
            <v>19959.502212014937</v>
          </cell>
          <cell r="J135">
            <v>32397.334819987052</v>
          </cell>
          <cell r="L135" t="str">
            <v>mstag:interestBearingDeposits</v>
          </cell>
          <cell r="M135">
            <v>6</v>
          </cell>
          <cell r="N135" t="str">
            <v>ISO4217:INR</v>
          </cell>
          <cell r="O135" t="b">
            <v>0</v>
          </cell>
          <cell r="P135" t="b">
            <v>0</v>
          </cell>
        </row>
        <row r="136">
          <cell r="A136" t="str">
            <v xml:space="preserve">Current Account </v>
          </cell>
          <cell r="B136">
            <v>34.304000000000002</v>
          </cell>
          <cell r="C136">
            <v>30.872</v>
          </cell>
          <cell r="D136">
            <v>25708.940999999999</v>
          </cell>
          <cell r="E136">
            <v>3619.9190000000003</v>
          </cell>
          <cell r="F136">
            <v>7190.7359999999999</v>
          </cell>
          <cell r="G136">
            <v>12368.459785222649</v>
          </cell>
          <cell r="H136">
            <v>18628.313828492614</v>
          </cell>
          <cell r="I136">
            <v>27782.52508798505</v>
          </cell>
          <cell r="J136">
            <v>73983.211292245003</v>
          </cell>
          <cell r="K136">
            <v>33303.313000000002</v>
          </cell>
          <cell r="L136" t="str">
            <v>mstag:interestBearingDeposits</v>
          </cell>
          <cell r="M136">
            <v>6</v>
          </cell>
          <cell r="N136" t="str">
            <v>ISO4217:INR</v>
          </cell>
          <cell r="O136" t="b">
            <v>0</v>
          </cell>
          <cell r="P136" t="b">
            <v>0</v>
          </cell>
          <cell r="Q136" t="b">
            <v>0</v>
          </cell>
          <cell r="R136" t="b">
            <v>0</v>
          </cell>
        </row>
        <row r="137">
          <cell r="A137" t="str">
            <v>Term Deposit</v>
          </cell>
          <cell r="B137">
            <v>1730.836</v>
          </cell>
          <cell r="C137">
            <v>1992.857</v>
          </cell>
          <cell r="D137">
            <v>16071.919</v>
          </cell>
          <cell r="E137">
            <v>33237.298999999999</v>
          </cell>
          <cell r="F137">
            <v>44082.720000000001</v>
          </cell>
          <cell r="G137">
            <v>79220.200000000012</v>
          </cell>
          <cell r="H137">
            <v>116404.56000000001</v>
          </cell>
          <cell r="I137">
            <v>169267.18770000001</v>
          </cell>
          <cell r="J137">
            <v>246203.15588776793</v>
          </cell>
          <cell r="K137">
            <v>52067.11</v>
          </cell>
          <cell r="L137" t="str">
            <v>mstag:interestBearingDeposits</v>
          </cell>
          <cell r="M137">
            <v>6</v>
          </cell>
          <cell r="N137" t="str">
            <v>ISO4217:INR</v>
          </cell>
          <cell r="O137" t="b">
            <v>0</v>
          </cell>
          <cell r="P137" t="b">
            <v>0</v>
          </cell>
          <cell r="Q137" t="b">
            <v>0</v>
          </cell>
          <cell r="R137" t="b">
            <v>0</v>
          </cell>
        </row>
        <row r="138">
          <cell r="A138" t="str">
            <v>Total Deposit</v>
          </cell>
          <cell r="B138">
            <v>1765.14</v>
          </cell>
          <cell r="C138">
            <v>2026.1090000000002</v>
          </cell>
          <cell r="D138">
            <v>42206.555</v>
          </cell>
          <cell r="E138">
            <v>38326.334000000003</v>
          </cell>
          <cell r="F138">
            <v>56166.815999999999</v>
          </cell>
          <cell r="G138">
            <v>96610</v>
          </cell>
          <cell r="H138">
            <v>145505.70000000001</v>
          </cell>
          <cell r="I138">
            <v>217009.21499999997</v>
          </cell>
          <cell r="J138">
            <v>352583.70199999999</v>
          </cell>
          <cell r="K138">
            <v>187759.33199999999</v>
          </cell>
          <cell r="L138">
            <v>237226.90279550586</v>
          </cell>
          <cell r="M138">
            <v>300086.44822942623</v>
          </cell>
          <cell r="N138" t="str">
            <v>mstag:interestBearingDeposits</v>
          </cell>
          <cell r="O138">
            <v>6</v>
          </cell>
          <cell r="P138" t="str">
            <v>ISO4217:INR</v>
          </cell>
          <cell r="Q138" t="b">
            <v>0</v>
          </cell>
          <cell r="R138" t="b">
            <v>0</v>
          </cell>
        </row>
        <row r="139">
          <cell r="A139" t="str">
            <v>Total Deposit</v>
          </cell>
          <cell r="B139">
            <v>1765.14</v>
          </cell>
          <cell r="C139">
            <v>2026.1090000000002</v>
          </cell>
          <cell r="D139">
            <v>42206.555</v>
          </cell>
          <cell r="E139">
            <v>38326.334000000003</v>
          </cell>
          <cell r="F139">
            <v>56166.815999999999</v>
          </cell>
          <cell r="G139">
            <v>96609.721999999994</v>
          </cell>
          <cell r="H139">
            <v>136919.318</v>
          </cell>
          <cell r="I139">
            <v>138227.78100000002</v>
          </cell>
          <cell r="J139">
            <v>218191.807</v>
          </cell>
          <cell r="K139">
            <v>273129.755</v>
          </cell>
          <cell r="L139">
            <v>345089.24349999998</v>
          </cell>
          <cell r="M139">
            <v>436529.77037499996</v>
          </cell>
        </row>
        <row r="140">
          <cell r="A140" t="str">
            <v>Asset Quality</v>
          </cell>
        </row>
        <row r="141">
          <cell r="A141" t="str">
            <v>Annual LLP / Advances (bps)</v>
          </cell>
        </row>
        <row r="142">
          <cell r="A142" t="str">
            <v>Gross NPL</v>
          </cell>
          <cell r="B142">
            <v>100.604</v>
          </cell>
          <cell r="C142">
            <v>150.595</v>
          </cell>
          <cell r="D142">
            <v>199.56700000000001</v>
          </cell>
          <cell r="E142">
            <v>293.18599999999998</v>
          </cell>
          <cell r="F142">
            <v>377.11099999999993</v>
          </cell>
          <cell r="G142">
            <v>739.59058750000008</v>
          </cell>
          <cell r="H142">
            <v>1556.1873874999997</v>
          </cell>
          <cell r="I142">
            <v>3025.2990324999996</v>
          </cell>
          <cell r="J142">
            <v>7446.5691939999997</v>
          </cell>
          <cell r="L142" t="str">
            <v>mstag:nonPerformingLoans</v>
          </cell>
          <cell r="M142">
            <v>6</v>
          </cell>
          <cell r="N142" t="str">
            <v>ISO4217:INR</v>
          </cell>
          <cell r="O142" t="b">
            <v>0</v>
          </cell>
          <cell r="P142" t="b">
            <v>0</v>
          </cell>
        </row>
        <row r="143">
          <cell r="A143" t="str">
            <v>Non accrual loans</v>
          </cell>
          <cell r="B143">
            <v>100.604</v>
          </cell>
          <cell r="C143">
            <v>150.595</v>
          </cell>
          <cell r="D143">
            <v>199.56700000000001</v>
          </cell>
          <cell r="E143">
            <v>293.18599999999998</v>
          </cell>
          <cell r="F143">
            <v>377.11099999999993</v>
          </cell>
          <cell r="G143">
            <v>2775.4670000000001</v>
          </cell>
          <cell r="H143">
            <v>4391.786000000001</v>
          </cell>
          <cell r="I143">
            <v>6892.0680000000002</v>
          </cell>
          <cell r="J143">
            <v>7673.3919999999998</v>
          </cell>
          <cell r="K143">
            <v>6034.9</v>
          </cell>
          <cell r="L143">
            <v>8967.8306699999994</v>
          </cell>
          <cell r="M143">
            <v>12558.609572428302</v>
          </cell>
          <cell r="N143" t="str">
            <v>mstag:nonPerformingLoans</v>
          </cell>
          <cell r="O143">
            <v>6</v>
          </cell>
          <cell r="P143" t="str">
            <v>ISO4217:INR</v>
          </cell>
          <cell r="Q143" t="b">
            <v>0</v>
          </cell>
          <cell r="R143" t="b">
            <v>0</v>
          </cell>
        </row>
        <row r="144">
          <cell r="A144" t="str">
            <v>Net NPL</v>
          </cell>
        </row>
        <row r="145">
          <cell r="A145" t="str">
            <v>Reserve Coverage</v>
          </cell>
        </row>
        <row r="146">
          <cell r="A146" t="str">
            <v>Gross NPL Ratio</v>
          </cell>
        </row>
        <row r="147">
          <cell r="A147" t="str">
            <v>Net NPL Ratio</v>
          </cell>
        </row>
        <row r="148">
          <cell r="A148" t="str">
            <v>Coverage Ratio</v>
          </cell>
        </row>
        <row r="149">
          <cell r="A149" t="str">
            <v>Coverage Ratio</v>
          </cell>
        </row>
        <row r="151">
          <cell r="A151" t="str">
            <v>Branches</v>
          </cell>
          <cell r="B151">
            <v>0</v>
          </cell>
          <cell r="C151">
            <v>0</v>
          </cell>
          <cell r="D151">
            <v>17</v>
          </cell>
          <cell r="G151">
            <v>105</v>
          </cell>
          <cell r="H151">
            <v>0</v>
          </cell>
          <cell r="I151">
            <v>0</v>
          </cell>
          <cell r="J151">
            <v>0</v>
          </cell>
          <cell r="L151" t="str">
            <v>mstag:totalNumberOfBranches</v>
          </cell>
          <cell r="M151">
            <v>0</v>
          </cell>
          <cell r="N151" t="str">
            <v>ms_eqr_gcim_Decimal:ms_eqr_gcim_decimal</v>
          </cell>
          <cell r="O151" t="b">
            <v>0</v>
          </cell>
          <cell r="P151" t="b">
            <v>0</v>
          </cell>
        </row>
        <row r="152">
          <cell r="A152" t="str">
            <v>Average Branches</v>
          </cell>
          <cell r="B152">
            <v>0</v>
          </cell>
          <cell r="C152">
            <v>0</v>
          </cell>
          <cell r="D152">
            <v>17</v>
          </cell>
          <cell r="G152">
            <v>105</v>
          </cell>
          <cell r="H152">
            <v>105</v>
          </cell>
          <cell r="I152">
            <v>105</v>
          </cell>
          <cell r="J152">
            <v>105</v>
          </cell>
          <cell r="K152">
            <v>105</v>
          </cell>
          <cell r="L152" t="str">
            <v>mstag:averageNumberOfBranches</v>
          </cell>
          <cell r="M152">
            <v>0</v>
          </cell>
          <cell r="N152" t="str">
            <v>ms_eqr_gcim_Decimal:ms_eqr_gcim_decimal</v>
          </cell>
          <cell r="O152" t="b">
            <v>0</v>
          </cell>
          <cell r="P152" t="b">
            <v>0</v>
          </cell>
          <cell r="Q152" t="b">
            <v>0</v>
          </cell>
          <cell r="R152" t="b">
            <v>0</v>
          </cell>
        </row>
        <row r="153">
          <cell r="A153" t="str">
            <v>Average Branches</v>
          </cell>
          <cell r="N153" t="str">
            <v>mstag:averageNumberOfBranches</v>
          </cell>
          <cell r="O153">
            <v>0</v>
          </cell>
          <cell r="P153" t="str">
            <v>ms_eqr_gcim_Decimal:ms_eqr_gcim_decimal</v>
          </cell>
          <cell r="Q153" t="b">
            <v>0</v>
          </cell>
          <cell r="R153" t="b">
            <v>0</v>
          </cell>
        </row>
        <row r="154">
          <cell r="A154" t="str">
            <v>Employees</v>
          </cell>
          <cell r="L154" t="str">
            <v>mstag:totalNumberOfEmployees</v>
          </cell>
          <cell r="M154">
            <v>0</v>
          </cell>
          <cell r="N154" t="str">
            <v>ms_eqr_gcim_Decimal:ms_eqr_gcim_decimal</v>
          </cell>
          <cell r="O154" t="b">
            <v>0</v>
          </cell>
          <cell r="P154" t="b">
            <v>0</v>
          </cell>
        </row>
        <row r="155">
          <cell r="A155" t="str">
            <v>Avg Employees</v>
          </cell>
          <cell r="L155" t="str">
            <v>mstag:averageNumberOfEmployees</v>
          </cell>
          <cell r="M155">
            <v>0</v>
          </cell>
          <cell r="N155" t="str">
            <v>ms_eqr_gcim_Decimal:ms_eqr_gcim_decimal</v>
          </cell>
          <cell r="O155" t="b">
            <v>0</v>
          </cell>
          <cell r="P155" t="b">
            <v>0</v>
          </cell>
          <cell r="Q155" t="b">
            <v>0</v>
          </cell>
          <cell r="R155" t="b">
            <v>0</v>
          </cell>
        </row>
        <row r="156">
          <cell r="A156" t="str">
            <v>Avg Employees</v>
          </cell>
          <cell r="N156" t="str">
            <v>mstag:averageNumberOfEmployees</v>
          </cell>
          <cell r="O156">
            <v>0</v>
          </cell>
          <cell r="P156" t="str">
            <v>ms_eqr_gcim_Decimal:ms_eqr_gcim_decimal</v>
          </cell>
          <cell r="Q156" t="b">
            <v>0</v>
          </cell>
          <cell r="R156" t="b">
            <v>0</v>
          </cell>
        </row>
        <row r="157">
          <cell r="A157" t="str">
            <v>Others</v>
          </cell>
          <cell r="B157">
            <v>0</v>
          </cell>
          <cell r="C157">
            <v>219.47999999999996</v>
          </cell>
          <cell r="D157">
            <v>178.60299999999989</v>
          </cell>
          <cell r="E157">
            <v>191.55500000000001</v>
          </cell>
          <cell r="F157">
            <v>808.67600000000039</v>
          </cell>
          <cell r="G157">
            <v>4889.7189999999964</v>
          </cell>
          <cell r="H157">
            <v>15980</v>
          </cell>
          <cell r="L157" t="str">
            <v>mstag:otherChangeInAccumulatedOtherComprehensiveIncomeLoss</v>
          </cell>
          <cell r="M157">
            <v>6</v>
          </cell>
          <cell r="N157" t="str">
            <v>ISO4217:INR</v>
          </cell>
          <cell r="O157" t="b">
            <v>0</v>
          </cell>
          <cell r="P157" t="b">
            <v>0</v>
          </cell>
        </row>
        <row r="158">
          <cell r="A158" t="str">
            <v>Others</v>
          </cell>
          <cell r="B158">
            <v>0</v>
          </cell>
          <cell r="C158">
            <v>219.47999999999996</v>
          </cell>
          <cell r="D158">
            <v>178.60299999999989</v>
          </cell>
          <cell r="E158">
            <v>191.55500000000001</v>
          </cell>
          <cell r="F158">
            <v>808.67600000000039</v>
          </cell>
          <cell r="N158" t="str">
            <v>mstag:otherChangeInAccumulatedOtherComprehensiveIncomeLoss</v>
          </cell>
          <cell r="O158">
            <v>6</v>
          </cell>
          <cell r="P158" t="str">
            <v>ISO4217:INR</v>
          </cell>
          <cell r="Q158" t="b">
            <v>0</v>
          </cell>
          <cell r="R158" t="b">
            <v>0</v>
          </cell>
        </row>
        <row r="159">
          <cell r="A159" t="str">
            <v>Accumulated other comprehensive income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 t="str">
            <v>mstag:accumulatedOtherComprehensiveIncomeLossAndReserves</v>
          </cell>
          <cell r="M159">
            <v>6</v>
          </cell>
          <cell r="N159" t="str">
            <v>ISO4217:INR</v>
          </cell>
          <cell r="O159" t="b">
            <v>0</v>
          </cell>
          <cell r="P159" t="b">
            <v>0</v>
          </cell>
        </row>
        <row r="160">
          <cell r="A160" t="str">
            <v>Accumulated other comprehensive income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 t="str">
            <v>mstag:accumulatedOtherComprehensiveIncomeLossAndReserves</v>
          </cell>
          <cell r="O160">
            <v>6</v>
          </cell>
          <cell r="P160" t="str">
            <v>ISO4217:INR</v>
          </cell>
          <cell r="Q160" t="b">
            <v>0</v>
          </cell>
          <cell r="R160" t="b">
            <v>0</v>
          </cell>
        </row>
        <row r="161">
          <cell r="A161" t="str">
            <v>Change in minority interest</v>
          </cell>
        </row>
        <row r="162">
          <cell r="A162" t="str">
            <v>Change in minority interest</v>
          </cell>
        </row>
        <row r="164">
          <cell r="A164" t="str">
            <v>Current Basic Shares Outstanding</v>
          </cell>
          <cell r="K164">
            <v>736.87160000000006</v>
          </cell>
          <cell r="N164" t="str">
            <v>mstag:currentBasicSharesOutstanding</v>
          </cell>
          <cell r="O164">
            <v>6</v>
          </cell>
          <cell r="P164" t="str">
            <v>ms_eqr_gcim_Decimal:ms_eqr_gcim_decimal</v>
          </cell>
          <cell r="Q164" t="b">
            <v>0</v>
          </cell>
        </row>
        <row r="165">
          <cell r="A165" t="str">
            <v>Current Diluted Shares Outstanding</v>
          </cell>
          <cell r="K165">
            <v>736.87160000000006</v>
          </cell>
          <cell r="N165" t="str">
            <v>mstag:currentDilutedSharesOutstanding</v>
          </cell>
          <cell r="O165">
            <v>6</v>
          </cell>
          <cell r="P165" t="str">
            <v>ms_eqr_gcim_Decimal:ms_eqr_gcim_decimal</v>
          </cell>
          <cell r="Q165" t="b">
            <v>0</v>
          </cell>
        </row>
      </sheetData>
      <sheetData sheetId="11">
        <row r="1">
          <cell r="A1" t="str">
            <v>Kotak Bank (Standalone)</v>
          </cell>
        </row>
        <row r="2">
          <cell r="A2" t="str">
            <v>Rs mn</v>
          </cell>
          <cell r="B2" t="str">
            <v>F2003</v>
          </cell>
          <cell r="C2" t="str">
            <v>F1Q04</v>
          </cell>
          <cell r="D2" t="str">
            <v>F2Q04</v>
          </cell>
          <cell r="E2" t="str">
            <v>F3Q04</v>
          </cell>
          <cell r="F2" t="str">
            <v>F4Q04</v>
          </cell>
          <cell r="G2" t="str">
            <v>F1Q05</v>
          </cell>
          <cell r="H2" t="str">
            <v>F2Q05</v>
          </cell>
          <cell r="I2" t="str">
            <v>F3Q05</v>
          </cell>
          <cell r="J2" t="str">
            <v>F4Q05</v>
          </cell>
          <cell r="K2" t="str">
            <v>F1Q06</v>
          </cell>
          <cell r="L2" t="str">
            <v>F2Q06</v>
          </cell>
          <cell r="M2" t="str">
            <v>F3Q06</v>
          </cell>
          <cell r="N2" t="str">
            <v>F4Q06</v>
          </cell>
          <cell r="O2" t="str">
            <v>F1Q07</v>
          </cell>
          <cell r="P2" t="str">
            <v>F2Q07</v>
          </cell>
          <cell r="Q2" t="str">
            <v>F3Q07</v>
          </cell>
          <cell r="R2" t="str">
            <v>F4Q07</v>
          </cell>
          <cell r="S2" t="str">
            <v>YoY</v>
          </cell>
          <cell r="T2" t="str">
            <v>QoQ</v>
          </cell>
          <cell r="U2" t="str">
            <v>QoQ</v>
          </cell>
          <cell r="V2" t="str">
            <v>QoQ</v>
          </cell>
          <cell r="W2" t="str">
            <v>F1Q06</v>
          </cell>
          <cell r="X2" t="str">
            <v>F4Q06</v>
          </cell>
          <cell r="Y2" t="str">
            <v>F1Q07</v>
          </cell>
          <cell r="Z2" t="str">
            <v>YoY</v>
          </cell>
          <cell r="AA2" t="str">
            <v>QoQ</v>
          </cell>
          <cell r="AB2" t="str">
            <v>QoQ</v>
          </cell>
          <cell r="AC2" t="str">
            <v>F4Q06</v>
          </cell>
          <cell r="AD2" t="str">
            <v>F1Q07</v>
          </cell>
          <cell r="AE2" t="str">
            <v>YoY</v>
          </cell>
          <cell r="AF2" t="str">
            <v>QoQ</v>
          </cell>
          <cell r="AG2" t="str">
            <v>F2004</v>
          </cell>
          <cell r="AH2" t="str">
            <v>F2004</v>
          </cell>
        </row>
        <row r="4">
          <cell r="A4" t="str">
            <v xml:space="preserve">Interest earned </v>
          </cell>
          <cell r="B4">
            <v>1811.8429999999998</v>
          </cell>
          <cell r="C4">
            <v>563.81799999999998</v>
          </cell>
          <cell r="D4">
            <v>670.79399999999998</v>
          </cell>
          <cell r="E4">
            <v>693.04300000000001</v>
          </cell>
          <cell r="F4">
            <v>956.51899999999989</v>
          </cell>
          <cell r="G4">
            <v>870.25900000000001</v>
          </cell>
          <cell r="H4">
            <v>975.28200000000004</v>
          </cell>
          <cell r="I4">
            <v>1129.6380000000001</v>
          </cell>
          <cell r="J4">
            <v>1227.8320000000001</v>
          </cell>
          <cell r="K4">
            <v>1407.0509999999999</v>
          </cell>
          <cell r="L4">
            <v>1627.904</v>
          </cell>
          <cell r="M4">
            <v>1821.9469999999999</v>
          </cell>
          <cell r="N4">
            <v>2083.2399999999998</v>
          </cell>
          <cell r="O4">
            <v>2422.3139999999999</v>
          </cell>
          <cell r="P4">
            <v>2951.7289999999998</v>
          </cell>
          <cell r="Q4">
            <v>3571.027</v>
          </cell>
          <cell r="R4">
            <v>4336.0159999999996</v>
          </cell>
          <cell r="S4">
            <v>1.0813809258654787</v>
          </cell>
          <cell r="T4">
            <v>0.21422100701002811</v>
          </cell>
          <cell r="U4">
            <v>0.16486193777882741</v>
          </cell>
          <cell r="V4">
            <v>0.17171333198702809</v>
          </cell>
          <cell r="W4">
            <v>1407.0509999999999</v>
          </cell>
          <cell r="X4">
            <v>2083.2399999999998</v>
          </cell>
          <cell r="Y4">
            <v>2422.3139999999999</v>
          </cell>
          <cell r="Z4">
            <v>0.81320827272369867</v>
          </cell>
          <cell r="AA4">
            <v>0.218557544562761</v>
          </cell>
          <cell r="AB4">
            <v>0.18004493537541433</v>
          </cell>
          <cell r="AC4">
            <v>2975.1790000000001</v>
          </cell>
          <cell r="AD4">
            <v>4856.902</v>
          </cell>
          <cell r="AE4">
            <v>0.63247387804229582</v>
          </cell>
          <cell r="AF4">
            <v>0.63247387804229582</v>
          </cell>
          <cell r="AG4">
            <v>2884.1749999999993</v>
          </cell>
          <cell r="AH4">
            <v>2884.1749999999993</v>
          </cell>
          <cell r="AI4">
            <v>10969.02</v>
          </cell>
          <cell r="AJ4">
            <v>1.0113131344247472</v>
          </cell>
          <cell r="AL4">
            <v>0.85912959952768908</v>
          </cell>
        </row>
        <row r="5">
          <cell r="A5" t="str">
            <v>---Interest/discount on advances/ bills</v>
          </cell>
          <cell r="B5">
            <v>1696.848</v>
          </cell>
          <cell r="C5">
            <v>445.16</v>
          </cell>
          <cell r="D5">
            <v>485.959</v>
          </cell>
          <cell r="E5">
            <v>503.858</v>
          </cell>
          <cell r="F5">
            <v>670.27499999999998</v>
          </cell>
          <cell r="G5">
            <v>650.49700000000007</v>
          </cell>
          <cell r="H5">
            <v>728.49900000000002</v>
          </cell>
          <cell r="I5">
            <v>819.17600000000004</v>
          </cell>
          <cell r="J5">
            <v>1000.495</v>
          </cell>
          <cell r="K5">
            <v>1123.018</v>
          </cell>
          <cell r="L5">
            <v>1260.5999999999999</v>
          </cell>
          <cell r="M5">
            <v>1424.761</v>
          </cell>
          <cell r="N5">
            <v>1582</v>
          </cell>
          <cell r="O5">
            <v>1880.5</v>
          </cell>
          <cell r="P5">
            <v>2298.5479999999998</v>
          </cell>
          <cell r="Q5">
            <v>2662.5839999999998</v>
          </cell>
          <cell r="R5">
            <v>3195.66</v>
          </cell>
          <cell r="S5">
            <v>1.0200126422250313</v>
          </cell>
          <cell r="T5">
            <v>0.20021002154298229</v>
          </cell>
          <cell r="U5">
            <v>0.14215529812307959</v>
          </cell>
          <cell r="V5">
            <v>0.15515871493777977</v>
          </cell>
          <cell r="W5">
            <v>1123.018</v>
          </cell>
          <cell r="X5">
            <v>1582</v>
          </cell>
          <cell r="Y5">
            <v>1880.5</v>
          </cell>
          <cell r="Z5">
            <v>0.82337617007774067</v>
          </cell>
          <cell r="AA5">
            <v>0.22230683328901879</v>
          </cell>
          <cell r="AB5">
            <v>0.22230683328901879</v>
          </cell>
          <cell r="AC5">
            <v>2198.1720000000005</v>
          </cell>
          <cell r="AD5">
            <v>3808.3789999999999</v>
          </cell>
          <cell r="AE5">
            <v>0.73252093102814486</v>
          </cell>
          <cell r="AF5">
            <v>0.73252093102814486</v>
          </cell>
          <cell r="AG5">
            <v>2105.2509999999997</v>
          </cell>
          <cell r="AH5">
            <v>2105.2509999999997</v>
          </cell>
          <cell r="AI5">
            <v>7866.2000000000007</v>
          </cell>
          <cell r="AJ5">
            <v>0.8820416258933248</v>
          </cell>
          <cell r="AL5">
            <v>0.8820416258933248</v>
          </cell>
        </row>
        <row r="6">
          <cell r="A6" t="str">
            <v>--- Income on investments</v>
          </cell>
          <cell r="B6">
            <v>109.17100000000001</v>
          </cell>
          <cell r="C6">
            <v>112.44499999999999</v>
          </cell>
          <cell r="D6">
            <v>175.35899999999998</v>
          </cell>
          <cell r="E6">
            <v>178.56399999999999</v>
          </cell>
          <cell r="F6">
            <v>254.38299999999998</v>
          </cell>
          <cell r="G6">
            <v>194.64699999999999</v>
          </cell>
          <cell r="H6">
            <v>223.60300000000001</v>
          </cell>
          <cell r="I6">
            <v>281.399</v>
          </cell>
          <cell r="J6">
            <v>209.8</v>
          </cell>
          <cell r="K6">
            <v>272.77</v>
          </cell>
          <cell r="L6">
            <v>346.03500000000003</v>
          </cell>
          <cell r="M6">
            <v>383.81</v>
          </cell>
          <cell r="N6">
            <v>432.9</v>
          </cell>
          <cell r="O6">
            <v>504.44099999999997</v>
          </cell>
          <cell r="P6">
            <v>574.12</v>
          </cell>
          <cell r="Q6">
            <v>797.98599999999999</v>
          </cell>
          <cell r="R6">
            <v>1022.433</v>
          </cell>
          <cell r="S6">
            <v>1.3618225918225919</v>
          </cell>
          <cell r="T6">
            <v>0.28126683926785678</v>
          </cell>
          <cell r="U6">
            <v>0.29847139127942857</v>
          </cell>
          <cell r="V6">
            <v>0.20887315456462807</v>
          </cell>
          <cell r="W6">
            <v>272.77</v>
          </cell>
          <cell r="X6">
            <v>432.9</v>
          </cell>
          <cell r="Y6">
            <v>504.44099999999997</v>
          </cell>
          <cell r="Z6">
            <v>0.65913852644963655</v>
          </cell>
          <cell r="AA6">
            <v>0.13813111939751144</v>
          </cell>
          <cell r="AB6">
            <v>-1.6041680948789994E-2</v>
          </cell>
          <cell r="AC6">
            <v>699.649</v>
          </cell>
          <cell r="AD6">
            <v>1002.615</v>
          </cell>
          <cell r="AE6">
            <v>0.43302570288816256</v>
          </cell>
          <cell r="AF6">
            <v>0.43302570288816256</v>
          </cell>
          <cell r="AG6">
            <v>720.75099999999998</v>
          </cell>
          <cell r="AH6">
            <v>720.75099999999998</v>
          </cell>
          <cell r="AI6">
            <v>2932.5</v>
          </cell>
          <cell r="AJ6">
            <v>1.5332584657912927</v>
          </cell>
          <cell r="AL6">
            <v>1.5332584657912927</v>
          </cell>
        </row>
        <row r="7">
          <cell r="A7" t="str">
            <v>---Interest on balances with RBI &amp; other banks</v>
          </cell>
          <cell r="B7">
            <v>1.879</v>
          </cell>
          <cell r="C7">
            <v>3.3270000000000004</v>
          </cell>
          <cell r="D7">
            <v>8.4619999999999997</v>
          </cell>
          <cell r="E7">
            <v>9.577</v>
          </cell>
          <cell r="F7">
            <v>29.227999999999998</v>
          </cell>
          <cell r="G7">
            <v>22.106999999999999</v>
          </cell>
          <cell r="H7">
            <v>21.934000000000001</v>
          </cell>
          <cell r="I7">
            <v>26.467000000000002</v>
          </cell>
          <cell r="J7">
            <v>17.466999999999999</v>
          </cell>
          <cell r="K7">
            <v>10.627000000000001</v>
          </cell>
          <cell r="L7">
            <v>20.69</v>
          </cell>
          <cell r="M7">
            <v>11.555999999999999</v>
          </cell>
          <cell r="N7">
            <v>62.43</v>
          </cell>
          <cell r="O7">
            <v>34.393000000000001</v>
          </cell>
          <cell r="P7">
            <v>76.236999999999995</v>
          </cell>
          <cell r="Q7">
            <v>107.38500000000001</v>
          </cell>
          <cell r="R7">
            <v>113.20099999999999</v>
          </cell>
          <cell r="S7">
            <v>0.81324683645683149</v>
          </cell>
          <cell r="T7">
            <v>5.4160264468966712E-2</v>
          </cell>
          <cell r="U7">
            <v>-0.66404890416162399</v>
          </cell>
          <cell r="V7">
            <v>1.003418353931107</v>
          </cell>
          <cell r="W7">
            <v>10.627000000000001</v>
          </cell>
          <cell r="X7">
            <v>62.43</v>
          </cell>
          <cell r="Y7">
            <v>34.393000000000001</v>
          </cell>
          <cell r="Z7">
            <v>2.6847269212179792</v>
          </cell>
          <cell r="AA7">
            <v>1.2166429215247287</v>
          </cell>
          <cell r="AB7">
            <v>1.2166429215247287</v>
          </cell>
          <cell r="AC7">
            <v>70.50800000000001</v>
          </cell>
          <cell r="AD7">
            <v>42.873000000000005</v>
          </cell>
          <cell r="AE7">
            <v>-0.39194133998978842</v>
          </cell>
          <cell r="AF7">
            <v>-0.39194133998978842</v>
          </cell>
          <cell r="AG7">
            <v>50.594999999999999</v>
          </cell>
          <cell r="AH7">
            <v>50.594999999999999</v>
          </cell>
          <cell r="AI7">
            <v>114.22</v>
          </cell>
          <cell r="AJ7">
            <v>3.2450510711380387E-2</v>
          </cell>
          <cell r="AL7">
            <v>3.2450510711380387E-2</v>
          </cell>
        </row>
        <row r="8">
          <cell r="A8" t="str">
            <v>---Others</v>
          </cell>
          <cell r="B8">
            <v>3.9449999999999998</v>
          </cell>
          <cell r="C8">
            <v>2.8860000000000001</v>
          </cell>
          <cell r="D8">
            <v>1.014</v>
          </cell>
          <cell r="E8">
            <v>1.044</v>
          </cell>
          <cell r="F8">
            <v>2.633</v>
          </cell>
          <cell r="G8">
            <v>3.008</v>
          </cell>
          <cell r="H8">
            <v>1.246</v>
          </cell>
          <cell r="I8">
            <v>2.5960000000000001</v>
          </cell>
          <cell r="J8">
            <v>7.0000000000000007E-2</v>
          </cell>
          <cell r="K8">
            <v>0.63600000000000001</v>
          </cell>
          <cell r="L8">
            <v>0.57899999999999996</v>
          </cell>
          <cell r="M8">
            <v>1.82</v>
          </cell>
          <cell r="N8">
            <v>5.91</v>
          </cell>
          <cell r="O8">
            <v>2.98</v>
          </cell>
          <cell r="P8">
            <v>2.8239999999999998</v>
          </cell>
          <cell r="Q8">
            <v>3.0720000000000001</v>
          </cell>
          <cell r="R8">
            <v>4.7220000000000004</v>
          </cell>
          <cell r="S8">
            <v>-0.20101522842639585</v>
          </cell>
          <cell r="T8">
            <v>0.537109375</v>
          </cell>
          <cell r="U8">
            <v>6.4735281660313415</v>
          </cell>
          <cell r="V8">
            <v>-0.41031453669594786</v>
          </cell>
          <cell r="W8">
            <v>0.63600000000000001</v>
          </cell>
          <cell r="X8">
            <v>5.91</v>
          </cell>
          <cell r="Y8">
            <v>2.98</v>
          </cell>
          <cell r="Z8">
            <v>3.8773747841105353</v>
          </cell>
          <cell r="AA8">
            <v>-5.2348993288590662E-2</v>
          </cell>
          <cell r="AB8">
            <v>-5.2348993288590662E-2</v>
          </cell>
          <cell r="AC8">
            <v>6.85</v>
          </cell>
          <cell r="AD8">
            <v>3.0350000000000001</v>
          </cell>
          <cell r="AE8">
            <v>-0.55693430656934306</v>
          </cell>
          <cell r="AF8">
            <v>-0.55693430656934306</v>
          </cell>
          <cell r="AG8">
            <v>7.5780000000000003</v>
          </cell>
          <cell r="AH8">
            <v>7.5780000000000003</v>
          </cell>
          <cell r="AI8">
            <v>56.099999999999994</v>
          </cell>
          <cell r="AJ8">
            <v>8.6657477601654023</v>
          </cell>
          <cell r="AL8">
            <v>8.6657477601654023</v>
          </cell>
        </row>
        <row r="9">
          <cell r="A9" t="str">
            <v>Interest expended</v>
          </cell>
          <cell r="B9">
            <v>868.29699999999991</v>
          </cell>
          <cell r="C9">
            <v>276.673</v>
          </cell>
          <cell r="D9">
            <v>305.67099999999999</v>
          </cell>
          <cell r="E9">
            <v>304.61799999999999</v>
          </cell>
          <cell r="F9">
            <v>288.58600000000001</v>
          </cell>
          <cell r="G9">
            <v>410.86400000000003</v>
          </cell>
          <cell r="H9">
            <v>427.82600000000002</v>
          </cell>
          <cell r="I9">
            <v>554.21</v>
          </cell>
          <cell r="J9">
            <v>555.26099999999997</v>
          </cell>
          <cell r="K9">
            <v>714.09500000000003</v>
          </cell>
          <cell r="L9">
            <v>766.45</v>
          </cell>
          <cell r="M9">
            <v>908.8</v>
          </cell>
          <cell r="N9">
            <v>1001.5</v>
          </cell>
          <cell r="O9">
            <v>1308.2</v>
          </cell>
          <cell r="P9">
            <v>1538.952</v>
          </cell>
          <cell r="Q9">
            <v>1858.2260000000001</v>
          </cell>
          <cell r="R9">
            <v>2288.8229999999999</v>
          </cell>
          <cell r="S9">
            <v>1.2853949076385423</v>
          </cell>
          <cell r="T9">
            <v>0.23172477405869896</v>
          </cell>
          <cell r="U9">
            <v>0.28032617637973756</v>
          </cell>
          <cell r="V9">
            <v>5.2463111341641389E-2</v>
          </cell>
          <cell r="W9">
            <v>714.09500000000003</v>
          </cell>
          <cell r="X9">
            <v>1001.5</v>
          </cell>
          <cell r="Y9">
            <v>1308.2</v>
          </cell>
          <cell r="Z9">
            <v>1.0078961445625936</v>
          </cell>
          <cell r="AA9">
            <v>0.17638893135606182</v>
          </cell>
          <cell r="AB9">
            <v>0.17688372270867569</v>
          </cell>
          <cell r="AC9">
            <v>1392.9</v>
          </cell>
          <cell r="AD9">
            <v>2389.3450000000003</v>
          </cell>
          <cell r="AE9">
            <v>0.71537439873644915</v>
          </cell>
          <cell r="AF9">
            <v>0.71537439873644915</v>
          </cell>
          <cell r="AG9">
            <v>1174.6469999999999</v>
          </cell>
          <cell r="AH9">
            <v>1174.6469999999999</v>
          </cell>
          <cell r="AI9">
            <v>6014.62</v>
          </cell>
          <cell r="AJ9">
            <v>1.1129121668571864</v>
          </cell>
          <cell r="AL9">
            <v>0.70800195282537337</v>
          </cell>
        </row>
        <row r="10">
          <cell r="A10" t="str">
            <v>Net Interest Income</v>
          </cell>
          <cell r="B10">
            <v>943.54599999999994</v>
          </cell>
          <cell r="C10">
            <v>287.14499999999998</v>
          </cell>
          <cell r="D10">
            <v>365.12299999999999</v>
          </cell>
          <cell r="E10">
            <v>388.42500000000001</v>
          </cell>
          <cell r="F10">
            <v>667.93299999999988</v>
          </cell>
          <cell r="G10">
            <v>459.39499999999998</v>
          </cell>
          <cell r="H10">
            <v>547.45600000000002</v>
          </cell>
          <cell r="I10">
            <v>575.42800000000011</v>
          </cell>
          <cell r="J10">
            <v>672.57100000000014</v>
          </cell>
          <cell r="K10">
            <v>692.9559999999999</v>
          </cell>
          <cell r="L10">
            <v>861.45399999999995</v>
          </cell>
          <cell r="M10">
            <v>913.14699999999993</v>
          </cell>
          <cell r="N10">
            <v>1081.7399999999998</v>
          </cell>
          <cell r="O10">
            <v>1114.1139999999998</v>
          </cell>
          <cell r="P10">
            <v>1412.7769999999998</v>
          </cell>
          <cell r="Q10">
            <v>1712.8009999999999</v>
          </cell>
          <cell r="R10">
            <v>2047.1929999999998</v>
          </cell>
          <cell r="S10">
            <v>0.89250004622182799</v>
          </cell>
          <cell r="T10">
            <v>0.19523108639007081</v>
          </cell>
          <cell r="U10">
            <v>3.5769465800244538E-2</v>
          </cell>
          <cell r="V10">
            <v>0.33651823695305683</v>
          </cell>
          <cell r="W10">
            <v>692.9559999999999</v>
          </cell>
          <cell r="X10">
            <v>1081.7399999999998</v>
          </cell>
          <cell r="Y10">
            <v>1114.1139999999998</v>
          </cell>
          <cell r="Z10">
            <v>0.63999122413965215</v>
          </cell>
          <cell r="AA10">
            <v>0.26807220805052268</v>
          </cell>
          <cell r="AB10">
            <v>0.18350785778909628</v>
          </cell>
          <cell r="AC10">
            <v>1582.279</v>
          </cell>
          <cell r="AD10">
            <v>2467.5569999999998</v>
          </cell>
          <cell r="AE10">
            <v>0.55949551248547169</v>
          </cell>
          <cell r="AF10">
            <v>0.55949551248547169</v>
          </cell>
          <cell r="AG10">
            <v>1709.5279999999993</v>
          </cell>
          <cell r="AH10">
            <v>1709.5279999999993</v>
          </cell>
          <cell r="AI10">
            <v>1081.7829999999999</v>
          </cell>
          <cell r="AJ10">
            <v>0.60842944462368975</v>
          </cell>
          <cell r="AK10">
            <v>0.60842944462368975</v>
          </cell>
          <cell r="AL10">
            <v>1.0335812241177145</v>
          </cell>
          <cell r="AM10">
            <v>1332.1089999999995</v>
          </cell>
          <cell r="AN10">
            <v>0.98062212019251382</v>
          </cell>
        </row>
        <row r="11">
          <cell r="A11" t="str">
            <v>Other income</v>
          </cell>
          <cell r="B11">
            <v>721.40300000000002</v>
          </cell>
          <cell r="C11">
            <v>230.79499999999999</v>
          </cell>
          <cell r="D11">
            <v>251.04599999999999</v>
          </cell>
          <cell r="E11">
            <v>251.10900000000001</v>
          </cell>
          <cell r="F11">
            <v>212.71199999999999</v>
          </cell>
          <cell r="G11">
            <v>284.69899999999996</v>
          </cell>
          <cell r="H11">
            <v>256.37</v>
          </cell>
          <cell r="I11">
            <v>303.52199999999999</v>
          </cell>
          <cell r="J11">
            <v>486.85899999999998</v>
          </cell>
          <cell r="K11">
            <v>360.28300000000002</v>
          </cell>
          <cell r="L11">
            <v>730.59</v>
          </cell>
          <cell r="M11">
            <v>487.28100000000001</v>
          </cell>
          <cell r="N11">
            <v>851.16</v>
          </cell>
          <cell r="O11">
            <v>642.87699999999995</v>
          </cell>
          <cell r="P11">
            <v>624.66300000000001</v>
          </cell>
          <cell r="Q11">
            <v>954.28599999999994</v>
          </cell>
          <cell r="R11">
            <v>874.65899999999999</v>
          </cell>
          <cell r="S11">
            <v>2.7608205272804165E-2</v>
          </cell>
          <cell r="T11">
            <v>-8.3441442083400541E-2</v>
          </cell>
          <cell r="U11">
            <v>2.1735327710570518E-2</v>
          </cell>
          <cell r="V11">
            <v>0.36905121577316025</v>
          </cell>
          <cell r="W11">
            <v>360.28300000000002</v>
          </cell>
          <cell r="X11">
            <v>851.16</v>
          </cell>
          <cell r="Y11">
            <v>642.87699999999995</v>
          </cell>
          <cell r="Z11">
            <v>-0.14498829712971706</v>
          </cell>
          <cell r="AA11">
            <v>-2.8332013744464257E-2</v>
          </cell>
          <cell r="AB11">
            <v>0.1078924498519056</v>
          </cell>
          <cell r="AC11">
            <v>844.59100000000001</v>
          </cell>
          <cell r="AD11">
            <v>1578.154</v>
          </cell>
          <cell r="AE11">
            <v>0.86854228851597992</v>
          </cell>
          <cell r="AF11">
            <v>0.86854228851597992</v>
          </cell>
          <cell r="AG11">
            <v>947.24699999999996</v>
          </cell>
          <cell r="AH11">
            <v>947.24699999999996</v>
          </cell>
          <cell r="AI11">
            <v>851.16100000000006</v>
          </cell>
          <cell r="AJ11">
            <v>0.74827003300750339</v>
          </cell>
          <cell r="AK11">
            <v>0.74827003300750339</v>
          </cell>
          <cell r="AL11">
            <v>0.2596207152592509</v>
          </cell>
          <cell r="AM11">
            <v>602.50199999999995</v>
          </cell>
          <cell r="AN11">
            <v>0.23752873008406938</v>
          </cell>
        </row>
        <row r="12">
          <cell r="A12" t="str">
            <v>---Distribution fees</v>
          </cell>
          <cell r="G12">
            <v>18.32</v>
          </cell>
          <cell r="H12">
            <v>22.8</v>
          </cell>
          <cell r="I12">
            <v>46.7</v>
          </cell>
          <cell r="J12">
            <v>170.6</v>
          </cell>
          <cell r="K12">
            <v>91.6</v>
          </cell>
          <cell r="L12">
            <v>245.8</v>
          </cell>
          <cell r="M12">
            <v>215.6</v>
          </cell>
          <cell r="N12">
            <v>624.9</v>
          </cell>
          <cell r="O12">
            <v>292.2</v>
          </cell>
          <cell r="P12">
            <v>205.7</v>
          </cell>
          <cell r="Q12">
            <v>333.1</v>
          </cell>
          <cell r="R12">
            <v>275</v>
          </cell>
          <cell r="S12">
            <v>-0.55992958873419751</v>
          </cell>
          <cell r="T12">
            <v>-0.17442209546682685</v>
          </cell>
          <cell r="U12">
            <v>-0.44363636363636361</v>
          </cell>
          <cell r="V12">
            <v>4.5751633986928164E-2</v>
          </cell>
          <cell r="X12">
            <v>1106</v>
          </cell>
          <cell r="Y12">
            <v>835</v>
          </cell>
          <cell r="Z12">
            <v>-0.16314076484947115</v>
          </cell>
          <cell r="AA12">
            <v>-0.2960301163586585</v>
          </cell>
          <cell r="AB12">
            <v>-0.2960301163586585</v>
          </cell>
          <cell r="AE12">
            <v>-0.16314076484947115</v>
          </cell>
          <cell r="AF12">
            <v>-0.2960301163586585</v>
          </cell>
          <cell r="AH12">
            <v>497.9</v>
          </cell>
          <cell r="AI12">
            <v>313</v>
          </cell>
          <cell r="AJ12">
            <v>-0.37135971078529817</v>
          </cell>
          <cell r="AL12">
            <v>-0.14158855451406027</v>
          </cell>
        </row>
        <row r="13">
          <cell r="A13" t="str">
            <v>---Others</v>
          </cell>
          <cell r="G13">
            <v>266.37899999999996</v>
          </cell>
          <cell r="H13">
            <v>233.57</v>
          </cell>
          <cell r="I13">
            <v>256.822</v>
          </cell>
          <cell r="J13">
            <v>316.25900000000001</v>
          </cell>
          <cell r="K13">
            <v>268.68299999999999</v>
          </cell>
          <cell r="L13">
            <v>484.79</v>
          </cell>
          <cell r="M13">
            <v>271.68100000000004</v>
          </cell>
          <cell r="N13">
            <v>226.26</v>
          </cell>
          <cell r="O13">
            <v>350.67699999999996</v>
          </cell>
          <cell r="P13">
            <v>418.96300000000002</v>
          </cell>
          <cell r="Q13">
            <v>621.18599999999992</v>
          </cell>
          <cell r="R13">
            <v>599.65899999999999</v>
          </cell>
          <cell r="S13">
            <v>1.6503093785910017</v>
          </cell>
          <cell r="T13">
            <v>-3.4654676699088394E-2</v>
          </cell>
          <cell r="U13">
            <v>0.23515197804085308</v>
          </cell>
          <cell r="V13">
            <v>0.43583512225417542</v>
          </cell>
          <cell r="X13">
            <v>2080.5439999999999</v>
          </cell>
          <cell r="Y13">
            <v>3799.6329999999998</v>
          </cell>
          <cell r="Z13">
            <v>-0.1357845665133357</v>
          </cell>
          <cell r="AA13">
            <v>0.19472620103400007</v>
          </cell>
          <cell r="AB13">
            <v>0.5424032691528915</v>
          </cell>
          <cell r="AE13">
            <v>-0.13692526661028481</v>
          </cell>
          <cell r="AF13">
            <v>0.54036741155247925</v>
          </cell>
          <cell r="AH13">
            <v>690.04000000000008</v>
          </cell>
          <cell r="AI13">
            <v>1804.15</v>
          </cell>
          <cell r="AJ13">
            <v>1.6145585763144163</v>
          </cell>
          <cell r="AL13">
            <v>0.43507893540759301</v>
          </cell>
        </row>
        <row r="14">
          <cell r="A14" t="str">
            <v xml:space="preserve">Total income </v>
          </cell>
          <cell r="B14">
            <v>1664.9490000000001</v>
          </cell>
          <cell r="C14">
            <v>517.93999999999994</v>
          </cell>
          <cell r="D14">
            <v>616.16899999999998</v>
          </cell>
          <cell r="E14">
            <v>639.53399999999999</v>
          </cell>
          <cell r="F14">
            <v>880.64499999999987</v>
          </cell>
          <cell r="G14">
            <v>744.09399999999994</v>
          </cell>
          <cell r="H14">
            <v>803.82600000000002</v>
          </cell>
          <cell r="I14">
            <v>878.95</v>
          </cell>
          <cell r="J14">
            <v>1159.43</v>
          </cell>
          <cell r="K14">
            <v>1053.239</v>
          </cell>
          <cell r="L14">
            <v>1592.0439999999999</v>
          </cell>
          <cell r="M14">
            <v>1400.4279999999999</v>
          </cell>
          <cell r="N14">
            <v>1932.8999999999996</v>
          </cell>
          <cell r="O14">
            <v>1756.9909999999998</v>
          </cell>
          <cell r="P14">
            <v>2037.4399999999998</v>
          </cell>
          <cell r="Q14">
            <v>2667.087</v>
          </cell>
          <cell r="R14">
            <v>2921.8519999999999</v>
          </cell>
          <cell r="S14">
            <v>0.51164157483573924</v>
          </cell>
          <cell r="T14">
            <v>9.5521818373378808E-2</v>
          </cell>
          <cell r="U14">
            <v>3.1568334056618852E-2</v>
          </cell>
          <cell r="V14">
            <v>0.34616418222415413</v>
          </cell>
          <cell r="W14">
            <v>1053.239</v>
          </cell>
          <cell r="X14">
            <v>1932.8999999999996</v>
          </cell>
          <cell r="Y14">
            <v>1756.9909999999998</v>
          </cell>
          <cell r="Z14">
            <v>0.27976362462344007</v>
          </cell>
          <cell r="AA14">
            <v>0.15961891665922034</v>
          </cell>
          <cell r="AB14">
            <v>0.15925009245825161</v>
          </cell>
          <cell r="AC14">
            <v>2426.87</v>
          </cell>
          <cell r="AD14">
            <v>4045.7109999999998</v>
          </cell>
          <cell r="AE14">
            <v>0.6670489148574088</v>
          </cell>
          <cell r="AF14">
            <v>0.6670489148574088</v>
          </cell>
          <cell r="AG14">
            <v>2656.7749999999992</v>
          </cell>
          <cell r="AH14">
            <v>2656.7749999999992</v>
          </cell>
          <cell r="AI14">
            <v>7071.5499999999993</v>
          </cell>
          <cell r="AJ14">
            <v>0.86338652526654158</v>
          </cell>
          <cell r="AL14">
            <v>0.75687075645269597</v>
          </cell>
        </row>
        <row r="16">
          <cell r="A16" t="str">
            <v>Operating expenses</v>
          </cell>
          <cell r="B16">
            <v>769.149</v>
          </cell>
          <cell r="C16">
            <v>237.45100000000002</v>
          </cell>
          <cell r="D16">
            <v>289.69099999999997</v>
          </cell>
          <cell r="E16">
            <v>340.42099999999999</v>
          </cell>
          <cell r="F16">
            <v>521.56399999999996</v>
          </cell>
          <cell r="G16">
            <v>418.19200000000001</v>
          </cell>
          <cell r="H16">
            <v>481.71300000000002</v>
          </cell>
          <cell r="I16">
            <v>590.10200000000009</v>
          </cell>
          <cell r="J16">
            <v>765.66100000000006</v>
          </cell>
          <cell r="K16">
            <v>701.476</v>
          </cell>
          <cell r="L16">
            <v>915.12699999999995</v>
          </cell>
          <cell r="M16">
            <v>944.08100000000002</v>
          </cell>
          <cell r="N16">
            <v>1312.3</v>
          </cell>
          <cell r="O16">
            <v>1238.3760000000002</v>
          </cell>
          <cell r="P16">
            <v>1350.3130000000001</v>
          </cell>
          <cell r="Q16">
            <v>1574</v>
          </cell>
          <cell r="R16">
            <v>1962.4860000000001</v>
          </cell>
          <cell r="S16">
            <v>0.49545530747542488</v>
          </cell>
          <cell r="T16">
            <v>0.2468144853875478</v>
          </cell>
          <cell r="U16">
            <v>4.9571818601508388E-2</v>
          </cell>
          <cell r="V16">
            <v>0.25904348543769462</v>
          </cell>
          <cell r="W16">
            <v>701.476</v>
          </cell>
          <cell r="X16">
            <v>1312.3</v>
          </cell>
          <cell r="Y16">
            <v>1238.3760000000002</v>
          </cell>
          <cell r="Z16">
            <v>0.47554710985469795</v>
          </cell>
          <cell r="AA16">
            <v>9.0390156139976696E-2</v>
          </cell>
          <cell r="AB16">
            <v>8.98497970120824E-2</v>
          </cell>
          <cell r="AC16">
            <v>1490.0070000000001</v>
          </cell>
          <cell r="AD16">
            <v>2560.6840000000002</v>
          </cell>
          <cell r="AE16">
            <v>0.71857179194460175</v>
          </cell>
          <cell r="AF16">
            <v>0.71857179194460175</v>
          </cell>
          <cell r="AG16">
            <v>1391.614</v>
          </cell>
          <cell r="AH16">
            <v>1391.614</v>
          </cell>
          <cell r="AI16">
            <v>4653.1100000000006</v>
          </cell>
          <cell r="AJ16">
            <v>0.79705117554801452</v>
          </cell>
          <cell r="AL16">
            <v>0.56613705764116151</v>
          </cell>
        </row>
        <row r="17">
          <cell r="A17" t="str">
            <v>---Payments to and Provisions for employees</v>
          </cell>
          <cell r="B17">
            <v>208.00300000000001</v>
          </cell>
          <cell r="C17">
            <v>84.866</v>
          </cell>
          <cell r="D17">
            <v>90.590999999999994</v>
          </cell>
          <cell r="E17">
            <v>106.086</v>
          </cell>
          <cell r="F17">
            <v>147.773</v>
          </cell>
          <cell r="G17">
            <v>149.316</v>
          </cell>
          <cell r="H17">
            <v>162.779</v>
          </cell>
          <cell r="I17">
            <v>181.56</v>
          </cell>
          <cell r="J17">
            <v>282.661</v>
          </cell>
          <cell r="K17">
            <v>253.78700000000001</v>
          </cell>
          <cell r="L17">
            <v>353.12700000000001</v>
          </cell>
          <cell r="M17">
            <v>377.72899999999998</v>
          </cell>
          <cell r="N17">
            <v>543.79999999999995</v>
          </cell>
          <cell r="O17">
            <v>580.88300000000004</v>
          </cell>
          <cell r="P17">
            <v>601.79100000000005</v>
          </cell>
          <cell r="Q17">
            <v>742.49099999999999</v>
          </cell>
          <cell r="R17">
            <v>771.80899999999997</v>
          </cell>
          <cell r="S17">
            <v>0.41928834130194925</v>
          </cell>
          <cell r="T17">
            <v>3.9486000503709873E-2</v>
          </cell>
          <cell r="U17">
            <v>0.3963817472975828</v>
          </cell>
          <cell r="V17">
            <v>0.15828492957485096</v>
          </cell>
          <cell r="W17">
            <v>253.78700000000001</v>
          </cell>
          <cell r="X17">
            <v>543.79999999999995</v>
          </cell>
          <cell r="Y17">
            <v>580.88300000000004</v>
          </cell>
          <cell r="Z17">
            <v>0.70417725067751835</v>
          </cell>
          <cell r="AA17">
            <v>3.5993478893340036E-2</v>
          </cell>
          <cell r="AB17">
            <v>3.5993478893340036E-2</v>
          </cell>
          <cell r="AC17">
            <v>493.65499999999997</v>
          </cell>
          <cell r="AD17">
            <v>984.64300000000003</v>
          </cell>
          <cell r="AE17">
            <v>0.99459744153305474</v>
          </cell>
          <cell r="AF17">
            <v>0.99459744153305474</v>
          </cell>
          <cell r="AG17">
            <v>429.31700000000001</v>
          </cell>
          <cell r="AH17">
            <v>429.31700000000001</v>
          </cell>
          <cell r="AI17">
            <v>2326.0699999999997</v>
          </cell>
          <cell r="AJ17">
            <v>0.96678881923505533</v>
          </cell>
          <cell r="AL17">
            <v>0.6405301668776775</v>
          </cell>
        </row>
        <row r="18">
          <cell r="A18" t="str">
            <v>---Other operating expenses</v>
          </cell>
          <cell r="B18">
            <v>561.14599999999996</v>
          </cell>
          <cell r="C18">
            <v>152.58500000000001</v>
          </cell>
          <cell r="D18">
            <v>199.1</v>
          </cell>
          <cell r="E18">
            <v>234.33500000000001</v>
          </cell>
          <cell r="F18">
            <v>373.791</v>
          </cell>
          <cell r="G18">
            <v>268.87600000000003</v>
          </cell>
          <cell r="H18">
            <v>318.93400000000003</v>
          </cell>
          <cell r="I18">
            <v>408.54200000000003</v>
          </cell>
          <cell r="J18">
            <v>483</v>
          </cell>
          <cell r="K18">
            <v>447.68900000000002</v>
          </cell>
          <cell r="L18">
            <v>562</v>
          </cell>
          <cell r="M18">
            <v>566.35199999999998</v>
          </cell>
          <cell r="N18">
            <v>768.5</v>
          </cell>
          <cell r="O18">
            <v>657.49300000000005</v>
          </cell>
          <cell r="P18">
            <v>748.52200000000005</v>
          </cell>
          <cell r="Q18">
            <v>831.50900000000001</v>
          </cell>
          <cell r="R18">
            <v>1190.6770000000001</v>
          </cell>
          <cell r="S18">
            <v>0.54935198438516619</v>
          </cell>
          <cell r="T18">
            <v>0.43194721885150988</v>
          </cell>
          <cell r="U18">
            <v>-0.17523392154211437</v>
          </cell>
          <cell r="V18">
            <v>0.36962210930419648</v>
          </cell>
          <cell r="W18">
            <v>447.68900000000002</v>
          </cell>
          <cell r="X18">
            <v>768.5</v>
          </cell>
          <cell r="Y18">
            <v>657.49300000000005</v>
          </cell>
          <cell r="Z18">
            <v>0.33188967971530259</v>
          </cell>
          <cell r="AA18">
            <v>0.13844862226670096</v>
          </cell>
          <cell r="AB18">
            <v>0.13738128884229095</v>
          </cell>
          <cell r="AC18">
            <v>996.35200000000009</v>
          </cell>
          <cell r="AD18">
            <v>1576.0409999999999</v>
          </cell>
          <cell r="AE18">
            <v>0.58181144816289798</v>
          </cell>
          <cell r="AF18">
            <v>0.58181144816289798</v>
          </cell>
          <cell r="AG18">
            <v>962.29699999999991</v>
          </cell>
          <cell r="AH18">
            <v>962.29699999999991</v>
          </cell>
          <cell r="AI18">
            <v>2327.04</v>
          </cell>
          <cell r="AJ18">
            <v>0.6543346091941602</v>
          </cell>
          <cell r="AL18">
            <v>0.49355249813471991</v>
          </cell>
        </row>
        <row r="19">
          <cell r="A19" t="str">
            <v>Pre Provision Profit</v>
          </cell>
          <cell r="B19">
            <v>895.80000000000007</v>
          </cell>
          <cell r="C19">
            <v>280.48899999999992</v>
          </cell>
          <cell r="D19">
            <v>326.47800000000001</v>
          </cell>
          <cell r="E19">
            <v>299.113</v>
          </cell>
          <cell r="F19">
            <v>359.0809999999999</v>
          </cell>
          <cell r="G19">
            <v>325.90199999999993</v>
          </cell>
          <cell r="H19">
            <v>322.113</v>
          </cell>
          <cell r="I19">
            <v>288.84799999999996</v>
          </cell>
          <cell r="J19">
            <v>393.76900000000001</v>
          </cell>
          <cell r="K19">
            <v>351.76300000000003</v>
          </cell>
          <cell r="L19">
            <v>676.91699999999992</v>
          </cell>
          <cell r="M19">
            <v>456.34699999999987</v>
          </cell>
          <cell r="N19">
            <v>620.59999999999968</v>
          </cell>
          <cell r="O19">
            <v>518.61499999999955</v>
          </cell>
          <cell r="P19">
            <v>687.12699999999973</v>
          </cell>
          <cell r="Q19">
            <v>1093.087</v>
          </cell>
          <cell r="R19">
            <v>959.36599999999976</v>
          </cell>
          <cell r="S19">
            <v>0.54586851434096073</v>
          </cell>
          <cell r="T19">
            <v>-0.12233335498455311</v>
          </cell>
          <cell r="U19">
            <v>-5.2597236091336264E-3</v>
          </cell>
          <cell r="V19">
            <v>0.53420236398692289</v>
          </cell>
          <cell r="W19">
            <v>351.76300000000003</v>
          </cell>
          <cell r="X19">
            <v>620.59999999999968</v>
          </cell>
          <cell r="Y19">
            <v>518.61499999999955</v>
          </cell>
          <cell r="Z19">
            <v>1.5083089950466366E-2</v>
          </cell>
          <cell r="AA19">
            <v>0.32492696894613604</v>
          </cell>
          <cell r="AB19">
            <v>0.32506749460043216</v>
          </cell>
          <cell r="AC19">
            <v>936.86299999999994</v>
          </cell>
          <cell r="AD19">
            <v>1485.0269999999996</v>
          </cell>
          <cell r="AE19">
            <v>0.5851058265722946</v>
          </cell>
          <cell r="AF19">
            <v>0.5851058265722946</v>
          </cell>
          <cell r="AG19">
            <v>1265.1609999999991</v>
          </cell>
          <cell r="AH19">
            <v>1265.1609999999991</v>
          </cell>
          <cell r="AI19">
            <v>2418.4399999999996</v>
          </cell>
          <cell r="AJ19">
            <v>1.0058455862837734</v>
          </cell>
          <cell r="AL19">
            <v>1.0856525582043495</v>
          </cell>
        </row>
        <row r="20">
          <cell r="A20" t="str">
            <v>Other provisions &amp; contingencies</v>
          </cell>
          <cell r="B20">
            <v>195.67500000000001</v>
          </cell>
          <cell r="C20">
            <v>-20.434000000000001</v>
          </cell>
          <cell r="D20">
            <v>25.864999999999998</v>
          </cell>
          <cell r="E20">
            <v>17.190000000000001</v>
          </cell>
          <cell r="F20">
            <v>34.686999999999998</v>
          </cell>
          <cell r="G20">
            <v>20.300999999999998</v>
          </cell>
          <cell r="H20">
            <v>28.594999999999999</v>
          </cell>
          <cell r="I20">
            <v>23.815000000000001</v>
          </cell>
          <cell r="J20">
            <v>73.98</v>
          </cell>
          <cell r="K20">
            <v>44.472999999999999</v>
          </cell>
          <cell r="L20">
            <v>203.565</v>
          </cell>
          <cell r="M20">
            <v>14.881</v>
          </cell>
          <cell r="N20">
            <v>106.76</v>
          </cell>
          <cell r="O20">
            <v>146.98699999999999</v>
          </cell>
          <cell r="P20">
            <v>174.33199999999999</v>
          </cell>
          <cell r="Q20">
            <v>400.35599999999999</v>
          </cell>
          <cell r="R20">
            <v>503.98899999999998</v>
          </cell>
          <cell r="S20">
            <v>3.7207662045709995</v>
          </cell>
          <cell r="T20">
            <v>0.25885212161176541</v>
          </cell>
          <cell r="U20">
            <v>-0.4294716749770332</v>
          </cell>
          <cell r="V20">
            <v>0.32645892745357163</v>
          </cell>
          <cell r="W20">
            <v>44.472999999999999</v>
          </cell>
          <cell r="X20">
            <v>106.76</v>
          </cell>
          <cell r="Y20">
            <v>146.98699999999999</v>
          </cell>
          <cell r="Z20">
            <v>-0.14360523665659619</v>
          </cell>
          <cell r="AA20">
            <v>0.18603686040262057</v>
          </cell>
          <cell r="AB20">
            <v>0.18601265392203548</v>
          </cell>
          <cell r="AC20">
            <v>72.710999999999999</v>
          </cell>
          <cell r="AD20">
            <v>262.91899999999998</v>
          </cell>
          <cell r="AE20">
            <v>2.6159453177648495</v>
          </cell>
          <cell r="AF20">
            <v>2.6159453177648495</v>
          </cell>
          <cell r="AG20">
            <v>57.305999999999997</v>
          </cell>
          <cell r="AH20">
            <v>57.305999999999997</v>
          </cell>
          <cell r="AI20">
            <v>668.95</v>
          </cell>
          <cell r="AJ20">
            <v>1.0818680326899499</v>
          </cell>
          <cell r="AL20">
            <v>1.2692178401533938</v>
          </cell>
        </row>
        <row r="21">
          <cell r="A21" t="str">
            <v>Profit before tax</v>
          </cell>
          <cell r="B21">
            <v>700.125</v>
          </cell>
          <cell r="C21">
            <v>300.92299999999994</v>
          </cell>
          <cell r="D21">
            <v>300.613</v>
          </cell>
          <cell r="E21">
            <v>281.923</v>
          </cell>
          <cell r="F21">
            <v>324.39399999999989</v>
          </cell>
          <cell r="G21">
            <v>305.60099999999994</v>
          </cell>
          <cell r="H21">
            <v>293.51800000000003</v>
          </cell>
          <cell r="I21">
            <v>265.03299999999996</v>
          </cell>
          <cell r="J21">
            <v>319.78899999999999</v>
          </cell>
          <cell r="K21">
            <v>307.29000000000002</v>
          </cell>
          <cell r="L21">
            <v>473.35199999999992</v>
          </cell>
          <cell r="M21">
            <v>441.46599999999989</v>
          </cell>
          <cell r="N21">
            <v>513.83999999999969</v>
          </cell>
          <cell r="O21">
            <v>371.62799999999959</v>
          </cell>
          <cell r="P21">
            <v>512.79499999999973</v>
          </cell>
          <cell r="Q21">
            <v>692.73099999999999</v>
          </cell>
          <cell r="R21">
            <v>455.37699999999978</v>
          </cell>
          <cell r="S21">
            <v>-0.11377666199595193</v>
          </cell>
          <cell r="T21">
            <v>-0.34263516429898511</v>
          </cell>
          <cell r="U21">
            <v>0.46423732423903719</v>
          </cell>
          <cell r="V21">
            <v>0.62378895587750116</v>
          </cell>
          <cell r="W21">
            <v>307.29000000000002</v>
          </cell>
          <cell r="X21">
            <v>513.83999999999969</v>
          </cell>
          <cell r="Y21">
            <v>371.62799999999959</v>
          </cell>
          <cell r="Z21">
            <v>8.3326995555104588E-2</v>
          </cell>
          <cell r="AA21">
            <v>0.37986104383953934</v>
          </cell>
          <cell r="AB21">
            <v>0.38007643243534228</v>
          </cell>
          <cell r="AC21">
            <v>864.15199999999982</v>
          </cell>
          <cell r="AD21">
            <v>1222.1079999999997</v>
          </cell>
          <cell r="AE21">
            <v>0.41422805247225014</v>
          </cell>
          <cell r="AF21">
            <v>0.41422805247225014</v>
          </cell>
          <cell r="AG21">
            <v>1207.8549999999991</v>
          </cell>
          <cell r="AH21">
            <v>1207.8549999999991</v>
          </cell>
          <cell r="AI21">
            <v>1749.4899999999996</v>
          </cell>
          <cell r="AJ21">
            <v>0.9782241449884328</v>
          </cell>
          <cell r="AL21">
            <v>0.94104770399896576</v>
          </cell>
        </row>
        <row r="22">
          <cell r="A22" t="str">
            <v>Provision for taxes</v>
          </cell>
          <cell r="B22">
            <v>250.517</v>
          </cell>
          <cell r="C22">
            <v>107.5</v>
          </cell>
          <cell r="D22">
            <v>102.208</v>
          </cell>
          <cell r="E22">
            <v>92.391999999999996</v>
          </cell>
          <cell r="F22">
            <v>118.479</v>
          </cell>
          <cell r="G22">
            <v>85</v>
          </cell>
          <cell r="H22">
            <v>87</v>
          </cell>
          <cell r="I22">
            <v>74</v>
          </cell>
          <cell r="J22">
            <v>89</v>
          </cell>
          <cell r="K22">
            <v>110.5</v>
          </cell>
          <cell r="L22">
            <v>161.6</v>
          </cell>
          <cell r="M22">
            <v>115</v>
          </cell>
          <cell r="N22">
            <v>166.55</v>
          </cell>
          <cell r="O22">
            <v>132.5</v>
          </cell>
          <cell r="P22">
            <v>164.8</v>
          </cell>
          <cell r="Q22">
            <v>238.7</v>
          </cell>
          <cell r="R22">
            <v>82.8</v>
          </cell>
          <cell r="S22">
            <v>-0.50285199639747824</v>
          </cell>
          <cell r="T22">
            <v>-0.65312107247591111</v>
          </cell>
          <cell r="U22">
            <v>1.2946859903381642</v>
          </cell>
          <cell r="V22">
            <v>0.73105263157894718</v>
          </cell>
          <cell r="W22">
            <v>110.5</v>
          </cell>
          <cell r="X22">
            <v>166.55</v>
          </cell>
          <cell r="Y22">
            <v>132.5</v>
          </cell>
          <cell r="Z22">
            <v>1.980198019801982E-2</v>
          </cell>
          <cell r="AA22">
            <v>0.24377358490566037</v>
          </cell>
          <cell r="AB22">
            <v>0.24377358490566037</v>
          </cell>
          <cell r="AC22">
            <v>246</v>
          </cell>
          <cell r="AD22">
            <v>387.1</v>
          </cell>
          <cell r="AE22">
            <v>0.57357723577235786</v>
          </cell>
          <cell r="AF22">
            <v>0.57357723577235786</v>
          </cell>
          <cell r="AG22">
            <v>420.57900000000001</v>
          </cell>
          <cell r="AH22">
            <v>420.57900000000001</v>
          </cell>
          <cell r="AI22">
            <v>518.9</v>
          </cell>
          <cell r="AJ22">
            <v>0.74537504204507221</v>
          </cell>
          <cell r="AL22">
            <v>0.61610264385692126</v>
          </cell>
        </row>
        <row r="23">
          <cell r="A23" t="str">
            <v>Profit after tax</v>
          </cell>
          <cell r="B23">
            <v>449.608</v>
          </cell>
          <cell r="C23">
            <v>193.42299999999994</v>
          </cell>
          <cell r="D23">
            <v>198.405</v>
          </cell>
          <cell r="E23">
            <v>189.53100000000001</v>
          </cell>
          <cell r="F23">
            <v>205.91499999999991</v>
          </cell>
          <cell r="G23">
            <v>220.60099999999994</v>
          </cell>
          <cell r="H23">
            <v>206.51800000000003</v>
          </cell>
          <cell r="I23">
            <v>191.03299999999996</v>
          </cell>
          <cell r="J23">
            <v>230.78899999999999</v>
          </cell>
          <cell r="K23">
            <v>196.79000000000002</v>
          </cell>
          <cell r="L23">
            <v>311.75199999999995</v>
          </cell>
          <cell r="M23">
            <v>326.46599999999989</v>
          </cell>
          <cell r="N23">
            <v>347.28999999999968</v>
          </cell>
          <cell r="O23">
            <v>239.12799999999959</v>
          </cell>
          <cell r="P23">
            <v>347.99499999999972</v>
          </cell>
          <cell r="Q23">
            <v>454.03100000000001</v>
          </cell>
          <cell r="R23">
            <v>372.57699999999977</v>
          </cell>
          <cell r="S23">
            <v>7.2812347029860058E-2</v>
          </cell>
          <cell r="T23">
            <v>-0.17940184701044692</v>
          </cell>
          <cell r="U23">
            <v>0.27968178389970411</v>
          </cell>
          <cell r="V23">
            <v>0.58104366793909179</v>
          </cell>
          <cell r="W23">
            <v>196.79000000000002</v>
          </cell>
          <cell r="X23">
            <v>347.28999999999968</v>
          </cell>
          <cell r="Y23">
            <v>239.12799999999959</v>
          </cell>
          <cell r="Z23">
            <v>0.11625587005055227</v>
          </cell>
          <cell r="AA23">
            <v>0.45526663544210755</v>
          </cell>
          <cell r="AB23">
            <v>0.45561969297695293</v>
          </cell>
          <cell r="AC23">
            <v>618.15199999999993</v>
          </cell>
          <cell r="AD23">
            <v>835.00799999999981</v>
          </cell>
          <cell r="AE23">
            <v>0.3508133921753871</v>
          </cell>
          <cell r="AF23">
            <v>0.3508133921753871</v>
          </cell>
          <cell r="AG23">
            <v>787.27599999999916</v>
          </cell>
          <cell r="AH23">
            <v>787.27599999999916</v>
          </cell>
          <cell r="AI23">
            <v>347.29699999999997</v>
          </cell>
          <cell r="AJ23">
            <v>0.50482475334612986</v>
          </cell>
          <cell r="AK23">
            <v>0.50482475334612986</v>
          </cell>
          <cell r="AL23">
            <v>1.0674486022920822</v>
          </cell>
          <cell r="AM23">
            <v>347.29699999999951</v>
          </cell>
          <cell r="AN23">
            <v>0.50482475334612809</v>
          </cell>
        </row>
        <row r="24">
          <cell r="N24">
            <v>0.32412813327105733</v>
          </cell>
          <cell r="O24">
            <v>0.35653933503395907</v>
          </cell>
          <cell r="P24">
            <v>0.32137598845542587</v>
          </cell>
          <cell r="Q24">
            <v>0.34457819846376153</v>
          </cell>
          <cell r="R24">
            <v>0.18182736501843536</v>
          </cell>
          <cell r="S24">
            <v>0.28495155823510016</v>
          </cell>
          <cell r="T24">
            <v>0.30377478733917673</v>
          </cell>
          <cell r="AD24">
            <v>0.31674778333829751</v>
          </cell>
          <cell r="AE24">
            <v>0.31674778333829751</v>
          </cell>
        </row>
        <row r="25">
          <cell r="A25" t="str">
            <v>Capital adequacy ratio</v>
          </cell>
          <cell r="B25">
            <v>0.25969999999999999</v>
          </cell>
          <cell r="C25">
            <v>0.14510000000000001</v>
          </cell>
          <cell r="D25">
            <v>0.19550000000000001</v>
          </cell>
          <cell r="E25">
            <v>0.1389</v>
          </cell>
          <cell r="F25">
            <v>0.1525</v>
          </cell>
          <cell r="G25">
            <v>0.1469</v>
          </cell>
          <cell r="H25">
            <v>0.1295</v>
          </cell>
          <cell r="I25">
            <v>0.13730000000000001</v>
          </cell>
          <cell r="J25">
            <v>0.128</v>
          </cell>
          <cell r="K25">
            <v>0.12520000000000001</v>
          </cell>
          <cell r="L25">
            <v>0.1116</v>
          </cell>
          <cell r="M25">
            <v>0.1105</v>
          </cell>
          <cell r="N25">
            <v>0.11269999999999999</v>
          </cell>
          <cell r="O25">
            <v>0.14660000000000001</v>
          </cell>
          <cell r="P25">
            <v>268.1639999999997</v>
          </cell>
          <cell r="Q25">
            <v>471.90100000000007</v>
          </cell>
          <cell r="R25">
            <v>359.70699999999977</v>
          </cell>
          <cell r="S25">
            <v>213.64999999999975</v>
          </cell>
          <cell r="T25">
            <v>-0.13477503746000874</v>
          </cell>
          <cell r="U25">
            <v>-0.40604436388505116</v>
          </cell>
          <cell r="W25">
            <v>0.12520000000000001</v>
          </cell>
          <cell r="X25">
            <v>0.11269999999999999</v>
          </cell>
          <cell r="Y25">
            <v>0.14660000000000001</v>
          </cell>
          <cell r="Z25">
            <v>0.14660000000000001</v>
          </cell>
          <cell r="AA25">
            <v>673.75599999999963</v>
          </cell>
          <cell r="AB25">
            <v>826.41300000000081</v>
          </cell>
          <cell r="AC25">
            <v>826.47100000000069</v>
          </cell>
          <cell r="AD25">
            <v>1161.4739999999997</v>
          </cell>
          <cell r="AE25">
            <v>1161.4739999999997</v>
          </cell>
          <cell r="AF25">
            <v>673.75599999999963</v>
          </cell>
          <cell r="AG25">
            <v>0.1525</v>
          </cell>
          <cell r="AH25">
            <v>0.1525</v>
          </cell>
        </row>
        <row r="26">
          <cell r="A26" t="str">
            <v>Branches</v>
          </cell>
          <cell r="F26">
            <v>17</v>
          </cell>
          <cell r="G26">
            <v>20</v>
          </cell>
          <cell r="I26">
            <v>29</v>
          </cell>
          <cell r="J26">
            <v>38</v>
          </cell>
          <cell r="P26">
            <v>78</v>
          </cell>
          <cell r="Q26">
            <v>65</v>
          </cell>
          <cell r="R26">
            <v>105</v>
          </cell>
          <cell r="S26">
            <v>123</v>
          </cell>
          <cell r="T26">
            <v>136</v>
          </cell>
          <cell r="U26">
            <v>0.74358974358974361</v>
          </cell>
          <cell r="AB26">
            <v>0.2265760898604261</v>
          </cell>
          <cell r="AC26">
            <v>0.22666217443703829</v>
          </cell>
          <cell r="AG26">
            <v>17</v>
          </cell>
          <cell r="AH26">
            <v>17</v>
          </cell>
        </row>
        <row r="27">
          <cell r="A27" t="str">
            <v>ATMs</v>
          </cell>
          <cell r="H27">
            <v>427.11899999999997</v>
          </cell>
          <cell r="L27">
            <v>508.54199999999997</v>
          </cell>
          <cell r="O27">
            <v>0.70495291741344501</v>
          </cell>
          <cell r="P27">
            <v>0.66274982330768029</v>
          </cell>
          <cell r="Q27">
            <v>895.93100000000004</v>
          </cell>
          <cell r="R27">
            <v>813.37699999999973</v>
          </cell>
          <cell r="S27">
            <v>0.68338039010115825</v>
          </cell>
          <cell r="T27">
            <v>-9.2143256567749465E-2</v>
          </cell>
          <cell r="W27">
            <v>195.79000000000002</v>
          </cell>
          <cell r="X27">
            <v>195.79000000000002</v>
          </cell>
          <cell r="Y27">
            <v>371.62799999999959</v>
          </cell>
          <cell r="Z27">
            <v>0.89809489759435901</v>
          </cell>
          <cell r="AA27">
            <v>0.89809489759435901</v>
          </cell>
          <cell r="AB27" t="e">
            <v>#NAME?</v>
          </cell>
          <cell r="AC27" t="e">
            <v>#NAME?</v>
          </cell>
          <cell r="AD27">
            <v>371.62799999999959</v>
          </cell>
          <cell r="AE27">
            <v>0.89809489759435901</v>
          </cell>
          <cell r="AG27" t="e">
            <v>#NAME?</v>
          </cell>
        </row>
        <row r="28">
          <cell r="P28">
            <v>0.66274689575051948</v>
          </cell>
          <cell r="Q28">
            <v>0.59015697650657817</v>
          </cell>
          <cell r="R28">
            <v>0.67165824963071374</v>
          </cell>
          <cell r="S28">
            <v>0.68338039010115825</v>
          </cell>
          <cell r="T28">
            <v>0.63915355912319538</v>
          </cell>
        </row>
        <row r="30">
          <cell r="A30" t="str">
            <v>ASSETS</v>
          </cell>
          <cell r="AB30">
            <v>508.54199999999997</v>
          </cell>
          <cell r="AC30">
            <v>587.12299999999937</v>
          </cell>
          <cell r="AD30">
            <v>0.15452214369707784</v>
          </cell>
          <cell r="AE30">
            <v>0.15440809215364593</v>
          </cell>
          <cell r="AG30">
            <v>508.54199999999997</v>
          </cell>
          <cell r="AH30">
            <v>587.07399999999961</v>
          </cell>
          <cell r="AI30">
            <v>0.15442578980693766</v>
          </cell>
        </row>
        <row r="31">
          <cell r="A31" t="str">
            <v>Advances</v>
          </cell>
        </row>
        <row r="32">
          <cell r="A32" t="str">
            <v>Commercial Vehicles</v>
          </cell>
          <cell r="B32">
            <v>7126</v>
          </cell>
          <cell r="C32">
            <v>8587</v>
          </cell>
          <cell r="D32">
            <v>8752</v>
          </cell>
          <cell r="E32">
            <v>10476</v>
          </cell>
          <cell r="F32">
            <v>12389</v>
          </cell>
          <cell r="G32">
            <v>13450</v>
          </cell>
          <cell r="H32">
            <v>14391</v>
          </cell>
          <cell r="I32">
            <v>15167</v>
          </cell>
          <cell r="J32">
            <v>17175</v>
          </cell>
          <cell r="K32">
            <v>17521</v>
          </cell>
          <cell r="L32">
            <v>18029</v>
          </cell>
          <cell r="M32">
            <v>19080</v>
          </cell>
          <cell r="N32">
            <v>18731</v>
          </cell>
          <cell r="O32">
            <v>19943</v>
          </cell>
          <cell r="P32">
            <v>21698</v>
          </cell>
          <cell r="Q32">
            <v>23904</v>
          </cell>
          <cell r="R32">
            <v>25781</v>
          </cell>
          <cell r="S32">
            <v>0.37638139981848262</v>
          </cell>
          <cell r="T32">
            <v>7.8522423025435106E-2</v>
          </cell>
          <cell r="U32">
            <v>8.1338970559714507E-2</v>
          </cell>
          <cell r="V32">
            <v>9.9723796542076082E-2</v>
          </cell>
          <cell r="W32">
            <v>17521</v>
          </cell>
          <cell r="X32">
            <v>18731</v>
          </cell>
          <cell r="Y32">
            <v>19943</v>
          </cell>
          <cell r="Z32">
            <v>0.13823411905713145</v>
          </cell>
          <cell r="AA32">
            <v>6.4705568309219919E-2</v>
          </cell>
          <cell r="AB32">
            <v>6.4705568309219919E-2</v>
          </cell>
          <cell r="AC32">
            <v>18731</v>
          </cell>
          <cell r="AD32">
            <v>19943</v>
          </cell>
          <cell r="AE32">
            <v>0.13823411905713145</v>
          </cell>
          <cell r="AF32">
            <v>6.4705568309219919E-2</v>
          </cell>
          <cell r="AG32">
            <v>12389</v>
          </cell>
          <cell r="AH32">
            <v>12389</v>
          </cell>
        </row>
        <row r="33">
          <cell r="A33" t="str">
            <v>Personal Loans</v>
          </cell>
          <cell r="B33">
            <v>1877</v>
          </cell>
          <cell r="C33">
            <v>2315</v>
          </cell>
          <cell r="D33">
            <v>2388</v>
          </cell>
          <cell r="E33">
            <v>2903</v>
          </cell>
          <cell r="F33">
            <v>3065</v>
          </cell>
          <cell r="G33">
            <v>3374</v>
          </cell>
          <cell r="H33">
            <v>3940</v>
          </cell>
          <cell r="I33">
            <v>4646</v>
          </cell>
          <cell r="J33">
            <v>5421</v>
          </cell>
          <cell r="K33">
            <v>6396</v>
          </cell>
          <cell r="L33">
            <v>7598</v>
          </cell>
          <cell r="M33">
            <v>9034</v>
          </cell>
          <cell r="N33">
            <v>10069</v>
          </cell>
          <cell r="O33">
            <v>11691</v>
          </cell>
          <cell r="P33">
            <v>13903</v>
          </cell>
          <cell r="Q33">
            <v>16800</v>
          </cell>
          <cell r="R33">
            <v>19553</v>
          </cell>
          <cell r="S33">
            <v>0.94190088390108251</v>
          </cell>
          <cell r="T33">
            <v>0.16386904761904764</v>
          </cell>
          <cell r="U33">
            <v>9.1904055643635241E-2</v>
          </cell>
          <cell r="V33">
            <v>0.12235597189695557</v>
          </cell>
          <cell r="W33">
            <v>6396</v>
          </cell>
          <cell r="X33">
            <v>10069</v>
          </cell>
          <cell r="Y33">
            <v>11691</v>
          </cell>
          <cell r="Z33">
            <v>0.82786116322701697</v>
          </cell>
          <cell r="AA33">
            <v>0.16108848942298137</v>
          </cell>
          <cell r="AB33">
            <v>0.16108848942298137</v>
          </cell>
          <cell r="AC33">
            <v>10069</v>
          </cell>
          <cell r="AD33">
            <v>11691</v>
          </cell>
          <cell r="AE33">
            <v>0.82786116322701697</v>
          </cell>
          <cell r="AF33">
            <v>0.16108848942298137</v>
          </cell>
          <cell r="AG33">
            <v>3065</v>
          </cell>
          <cell r="AH33">
            <v>3065</v>
          </cell>
        </row>
        <row r="34">
          <cell r="A34" t="str">
            <v>Home Loans</v>
          </cell>
          <cell r="B34">
            <v>0</v>
          </cell>
          <cell r="C34">
            <v>23</v>
          </cell>
          <cell r="D34">
            <v>250</v>
          </cell>
          <cell r="E34">
            <v>501</v>
          </cell>
          <cell r="F34">
            <v>855</v>
          </cell>
          <cell r="G34">
            <v>1445</v>
          </cell>
          <cell r="H34">
            <v>2127</v>
          </cell>
          <cell r="I34">
            <v>2853</v>
          </cell>
          <cell r="J34">
            <v>4006</v>
          </cell>
          <cell r="K34">
            <v>5219</v>
          </cell>
          <cell r="L34">
            <v>6294</v>
          </cell>
          <cell r="M34">
            <v>7806</v>
          </cell>
          <cell r="N34">
            <v>9707</v>
          </cell>
          <cell r="O34">
            <v>11639</v>
          </cell>
          <cell r="P34">
            <v>13225</v>
          </cell>
          <cell r="Q34">
            <v>15771</v>
          </cell>
          <cell r="R34">
            <v>17533</v>
          </cell>
          <cell r="S34">
            <v>0.80622231379416909</v>
          </cell>
          <cell r="T34">
            <v>0.11172405047238598</v>
          </cell>
          <cell r="U34">
            <v>5.9601893572121201E-2</v>
          </cell>
          <cell r="V34">
            <v>8.4465496824200681E-2</v>
          </cell>
          <cell r="W34">
            <v>5219</v>
          </cell>
          <cell r="X34">
            <v>9707</v>
          </cell>
          <cell r="Y34">
            <v>11639</v>
          </cell>
          <cell r="Z34">
            <v>1.2301207127802263</v>
          </cell>
          <cell r="AA34">
            <v>0.19903162666117225</v>
          </cell>
          <cell r="AB34">
            <v>0.19903162666117225</v>
          </cell>
          <cell r="AC34">
            <v>9707</v>
          </cell>
          <cell r="AD34">
            <v>11639</v>
          </cell>
          <cell r="AE34">
            <v>1.2301207127802263</v>
          </cell>
          <cell r="AF34">
            <v>0.19903162666117225</v>
          </cell>
          <cell r="AG34">
            <v>855</v>
          </cell>
          <cell r="AH34">
            <v>855</v>
          </cell>
        </row>
        <row r="35">
          <cell r="A35" t="str">
            <v>Corporate Banking</v>
          </cell>
          <cell r="B35">
            <v>2096</v>
          </cell>
          <cell r="C35">
            <v>2356</v>
          </cell>
          <cell r="D35">
            <v>2655</v>
          </cell>
          <cell r="E35">
            <v>3396</v>
          </cell>
          <cell r="F35">
            <v>3605</v>
          </cell>
          <cell r="G35">
            <v>3162</v>
          </cell>
          <cell r="H35">
            <v>4236</v>
          </cell>
          <cell r="I35">
            <v>5445</v>
          </cell>
          <cell r="J35">
            <v>9021</v>
          </cell>
          <cell r="K35">
            <v>9510</v>
          </cell>
          <cell r="L35">
            <v>9286</v>
          </cell>
          <cell r="M35">
            <v>10485</v>
          </cell>
          <cell r="N35">
            <v>13358</v>
          </cell>
          <cell r="O35">
            <v>15128</v>
          </cell>
          <cell r="P35">
            <v>19538</v>
          </cell>
          <cell r="Q35">
            <v>20701</v>
          </cell>
          <cell r="R35">
            <v>23825</v>
          </cell>
          <cell r="S35">
            <v>0.7835753855367571</v>
          </cell>
          <cell r="T35">
            <v>0.1509105840297571</v>
          </cell>
          <cell r="U35">
            <v>-6.6778593913955908E-2</v>
          </cell>
          <cell r="V35">
            <v>0.12025726365026523</v>
          </cell>
          <cell r="W35">
            <v>9510</v>
          </cell>
          <cell r="X35">
            <v>13358</v>
          </cell>
          <cell r="Y35">
            <v>15128</v>
          </cell>
          <cell r="Z35">
            <v>0.59074658254468981</v>
          </cell>
          <cell r="AA35">
            <v>0.13250486599790379</v>
          </cell>
          <cell r="AB35">
            <v>0.13250486599790379</v>
          </cell>
          <cell r="AC35">
            <v>13358</v>
          </cell>
          <cell r="AD35">
            <v>15128</v>
          </cell>
          <cell r="AE35">
            <v>0.59074658254468981</v>
          </cell>
          <cell r="AF35">
            <v>0.13250486599790379</v>
          </cell>
          <cell r="AG35">
            <v>3605</v>
          </cell>
          <cell r="AH35">
            <v>3605</v>
          </cell>
        </row>
        <row r="36">
          <cell r="A36" t="str">
            <v>Others</v>
          </cell>
          <cell r="B36">
            <v>1307</v>
          </cell>
          <cell r="C36">
            <v>227</v>
          </cell>
          <cell r="D36">
            <v>1461</v>
          </cell>
          <cell r="E36">
            <v>510</v>
          </cell>
          <cell r="F36">
            <v>1056</v>
          </cell>
          <cell r="G36">
            <v>1583</v>
          </cell>
          <cell r="H36">
            <v>2383</v>
          </cell>
          <cell r="I36">
            <v>2840</v>
          </cell>
          <cell r="J36">
            <v>4548</v>
          </cell>
          <cell r="K36">
            <v>4916</v>
          </cell>
          <cell r="L36">
            <v>5778</v>
          </cell>
          <cell r="M36">
            <v>6764</v>
          </cell>
          <cell r="N36">
            <v>11620</v>
          </cell>
          <cell r="O36">
            <v>14114</v>
          </cell>
          <cell r="P36">
            <v>15500</v>
          </cell>
          <cell r="Q36">
            <v>17670</v>
          </cell>
          <cell r="R36">
            <v>22548</v>
          </cell>
          <cell r="S36">
            <v>0.9404475043029259</v>
          </cell>
          <cell r="T36">
            <v>0.27606112054329368</v>
          </cell>
          <cell r="U36">
            <v>0.15810714919283297</v>
          </cell>
          <cell r="V36">
            <v>0.10600467200245078</v>
          </cell>
          <cell r="W36">
            <v>4916</v>
          </cell>
          <cell r="X36">
            <v>11620</v>
          </cell>
          <cell r="Y36">
            <v>14114</v>
          </cell>
          <cell r="Z36">
            <v>1.8710333604556548</v>
          </cell>
          <cell r="AA36">
            <v>0.21462994836488813</v>
          </cell>
          <cell r="AB36">
            <v>0.21462994836488813</v>
          </cell>
          <cell r="AC36">
            <v>11620</v>
          </cell>
          <cell r="AD36">
            <v>14114</v>
          </cell>
          <cell r="AE36">
            <v>1.8710333604556548</v>
          </cell>
          <cell r="AF36">
            <v>0.21462994836488813</v>
          </cell>
          <cell r="AG36">
            <v>1056</v>
          </cell>
          <cell r="AH36">
            <v>1056</v>
          </cell>
        </row>
        <row r="37">
          <cell r="A37" t="str">
            <v>Total Advances</v>
          </cell>
          <cell r="B37">
            <v>12406</v>
          </cell>
          <cell r="C37">
            <v>13508</v>
          </cell>
          <cell r="D37">
            <v>15506</v>
          </cell>
          <cell r="E37">
            <v>17786</v>
          </cell>
          <cell r="F37">
            <v>20970</v>
          </cell>
          <cell r="G37">
            <v>23014</v>
          </cell>
          <cell r="H37">
            <v>27077</v>
          </cell>
          <cell r="I37">
            <v>30951</v>
          </cell>
          <cell r="J37">
            <v>40171</v>
          </cell>
          <cell r="K37">
            <v>43562</v>
          </cell>
          <cell r="L37">
            <v>46985</v>
          </cell>
          <cell r="M37">
            <v>53169</v>
          </cell>
          <cell r="N37">
            <v>63485</v>
          </cell>
          <cell r="O37">
            <v>72515</v>
          </cell>
          <cell r="P37">
            <v>83864</v>
          </cell>
          <cell r="Q37">
            <v>94846</v>
          </cell>
          <cell r="R37">
            <v>109240</v>
          </cell>
          <cell r="S37">
            <v>0.72072143025911628</v>
          </cell>
          <cell r="T37">
            <v>0.15176180334436884</v>
          </cell>
          <cell r="U37">
            <v>6.3282680336872899E-2</v>
          </cell>
          <cell r="V37">
            <v>0.1067858772481125</v>
          </cell>
          <cell r="W37">
            <v>43562</v>
          </cell>
          <cell r="X37">
            <v>63485</v>
          </cell>
          <cell r="Y37">
            <v>72515</v>
          </cell>
          <cell r="Z37">
            <v>0.66463890546806859</v>
          </cell>
          <cell r="AA37">
            <v>0.14223832401354652</v>
          </cell>
          <cell r="AB37">
            <v>0.14223832401354652</v>
          </cell>
          <cell r="AC37">
            <v>63485</v>
          </cell>
          <cell r="AD37">
            <v>72515</v>
          </cell>
          <cell r="AE37">
            <v>0.66463890546806859</v>
          </cell>
          <cell r="AF37">
            <v>0.14223832401354652</v>
          </cell>
          <cell r="AG37">
            <v>20970</v>
          </cell>
          <cell r="AH37">
            <v>20970</v>
          </cell>
        </row>
        <row r="38">
          <cell r="A38" t="str">
            <v>Treasury Assets</v>
          </cell>
          <cell r="B38">
            <v>7067</v>
          </cell>
          <cell r="C38">
            <v>17952</v>
          </cell>
          <cell r="D38">
            <v>10464</v>
          </cell>
          <cell r="E38">
            <v>19734</v>
          </cell>
          <cell r="F38">
            <v>28828</v>
          </cell>
          <cell r="G38">
            <v>13930</v>
          </cell>
          <cell r="H38">
            <v>16125</v>
          </cell>
          <cell r="I38">
            <v>16606</v>
          </cell>
          <cell r="J38">
            <v>18270</v>
          </cell>
          <cell r="K38">
            <v>20862</v>
          </cell>
          <cell r="L38">
            <v>26217</v>
          </cell>
          <cell r="M38">
            <v>27854</v>
          </cell>
          <cell r="N38">
            <v>28555</v>
          </cell>
          <cell r="O38">
            <v>28210</v>
          </cell>
          <cell r="P38">
            <v>37102</v>
          </cell>
          <cell r="Q38">
            <v>49493</v>
          </cell>
          <cell r="R38">
            <v>68620</v>
          </cell>
          <cell r="S38">
            <v>1.4030817720189108</v>
          </cell>
          <cell r="T38">
            <v>0.38645869112803832</v>
          </cell>
          <cell r="U38">
            <v>0.18070533372194686</v>
          </cell>
          <cell r="V38">
            <v>0.19236114539619864</v>
          </cell>
          <cell r="W38">
            <v>20862</v>
          </cell>
          <cell r="X38">
            <v>28555</v>
          </cell>
          <cell r="Y38">
            <v>28210</v>
          </cell>
          <cell r="Z38">
            <v>0.35221934617965678</v>
          </cell>
          <cell r="AA38">
            <v>-1.2081947119593761E-2</v>
          </cell>
          <cell r="AB38">
            <v>-1.2081947119593761E-2</v>
          </cell>
          <cell r="AC38">
            <v>28555</v>
          </cell>
          <cell r="AD38">
            <v>28210</v>
          </cell>
          <cell r="AE38">
            <v>0.35221934617965678</v>
          </cell>
          <cell r="AF38">
            <v>-1.2081947119593761E-2</v>
          </cell>
          <cell r="AG38">
            <v>28828</v>
          </cell>
          <cell r="AH38">
            <v>28828</v>
          </cell>
        </row>
        <row r="39">
          <cell r="A39" t="str">
            <v>Total Advances and Investments</v>
          </cell>
          <cell r="B39">
            <v>19473</v>
          </cell>
          <cell r="C39">
            <v>31460</v>
          </cell>
          <cell r="D39">
            <v>25970</v>
          </cell>
          <cell r="E39">
            <v>37520</v>
          </cell>
          <cell r="F39">
            <v>49798</v>
          </cell>
          <cell r="G39">
            <v>36944</v>
          </cell>
          <cell r="H39">
            <v>43202</v>
          </cell>
          <cell r="I39">
            <v>47557</v>
          </cell>
          <cell r="J39">
            <v>58441</v>
          </cell>
          <cell r="K39">
            <v>64424</v>
          </cell>
          <cell r="L39">
            <v>73202</v>
          </cell>
          <cell r="M39">
            <v>81023</v>
          </cell>
          <cell r="N39">
            <v>92040</v>
          </cell>
          <cell r="O39">
            <v>100725</v>
          </cell>
          <cell r="P39">
            <v>120966</v>
          </cell>
          <cell r="Q39">
            <v>144339</v>
          </cell>
          <cell r="R39">
            <v>177860</v>
          </cell>
          <cell r="S39">
            <v>0.93242068665797473</v>
          </cell>
          <cell r="T39">
            <v>0.23223799527501221</v>
          </cell>
          <cell r="U39">
            <v>0.10858540425053409</v>
          </cell>
          <cell r="V39">
            <v>0.14194945555425953</v>
          </cell>
          <cell r="W39">
            <v>64424</v>
          </cell>
          <cell r="X39">
            <v>92040</v>
          </cell>
          <cell r="Y39">
            <v>100725</v>
          </cell>
          <cell r="Z39">
            <v>0.5634701353532845</v>
          </cell>
          <cell r="AA39">
            <v>9.4361147327248984E-2</v>
          </cell>
          <cell r="AB39">
            <v>9.4361147327248984E-2</v>
          </cell>
          <cell r="AC39">
            <v>92040</v>
          </cell>
          <cell r="AD39">
            <v>100725</v>
          </cell>
          <cell r="AE39">
            <v>0.5634701353532845</v>
          </cell>
          <cell r="AF39">
            <v>9.4361147327248984E-2</v>
          </cell>
          <cell r="AG39">
            <v>49798</v>
          </cell>
          <cell r="AH39">
            <v>49798</v>
          </cell>
        </row>
        <row r="41">
          <cell r="A41" t="str">
            <v>Deposits</v>
          </cell>
          <cell r="B41">
            <v>2568</v>
          </cell>
          <cell r="C41">
            <v>18382</v>
          </cell>
          <cell r="D41">
            <v>8903</v>
          </cell>
          <cell r="E41">
            <v>24142</v>
          </cell>
          <cell r="F41">
            <v>44593</v>
          </cell>
          <cell r="G41">
            <v>28499</v>
          </cell>
          <cell r="H41">
            <v>33749</v>
          </cell>
          <cell r="I41">
            <v>34795</v>
          </cell>
          <cell r="J41">
            <v>42995</v>
          </cell>
          <cell r="K41">
            <v>48819</v>
          </cell>
          <cell r="L41">
            <v>54979</v>
          </cell>
          <cell r="M41">
            <v>65497</v>
          </cell>
          <cell r="N41">
            <v>65659</v>
          </cell>
          <cell r="O41">
            <v>76489</v>
          </cell>
          <cell r="P41">
            <v>81940</v>
          </cell>
          <cell r="R41">
            <v>110001</v>
          </cell>
          <cell r="S41">
            <v>0.67533772978571105</v>
          </cell>
          <cell r="T41" t="e">
            <v>#DIV/0!</v>
          </cell>
          <cell r="U41">
            <v>0.23941600530904261</v>
          </cell>
          <cell r="V41">
            <v>5.6206312299669214E-2</v>
          </cell>
          <cell r="W41">
            <v>48819</v>
          </cell>
          <cell r="X41">
            <v>65659</v>
          </cell>
          <cell r="Y41">
            <v>76489</v>
          </cell>
          <cell r="Z41">
            <v>0.56678752125197152</v>
          </cell>
          <cell r="AA41">
            <v>0.16494311518603699</v>
          </cell>
          <cell r="AB41">
            <v>0.16494311518603699</v>
          </cell>
          <cell r="AC41">
            <v>65659</v>
          </cell>
          <cell r="AD41">
            <v>76489</v>
          </cell>
          <cell r="AE41">
            <v>0.56678752125197152</v>
          </cell>
          <cell r="AF41">
            <v>0.16494311518603699</v>
          </cell>
          <cell r="AG41">
            <v>44593</v>
          </cell>
          <cell r="AH41">
            <v>44593</v>
          </cell>
        </row>
        <row r="42">
          <cell r="A42" t="str">
            <v>--- Low cost deposits</v>
          </cell>
          <cell r="G42">
            <v>1700</v>
          </cell>
          <cell r="H42">
            <v>2800</v>
          </cell>
          <cell r="I42">
            <v>2900</v>
          </cell>
          <cell r="J42">
            <v>5000</v>
          </cell>
          <cell r="AG42">
            <v>1750</v>
          </cell>
          <cell r="AH42">
            <v>1750</v>
          </cell>
        </row>
        <row r="43">
          <cell r="A43" t="str">
            <v>Borrowings</v>
          </cell>
          <cell r="B43">
            <v>11404</v>
          </cell>
          <cell r="C43">
            <v>9631</v>
          </cell>
          <cell r="D43">
            <v>12122</v>
          </cell>
          <cell r="E43">
            <v>9378</v>
          </cell>
          <cell r="F43">
            <v>5116</v>
          </cell>
          <cell r="G43">
            <v>4304</v>
          </cell>
          <cell r="H43">
            <v>5516</v>
          </cell>
          <cell r="I43">
            <v>8633</v>
          </cell>
          <cell r="J43">
            <v>9855</v>
          </cell>
          <cell r="K43">
            <v>9467</v>
          </cell>
          <cell r="L43">
            <v>11498</v>
          </cell>
          <cell r="M43">
            <v>9178</v>
          </cell>
          <cell r="N43">
            <v>16092</v>
          </cell>
          <cell r="O43">
            <v>13418</v>
          </cell>
          <cell r="P43">
            <v>24671</v>
          </cell>
          <cell r="R43">
            <v>50998</v>
          </cell>
          <cell r="S43">
            <v>2.1691523738503604</v>
          </cell>
          <cell r="T43" t="e">
            <v>#DIV/0!</v>
          </cell>
          <cell r="U43">
            <v>-0.29550178438370134</v>
          </cell>
          <cell r="V43">
            <v>-0.41368848808728564</v>
          </cell>
          <cell r="W43">
            <v>9467</v>
          </cell>
          <cell r="X43">
            <v>16092</v>
          </cell>
          <cell r="Y43">
            <v>13418</v>
          </cell>
          <cell r="Z43">
            <v>0.41734445970212319</v>
          </cell>
          <cell r="AA43">
            <v>-0.16616952522992789</v>
          </cell>
          <cell r="AB43">
            <v>-0.16616952522992789</v>
          </cell>
          <cell r="AC43">
            <v>16092</v>
          </cell>
          <cell r="AD43">
            <v>13418</v>
          </cell>
          <cell r="AE43">
            <v>0.41734445970212319</v>
          </cell>
          <cell r="AF43">
            <v>-0.16616952522992789</v>
          </cell>
          <cell r="AG43">
            <v>5116</v>
          </cell>
          <cell r="AH43">
            <v>5116</v>
          </cell>
        </row>
        <row r="45">
          <cell r="A45" t="str">
            <v>Gross NPAs</v>
          </cell>
          <cell r="B45">
            <v>151</v>
          </cell>
          <cell r="C45">
            <v>222</v>
          </cell>
          <cell r="D45">
            <v>240</v>
          </cell>
          <cell r="E45">
            <v>240</v>
          </cell>
          <cell r="F45">
            <v>151</v>
          </cell>
          <cell r="G45">
            <v>236</v>
          </cell>
          <cell r="H45">
            <v>292</v>
          </cell>
          <cell r="X45">
            <v>20253980</v>
          </cell>
          <cell r="AG45">
            <v>151</v>
          </cell>
          <cell r="AH45">
            <v>151</v>
          </cell>
        </row>
        <row r="46">
          <cell r="A46" t="str">
            <v>Net NPAS</v>
          </cell>
          <cell r="B46">
            <v>13</v>
          </cell>
          <cell r="C46">
            <v>54</v>
          </cell>
          <cell r="D46">
            <v>50</v>
          </cell>
          <cell r="E46">
            <v>50</v>
          </cell>
          <cell r="F46">
            <v>13</v>
          </cell>
          <cell r="G46">
            <v>54</v>
          </cell>
          <cell r="H46">
            <v>92</v>
          </cell>
          <cell r="AG46">
            <v>13</v>
          </cell>
          <cell r="AH46">
            <v>13</v>
          </cell>
        </row>
        <row r="47">
          <cell r="A47" t="str">
            <v>Net NPA%</v>
          </cell>
          <cell r="B47">
            <v>1.1000000000000001E-3</v>
          </cell>
          <cell r="C47">
            <v>4.0000000000000001E-3</v>
          </cell>
          <cell r="D47">
            <v>3.0000000000000001E-3</v>
          </cell>
          <cell r="E47">
            <v>3.2000000000000002E-3</v>
          </cell>
          <cell r="F47">
            <v>1.1000000000000001E-3</v>
          </cell>
          <cell r="G47">
            <v>2E-3</v>
          </cell>
          <cell r="H47">
            <v>3.0000000000000001E-3</v>
          </cell>
          <cell r="I47">
            <v>4.0000000000000001E-3</v>
          </cell>
          <cell r="X47">
            <v>185401.2</v>
          </cell>
          <cell r="AG47">
            <v>1.1000000000000001E-3</v>
          </cell>
          <cell r="AH47">
            <v>1.1000000000000001E-3</v>
          </cell>
        </row>
        <row r="48">
          <cell r="X48">
            <v>9.1538156944956008E-3</v>
          </cell>
        </row>
        <row r="49">
          <cell r="G49">
            <v>5.9651215832134459E-2</v>
          </cell>
          <cell r="H49">
            <v>8.2965421197665118E-2</v>
          </cell>
          <cell r="I49">
            <v>8.3345308233941665E-2</v>
          </cell>
          <cell r="J49">
            <v>0.11629259216187929</v>
          </cell>
        </row>
        <row r="50">
          <cell r="A50" t="str">
            <v>Tier 1 Ratio</v>
          </cell>
          <cell r="R50">
            <v>8.7999999999999995E-2</v>
          </cell>
          <cell r="S50">
            <v>7.3999999999999996E-2</v>
          </cell>
        </row>
        <row r="51">
          <cell r="A51" t="str">
            <v>Quarterly</v>
          </cell>
          <cell r="AG51">
            <v>3.9243827506559324E-2</v>
          </cell>
        </row>
        <row r="52">
          <cell r="A52" t="str">
            <v>Yield on advances</v>
          </cell>
          <cell r="C52">
            <v>0.13742687350466931</v>
          </cell>
          <cell r="D52">
            <v>0.13399296891155993</v>
          </cell>
          <cell r="E52">
            <v>0.1210760543073411</v>
          </cell>
          <cell r="F52">
            <v>0.13835793167509547</v>
          </cell>
          <cell r="G52">
            <v>0.11831520552928339</v>
          </cell>
          <cell r="H52">
            <v>0.11634808648260167</v>
          </cell>
          <cell r="I52">
            <v>0.11293527262700766</v>
          </cell>
          <cell r="J52">
            <v>0.11253845504907062</v>
          </cell>
          <cell r="K52">
            <v>0.10729514050613259</v>
          </cell>
          <cell r="L52">
            <v>0.11137641224999172</v>
          </cell>
          <cell r="M52">
            <v>0.11380561934620684</v>
          </cell>
          <cell r="N52">
            <v>0.10849177910744595</v>
          </cell>
          <cell r="O52">
            <v>0.11061764705882353</v>
          </cell>
          <cell r="P52">
            <v>0.11758857647126532</v>
          </cell>
          <cell r="Q52">
            <v>0.11919127077387946</v>
          </cell>
          <cell r="W52">
            <v>0.10311904871218035</v>
          </cell>
          <cell r="AD52">
            <v>0.10880305692450538</v>
          </cell>
          <cell r="AH52">
            <v>3.9243827506559324E-2</v>
          </cell>
        </row>
        <row r="53">
          <cell r="A53" t="str">
            <v>Yield on Investments</v>
          </cell>
          <cell r="C53">
            <v>3.5955074143650824E-2</v>
          </cell>
          <cell r="D53">
            <v>4.9369087837837833E-2</v>
          </cell>
          <cell r="E53">
            <v>4.730485462613418E-2</v>
          </cell>
          <cell r="F53">
            <v>4.1906511263951236E-2</v>
          </cell>
          <cell r="G53">
            <v>3.6418354459984092E-2</v>
          </cell>
          <cell r="H53">
            <v>5.951834969223091E-2</v>
          </cell>
          <cell r="I53">
            <v>6.8778589105129698E-2</v>
          </cell>
          <cell r="J53">
            <v>4.8124784952402799E-2</v>
          </cell>
          <cell r="K53">
            <v>5.5764080547889193E-2</v>
          </cell>
          <cell r="L53">
            <v>5.8800739183075261E-2</v>
          </cell>
          <cell r="M53">
            <v>5.6786077564683471E-2</v>
          </cell>
          <cell r="N53">
            <v>6.1394458331117369E-2</v>
          </cell>
          <cell r="O53">
            <v>7.1091834757332856E-2</v>
          </cell>
          <cell r="P53">
            <v>7.0323370896619303E-2</v>
          </cell>
          <cell r="Q53">
            <v>7.3721207921935442E-2</v>
          </cell>
          <cell r="R53">
            <v>0.12526719128210656</v>
          </cell>
          <cell r="S53">
            <v>0.1295493648871083</v>
          </cell>
          <cell r="T53">
            <v>0.13783723149285174</v>
          </cell>
          <cell r="W53">
            <v>5.2299875371488828E-2</v>
          </cell>
          <cell r="X53">
            <v>0.10311904871218035</v>
          </cell>
          <cell r="AB53">
            <v>0.10311904871218035</v>
          </cell>
          <cell r="AD53">
            <v>5.7966351574017867E-2</v>
          </cell>
          <cell r="AE53">
            <v>0.10880305692450538</v>
          </cell>
          <cell r="AI53">
            <v>0.22473251910577818</v>
          </cell>
        </row>
        <row r="54">
          <cell r="A54" t="str">
            <v>Yield on Earning Assets</v>
          </cell>
          <cell r="C54">
            <v>8.8558380617674196E-2</v>
          </cell>
          <cell r="D54">
            <v>9.3441615880201986E-2</v>
          </cell>
          <cell r="E54">
            <v>8.7326256103323355E-2</v>
          </cell>
          <cell r="F54">
            <v>8.7635447444971246E-2</v>
          </cell>
          <cell r="G54">
            <v>8.0261833944340694E-2</v>
          </cell>
          <cell r="H54">
            <v>9.7350535273126551E-2</v>
          </cell>
          <cell r="I54">
            <v>9.9572538260668378E-2</v>
          </cell>
          <cell r="J54">
            <v>9.266831449649994E-2</v>
          </cell>
          <cell r="K54">
            <v>9.1616066414357211E-2</v>
          </cell>
          <cell r="L54">
            <v>9.4627701161117808E-2</v>
          </cell>
          <cell r="M54">
            <v>9.4508516777435561E-2</v>
          </cell>
          <cell r="N54">
            <v>9.6299729000421802E-2</v>
          </cell>
          <cell r="O54">
            <v>0.10052920395299976</v>
          </cell>
          <cell r="P54">
            <v>0.10651687258391183</v>
          </cell>
          <cell r="Q54">
            <v>0.10768065434122991</v>
          </cell>
          <cell r="R54">
            <v>6.9251174722511494E-2</v>
          </cell>
          <cell r="S54">
            <v>7.097567495322106E-2</v>
          </cell>
          <cell r="T54">
            <v>7.22825771808151E-2</v>
          </cell>
          <cell r="W54">
            <v>8.7361914814354888E-2</v>
          </cell>
          <cell r="X54">
            <v>5.2299875371488828E-2</v>
          </cell>
          <cell r="AB54">
            <v>5.2299875371488828E-2</v>
          </cell>
          <cell r="AD54">
            <v>9.2867970706896882E-2</v>
          </cell>
          <cell r="AE54">
            <v>5.7966351574017867E-2</v>
          </cell>
          <cell r="AI54">
            <v>0.16954297112132513</v>
          </cell>
        </row>
        <row r="55">
          <cell r="A55" t="str">
            <v>Cost of Earning Assets</v>
          </cell>
          <cell r="C55">
            <v>4.3456776549584748E-2</v>
          </cell>
          <cell r="D55">
            <v>4.2579975622496949E-2</v>
          </cell>
          <cell r="E55">
            <v>3.8383115451252163E-2</v>
          </cell>
          <cell r="F55">
            <v>2.6440000916191395E-2</v>
          </cell>
          <cell r="G55">
            <v>3.7892969956883633E-2</v>
          </cell>
          <cell r="H55">
            <v>4.2704663988221495E-2</v>
          </cell>
          <cell r="I55">
            <v>4.8851133220947786E-2</v>
          </cell>
          <cell r="J55">
            <v>4.1907281269457912E-2</v>
          </cell>
          <cell r="K55">
            <v>4.6496235705856023E-2</v>
          </cell>
          <cell r="L55">
            <v>4.4552628137125252E-2</v>
          </cell>
          <cell r="M55">
            <v>4.7141514021721509E-2</v>
          </cell>
          <cell r="N55">
            <v>4.6295279753615734E-2</v>
          </cell>
          <cell r="O55">
            <v>5.4292013591678991E-2</v>
          </cell>
          <cell r="P55">
            <v>5.5535028485594815E-2</v>
          </cell>
          <cell r="Q55">
            <v>5.6032897985337636E-2</v>
          </cell>
          <cell r="R55">
            <v>0.10766057002039112</v>
          </cell>
          <cell r="S55">
            <v>0.10774219868651558</v>
          </cell>
          <cell r="T55">
            <v>0.11210372060446859</v>
          </cell>
          <cell r="W55">
            <v>4.4337203526636039E-2</v>
          </cell>
          <cell r="X55">
            <v>8.7361914814354888E-2</v>
          </cell>
          <cell r="AB55">
            <v>8.7361914814354888E-2</v>
          </cell>
          <cell r="AD55">
            <v>4.5686246390944381E-2</v>
          </cell>
          <cell r="AE55">
            <v>9.2867970706896882E-2</v>
          </cell>
          <cell r="AI55">
            <v>0.20973670624677335</v>
          </cell>
        </row>
        <row r="56">
          <cell r="A56" t="str">
            <v>NIM</v>
          </cell>
          <cell r="C56">
            <v>4.5101604068089447E-2</v>
          </cell>
          <cell r="D56">
            <v>5.0861640257705037E-2</v>
          </cell>
          <cell r="E56">
            <v>4.8943140652071192E-2</v>
          </cell>
          <cell r="F56">
            <v>6.1195446528779854E-2</v>
          </cell>
          <cell r="G56">
            <v>4.236886398745706E-2</v>
          </cell>
          <cell r="H56">
            <v>5.4645871284905057E-2</v>
          </cell>
          <cell r="I56">
            <v>5.0721405039720592E-2</v>
          </cell>
          <cell r="J56">
            <v>5.0761033227042028E-2</v>
          </cell>
          <cell r="K56">
            <v>4.5119830708501188E-2</v>
          </cell>
          <cell r="L56">
            <v>5.0075073023992556E-2</v>
          </cell>
          <cell r="M56">
            <v>4.7367002755714052E-2</v>
          </cell>
          <cell r="N56">
            <v>5.0004449246806068E-2</v>
          </cell>
          <cell r="O56">
            <v>4.6237190361320769E-2</v>
          </cell>
          <cell r="P56">
            <v>5.098184409831702E-2</v>
          </cell>
          <cell r="Q56">
            <v>5.164775635589227E-2</v>
          </cell>
          <cell r="R56">
            <v>5.6830046027455082E-2</v>
          </cell>
          <cell r="S56">
            <v>6.2510552404721725E-2</v>
          </cell>
          <cell r="T56">
            <v>5.8421545381316144E-2</v>
          </cell>
          <cell r="W56">
            <v>4.3024711287718849E-2</v>
          </cell>
          <cell r="X56">
            <v>4.4337203526636039E-2</v>
          </cell>
          <cell r="AB56">
            <v>4.4337203526636039E-2</v>
          </cell>
          <cell r="AD56">
            <v>4.7181724315952502E-2</v>
          </cell>
          <cell r="AE56">
            <v>4.5686246390944381E-2</v>
          </cell>
          <cell r="AI56">
            <v>0.11500449339375514</v>
          </cell>
        </row>
        <row r="57">
          <cell r="A57" t="str">
            <v>NIM</v>
          </cell>
          <cell r="C57">
            <v>4.5101604068089447E-2</v>
          </cell>
          <cell r="D57">
            <v>5.0861640257705037E-2</v>
          </cell>
          <cell r="E57">
            <v>4.8943140652071192E-2</v>
          </cell>
          <cell r="F57">
            <v>6.1195446528779854E-2</v>
          </cell>
          <cell r="G57">
            <v>4.236886398745706E-2</v>
          </cell>
          <cell r="H57">
            <v>5.4645871284905057E-2</v>
          </cell>
          <cell r="I57">
            <v>5.0721405039720592E-2</v>
          </cell>
          <cell r="J57">
            <v>5.0761033227042028E-2</v>
          </cell>
          <cell r="K57">
            <v>4.5119830708501188E-2</v>
          </cell>
          <cell r="L57">
            <v>5.0075073023992556E-2</v>
          </cell>
          <cell r="M57">
            <v>4.7367002755714052E-2</v>
          </cell>
          <cell r="N57">
            <v>5.0004449246806068E-2</v>
          </cell>
          <cell r="O57">
            <v>4.9540943636033501E-2</v>
          </cell>
          <cell r="P57">
            <v>5.098184409831702E-2</v>
          </cell>
          <cell r="Q57">
            <v>5.164775635589227E-2</v>
          </cell>
          <cell r="R57">
            <v>5.0830523992936034E-2</v>
          </cell>
          <cell r="S57">
            <v>4.5231646281793852E-2</v>
          </cell>
          <cell r="T57">
            <v>5.3682175223152447E-2</v>
          </cell>
          <cell r="X57">
            <v>4.3024711287718849E-2</v>
          </cell>
          <cell r="AB57">
            <v>4.3024711287718849E-2</v>
          </cell>
          <cell r="AE57">
            <v>4.7181724315952502E-2</v>
          </cell>
          <cell r="AI57">
            <v>9.4732212853018208E-2</v>
          </cell>
        </row>
        <row r="58">
          <cell r="A58" t="str">
            <v>Rolling 4 Qtr</v>
          </cell>
        </row>
        <row r="59">
          <cell r="A59" t="str">
            <v>Yield on advances</v>
          </cell>
          <cell r="F59">
            <v>0.13128941329076033</v>
          </cell>
          <cell r="G59">
            <v>0.12725750132181882</v>
          </cell>
          <cell r="H59">
            <v>0.12233136565311971</v>
          </cell>
          <cell r="I59">
            <v>0.11972015392577505</v>
          </cell>
          <cell r="J59">
            <v>0.11248415774037684</v>
          </cell>
          <cell r="K59">
            <v>0.11140003034440904</v>
          </cell>
          <cell r="L59">
            <v>0.11134776366121668</v>
          </cell>
          <cell r="M59">
            <v>0.1119186084398477</v>
          </cell>
          <cell r="N59">
            <v>0.10895289280921042</v>
          </cell>
          <cell r="O59">
            <v>0.10989469676386049</v>
          </cell>
          <cell r="P59">
            <v>0.11227195032779407</v>
          </cell>
          <cell r="Q59">
            <v>0.11448916627478056</v>
          </cell>
          <cell r="W59">
            <v>1.9216891189070301E-2</v>
          </cell>
        </row>
        <row r="60">
          <cell r="A60" t="str">
            <v>Yield on Investments</v>
          </cell>
          <cell r="F60">
            <v>4.2878874412517101E-2</v>
          </cell>
          <cell r="G60">
            <v>4.4162944955339463E-2</v>
          </cell>
          <cell r="H60">
            <v>4.7776574129163349E-2</v>
          </cell>
          <cell r="I60">
            <v>5.0094619997269572E-2</v>
          </cell>
          <cell r="J60">
            <v>4.8499290734756138E-2</v>
          </cell>
          <cell r="K60">
            <v>5.7555511521919039E-2</v>
          </cell>
          <cell r="L60">
            <v>5.6586663947797725E-2</v>
          </cell>
          <cell r="M60">
            <v>5.5205629775337176E-2</v>
          </cell>
          <cell r="N60">
            <v>5.8949514610949584E-2</v>
          </cell>
          <cell r="O60">
            <v>6.3295797962003977E-2</v>
          </cell>
          <cell r="P60">
            <v>6.4056260054887862E-2</v>
          </cell>
          <cell r="Q60">
            <v>6.7443287347997233E-2</v>
          </cell>
          <cell r="R60">
            <v>0.11837825215237645</v>
          </cell>
          <cell r="S60">
            <v>0.12385948495440792</v>
          </cell>
          <cell r="T60">
            <v>0.12882943043351333</v>
          </cell>
          <cell r="W60">
            <v>9.3717766933216328E-3</v>
          </cell>
          <cell r="X60">
            <v>1.7316697906039926E-2</v>
          </cell>
          <cell r="AB60">
            <v>1.5767805259037041E-2</v>
          </cell>
        </row>
        <row r="61">
          <cell r="A61" t="str">
            <v>Yield on Earning Assets</v>
          </cell>
          <cell r="F61">
            <v>8.7813799696750114E-2</v>
          </cell>
          <cell r="G61">
            <v>8.7802847676287335E-2</v>
          </cell>
          <cell r="H61">
            <v>9.0343553873672669E-2</v>
          </cell>
          <cell r="I61">
            <v>9.1425907236967571E-2</v>
          </cell>
          <cell r="J61">
            <v>8.9068732993701855E-2</v>
          </cell>
          <cell r="K61">
            <v>9.4581171578174389E-2</v>
          </cell>
          <cell r="L61">
            <v>9.4001676974890702E-2</v>
          </cell>
          <cell r="M61">
            <v>9.3713079129023213E-2</v>
          </cell>
          <cell r="N61">
            <v>9.4006745590984209E-2</v>
          </cell>
          <cell r="O61">
            <v>9.6683693311360314E-2</v>
          </cell>
          <cell r="P61">
            <v>9.914639410542872E-2</v>
          </cell>
          <cell r="Q61">
            <v>0.10228578371449823</v>
          </cell>
          <cell r="R61">
            <v>7.0242923860741574E-2</v>
          </cell>
          <cell r="S61">
            <v>7.037642988144982E-2</v>
          </cell>
          <cell r="T61">
            <v>7.1399434743590104E-2</v>
          </cell>
          <cell r="W61">
            <v>1.6072428059391564E-2</v>
          </cell>
          <cell r="X61">
            <v>7.8216348084333802E-3</v>
          </cell>
          <cell r="AB61">
            <v>6.6453269071182824E-3</v>
          </cell>
        </row>
        <row r="62">
          <cell r="A62" t="str">
            <v>Cost of Earning Assets</v>
          </cell>
          <cell r="F62">
            <v>3.5791646622539142E-2</v>
          </cell>
          <cell r="G62">
            <v>3.6042836228342472E-2</v>
          </cell>
          <cell r="H62">
            <v>3.7012469369397311E-2</v>
          </cell>
          <cell r="I62">
            <v>3.9100506462159512E-2</v>
          </cell>
          <cell r="J62">
            <v>4.128474370819947E-2</v>
          </cell>
          <cell r="K62">
            <v>4.4925768653618976E-2</v>
          </cell>
          <cell r="L62">
            <v>4.5149602895135033E-2</v>
          </cell>
          <cell r="M62">
            <v>4.5350888811539918E-2</v>
          </cell>
          <cell r="N62">
            <v>4.593022783301276E-2</v>
          </cell>
          <cell r="O62">
            <v>4.8429927032137943E-2</v>
          </cell>
          <cell r="P62">
            <v>5.0832257733633084E-2</v>
          </cell>
          <cell r="Q62">
            <v>5.2930366374632949E-2</v>
          </cell>
          <cell r="R62">
            <v>0.10504412435330933</v>
          </cell>
          <cell r="S62">
            <v>0.1073433162902479</v>
          </cell>
          <cell r="T62">
            <v>0.10904720810962824</v>
          </cell>
          <cell r="W62">
            <v>8.156947058117453E-3</v>
          </cell>
          <cell r="X62">
            <v>1.4109262404125158E-2</v>
          </cell>
          <cell r="AB62">
            <v>1.2532858555462935E-2</v>
          </cell>
        </row>
        <row r="63">
          <cell r="A63" t="str">
            <v>NIM</v>
          </cell>
          <cell r="F63">
            <v>5.2022153074210972E-2</v>
          </cell>
          <cell r="G63">
            <v>5.1760011447944863E-2</v>
          </cell>
          <cell r="H63">
            <v>5.3331084504275358E-2</v>
          </cell>
          <cell r="I63">
            <v>5.2325400774808059E-2</v>
          </cell>
          <cell r="J63">
            <v>4.7783989285502385E-2</v>
          </cell>
          <cell r="K63">
            <v>4.9655402924555413E-2</v>
          </cell>
          <cell r="L63">
            <v>4.885207407975567E-2</v>
          </cell>
          <cell r="M63">
            <v>4.8362190317483296E-2</v>
          </cell>
          <cell r="N63">
            <v>4.8076517757971449E-2</v>
          </cell>
          <cell r="O63">
            <v>4.8253766279222371E-2</v>
          </cell>
          <cell r="P63">
            <v>4.8314136371795637E-2</v>
          </cell>
          <cell r="Q63">
            <v>4.935541733986528E-2</v>
          </cell>
          <cell r="R63">
            <v>5.4987585111568885E-2</v>
          </cell>
          <cell r="S63">
            <v>5.8135684820318924E-2</v>
          </cell>
          <cell r="T63">
            <v>5.8704065258955641E-2</v>
          </cell>
          <cell r="W63">
            <v>7.9154810012741113E-3</v>
          </cell>
          <cell r="X63">
            <v>7.1606173027656825E-3</v>
          </cell>
          <cell r="AB63">
            <v>6.3605737319850563E-3</v>
          </cell>
        </row>
        <row r="64">
          <cell r="A64" t="str">
            <v>NIM</v>
          </cell>
          <cell r="F64">
            <v>5.2022153074210972E-2</v>
          </cell>
          <cell r="G64">
            <v>5.1760011447944863E-2</v>
          </cell>
          <cell r="H64">
            <v>5.3331084504275358E-2</v>
          </cell>
          <cell r="I64">
            <v>5.2325400774808059E-2</v>
          </cell>
          <cell r="J64">
            <v>4.7783989285502385E-2</v>
          </cell>
          <cell r="K64">
            <v>4.9655402924555413E-2</v>
          </cell>
          <cell r="L64">
            <v>4.885207407975567E-2</v>
          </cell>
          <cell r="M64">
            <v>4.8362190317483296E-2</v>
          </cell>
          <cell r="N64">
            <v>4.8076517757971449E-2</v>
          </cell>
          <cell r="O64">
            <v>4.9221234571502175E-2</v>
          </cell>
          <cell r="P64">
            <v>4.9164707793040378E-2</v>
          </cell>
          <cell r="Q64">
            <v>5.0093750057967741E-2</v>
          </cell>
          <cell r="R64">
            <v>5.0056539241740444E-2</v>
          </cell>
          <cell r="S64">
            <v>4.9207631469928979E-2</v>
          </cell>
          <cell r="T64">
            <v>5.0343142850672602E-2</v>
          </cell>
          <cell r="X64">
            <v>6.9486451013594753E-3</v>
          </cell>
          <cell r="AB64">
            <v>6.1722848234778789E-3</v>
          </cell>
        </row>
        <row r="68">
          <cell r="A68" t="str">
            <v>Bank Standalone</v>
          </cell>
        </row>
        <row r="69">
          <cell r="A69" t="str">
            <v>Lending</v>
          </cell>
          <cell r="L69">
            <v>1270.7</v>
          </cell>
          <cell r="O69">
            <v>1624</v>
          </cell>
          <cell r="P69">
            <v>1964.7</v>
          </cell>
        </row>
        <row r="70">
          <cell r="A70" t="str">
            <v>Corporate Banking</v>
          </cell>
          <cell r="L70">
            <v>409.7</v>
          </cell>
          <cell r="O70">
            <v>833.1</v>
          </cell>
          <cell r="P70">
            <v>807.5</v>
          </cell>
        </row>
        <row r="71">
          <cell r="A71" t="str">
            <v>Retail Liabilities</v>
          </cell>
          <cell r="L71">
            <v>411.7</v>
          </cell>
          <cell r="O71">
            <v>736.9</v>
          </cell>
          <cell r="P71">
            <v>743</v>
          </cell>
        </row>
        <row r="72">
          <cell r="A72" t="str">
            <v>Treasury and Investments</v>
          </cell>
          <cell r="L72">
            <v>525.6</v>
          </cell>
          <cell r="O72">
            <v>652</v>
          </cell>
          <cell r="P72">
            <v>992.5</v>
          </cell>
        </row>
        <row r="73">
          <cell r="A73" t="str">
            <v>Venture Funds Management</v>
          </cell>
          <cell r="L73">
            <v>34.799999999999997</v>
          </cell>
          <cell r="O73">
            <v>44.2</v>
          </cell>
          <cell r="P73">
            <v>50.7</v>
          </cell>
        </row>
        <row r="74">
          <cell r="A74" t="str">
            <v>Coporate Centre</v>
          </cell>
          <cell r="L74">
            <v>159.80000000000001</v>
          </cell>
          <cell r="O74">
            <v>0</v>
          </cell>
          <cell r="P74">
            <v>0</v>
          </cell>
        </row>
        <row r="75">
          <cell r="A75" t="str">
            <v>Inter segment revenue</v>
          </cell>
          <cell r="L75">
            <v>-453.8</v>
          </cell>
          <cell r="O75">
            <v>-825.1</v>
          </cell>
          <cell r="P75">
            <v>-982</v>
          </cell>
        </row>
        <row r="76">
          <cell r="A76" t="str">
            <v>Un-allocable Revenue (Net)</v>
          </cell>
          <cell r="L76">
            <v>-453.8</v>
          </cell>
          <cell r="O76">
            <v>-825.1</v>
          </cell>
          <cell r="P76">
            <v>-982</v>
          </cell>
        </row>
        <row r="77">
          <cell r="A77" t="str">
            <v>Total Revenue</v>
          </cell>
          <cell r="L77">
            <v>2358.5</v>
          </cell>
          <cell r="O77">
            <v>3065.2</v>
          </cell>
          <cell r="P77">
            <v>3576.4</v>
          </cell>
        </row>
        <row r="78">
          <cell r="A78" t="str">
            <v>Profit Before Tax</v>
          </cell>
          <cell r="L78">
            <v>473.3</v>
          </cell>
          <cell r="O78">
            <v>371.6</v>
          </cell>
          <cell r="P78">
            <v>512.79999999999995</v>
          </cell>
        </row>
        <row r="79">
          <cell r="A79" t="str">
            <v>Provision for Tax</v>
          </cell>
          <cell r="L79">
            <v>161.6</v>
          </cell>
          <cell r="O79">
            <v>132.5</v>
          </cell>
          <cell r="P79">
            <v>164.8</v>
          </cell>
        </row>
        <row r="80">
          <cell r="A80" t="str">
            <v>Profit After Tax</v>
          </cell>
          <cell r="L80">
            <v>311.7</v>
          </cell>
          <cell r="O80">
            <v>239.1</v>
          </cell>
          <cell r="P80">
            <v>348</v>
          </cell>
        </row>
        <row r="81">
          <cell r="A81" t="str">
            <v>Profit After Tax</v>
          </cell>
          <cell r="L81">
            <v>311.7</v>
          </cell>
          <cell r="O81">
            <v>239.1</v>
          </cell>
          <cell r="P81">
            <v>348</v>
          </cell>
        </row>
        <row r="82">
          <cell r="A82" t="str">
            <v>Segmental PBT</v>
          </cell>
        </row>
        <row r="83">
          <cell r="A83" t="str">
            <v>Lending</v>
          </cell>
          <cell r="L83">
            <v>283.10000000000002</v>
          </cell>
          <cell r="O83">
            <v>158.69999999999999</v>
          </cell>
          <cell r="P83">
            <v>298</v>
          </cell>
        </row>
        <row r="84">
          <cell r="A84" t="str">
            <v>Corporate Banking</v>
          </cell>
          <cell r="L84">
            <v>105.1</v>
          </cell>
          <cell r="O84">
            <v>194.2</v>
          </cell>
          <cell r="P84">
            <v>202.7</v>
          </cell>
        </row>
        <row r="85">
          <cell r="A85" t="str">
            <v>Retail Liabilities</v>
          </cell>
          <cell r="L85">
            <v>-24.6</v>
          </cell>
          <cell r="O85">
            <v>-27.5</v>
          </cell>
          <cell r="P85">
            <v>-94</v>
          </cell>
        </row>
        <row r="86">
          <cell r="A86" t="str">
            <v>Treasury and Investments</v>
          </cell>
          <cell r="L86">
            <v>9.3000000000000007</v>
          </cell>
          <cell r="O86">
            <v>22.8</v>
          </cell>
          <cell r="P86">
            <v>87.2</v>
          </cell>
        </row>
        <row r="87">
          <cell r="A87" t="str">
            <v>Venture Funds Management</v>
          </cell>
          <cell r="L87">
            <v>12.2</v>
          </cell>
          <cell r="O87">
            <v>23.4</v>
          </cell>
          <cell r="P87">
            <v>19</v>
          </cell>
        </row>
        <row r="88">
          <cell r="A88" t="str">
            <v>Coporate Centre</v>
          </cell>
          <cell r="L88">
            <v>88.2</v>
          </cell>
          <cell r="O88">
            <v>0</v>
          </cell>
          <cell r="P88">
            <v>0</v>
          </cell>
        </row>
        <row r="89">
          <cell r="A89" t="str">
            <v>Un-allocable Expenses</v>
          </cell>
          <cell r="L89">
            <v>0</v>
          </cell>
          <cell r="O89">
            <v>0</v>
          </cell>
          <cell r="P89">
            <v>0</v>
          </cell>
        </row>
        <row r="90">
          <cell r="A90" t="str">
            <v>Total PBT</v>
          </cell>
          <cell r="L90">
            <v>473.3</v>
          </cell>
          <cell r="O90">
            <v>371.6</v>
          </cell>
          <cell r="P90">
            <v>512.79999999999995</v>
          </cell>
        </row>
        <row r="91">
          <cell r="A91" t="str">
            <v>Total PBT</v>
          </cell>
          <cell r="L91">
            <v>473.3</v>
          </cell>
          <cell r="O91">
            <v>371.6</v>
          </cell>
          <cell r="P91">
            <v>512.79999999999995</v>
          </cell>
        </row>
        <row r="95">
          <cell r="A95" t="str">
            <v>Rs. Mn</v>
          </cell>
          <cell r="B95" t="str">
            <v>F4Q06</v>
          </cell>
          <cell r="C95" t="str">
            <v>F3Q07</v>
          </cell>
          <cell r="D95" t="str">
            <v>F4Q07</v>
          </cell>
          <cell r="E95" t="str">
            <v>YoY</v>
          </cell>
          <cell r="F95" t="str">
            <v>QoQ</v>
          </cell>
        </row>
        <row r="96">
          <cell r="A96" t="str">
            <v>Reported PBT</v>
          </cell>
          <cell r="B96">
            <v>513.83999999999969</v>
          </cell>
          <cell r="C96">
            <v>692.73099999999999</v>
          </cell>
          <cell r="D96">
            <v>455.37699999999978</v>
          </cell>
          <cell r="E96">
            <v>-0.11377666199595193</v>
          </cell>
          <cell r="F96">
            <v>-0.34263516429898511</v>
          </cell>
        </row>
        <row r="97">
          <cell r="A97" t="str">
            <v>---One-off provision on stressed assets book</v>
          </cell>
          <cell r="B97">
            <v>0</v>
          </cell>
          <cell r="C97">
            <v>203.2</v>
          </cell>
          <cell r="D97">
            <v>46</v>
          </cell>
          <cell r="E97" t="str">
            <v>NA</v>
          </cell>
          <cell r="F97">
            <v>-0.77362204724409445</v>
          </cell>
        </row>
        <row r="98">
          <cell r="A98" t="str">
            <v>---One off general provisions</v>
          </cell>
          <cell r="B98">
            <v>0</v>
          </cell>
          <cell r="C98">
            <v>0</v>
          </cell>
          <cell r="D98">
            <v>312</v>
          </cell>
          <cell r="E98" t="str">
            <v>NA</v>
          </cell>
          <cell r="F98" t="str">
            <v>NA</v>
          </cell>
        </row>
        <row r="99">
          <cell r="A99" t="str">
            <v>Adjusted PBT</v>
          </cell>
          <cell r="B99">
            <v>513.83999999999969</v>
          </cell>
          <cell r="C99">
            <v>895.93100000000004</v>
          </cell>
          <cell r="D99">
            <v>813.37699999999973</v>
          </cell>
          <cell r="E99">
            <v>0.58293826872178145</v>
          </cell>
          <cell r="F99">
            <v>-9.2143256567749465E-2</v>
          </cell>
        </row>
        <row r="100">
          <cell r="A100" t="str">
            <v>Adjusted PBT</v>
          </cell>
          <cell r="B100">
            <v>513.83999999999969</v>
          </cell>
          <cell r="C100">
            <v>895.93100000000004</v>
          </cell>
          <cell r="D100">
            <v>813.37699999999973</v>
          </cell>
          <cell r="E100">
            <v>0.58293826872178145</v>
          </cell>
          <cell r="F100">
            <v>-9.2143256567749465E-2</v>
          </cell>
        </row>
        <row r="104">
          <cell r="B104" t="str">
            <v>F1Q06</v>
          </cell>
          <cell r="C104" t="str">
            <v>F2Q06</v>
          </cell>
          <cell r="D104" t="str">
            <v>F3Q06</v>
          </cell>
          <cell r="E104" t="str">
            <v>F4Q06</v>
          </cell>
          <cell r="F104" t="str">
            <v>F1Q07</v>
          </cell>
          <cell r="G104" t="str">
            <v>F2Q07</v>
          </cell>
          <cell r="H104" t="str">
            <v>F3Q07</v>
          </cell>
          <cell r="I104" t="str">
            <v>F4Q07</v>
          </cell>
        </row>
        <row r="105">
          <cell r="A105" t="str">
            <v>Tax Rate</v>
          </cell>
          <cell r="B105">
            <v>0.35959517068567148</v>
          </cell>
          <cell r="C105">
            <v>0.34139498723993988</v>
          </cell>
          <cell r="D105">
            <v>0.2604957120140623</v>
          </cell>
          <cell r="E105">
            <v>0.32412813327105733</v>
          </cell>
          <cell r="F105">
            <v>0.35653933503395907</v>
          </cell>
          <cell r="G105">
            <v>0.32137598845542587</v>
          </cell>
          <cell r="H105">
            <v>0.34457819846376153</v>
          </cell>
          <cell r="I105">
            <v>0.18182736501843536</v>
          </cell>
        </row>
        <row r="106">
          <cell r="A106" t="str">
            <v>Tax Rate</v>
          </cell>
          <cell r="B106">
            <v>0.35959517068567148</v>
          </cell>
          <cell r="C106">
            <v>0.34139498723993988</v>
          </cell>
          <cell r="D106">
            <v>0.2604957120140623</v>
          </cell>
          <cell r="E106">
            <v>0.32412813327105733</v>
          </cell>
          <cell r="F106">
            <v>0.35659498883117607</v>
          </cell>
          <cell r="G106">
            <v>0.32137598845542587</v>
          </cell>
          <cell r="H106">
            <v>0.34457819846376153</v>
          </cell>
          <cell r="I106">
            <v>0.18182736501843536</v>
          </cell>
        </row>
        <row r="127">
          <cell r="B127" t="str">
            <v>F2007</v>
          </cell>
          <cell r="C127" t="str">
            <v>F1Q08</v>
          </cell>
          <cell r="D127" t="str">
            <v>Increase</v>
          </cell>
        </row>
        <row r="128">
          <cell r="A128" t="str">
            <v xml:space="preserve">Tier 1 </v>
          </cell>
          <cell r="B128">
            <v>13385.6</v>
          </cell>
          <cell r="C128">
            <v>13862.6</v>
          </cell>
          <cell r="D128">
            <v>11900</v>
          </cell>
        </row>
        <row r="130">
          <cell r="A130" t="str">
            <v>RWA</v>
          </cell>
          <cell r="B130">
            <v>151887.79999999999</v>
          </cell>
          <cell r="C130">
            <v>187332.43243243246</v>
          </cell>
          <cell r="D130">
            <v>187332.43243243246</v>
          </cell>
        </row>
        <row r="132">
          <cell r="A132" t="str">
            <v>Tier 1 Ratio,</v>
          </cell>
          <cell r="B132">
            <v>8.8128210429014059E-2</v>
          </cell>
          <cell r="C132">
            <v>7.3999999999999996E-2</v>
          </cell>
          <cell r="D132">
            <v>6.3523437161859958E-2</v>
          </cell>
        </row>
        <row r="138">
          <cell r="A138" t="str">
            <v>No. of Shares</v>
          </cell>
        </row>
        <row r="139">
          <cell r="A139" t="str">
            <v>Current Share capital</v>
          </cell>
          <cell r="B139">
            <v>326.39999999999998</v>
          </cell>
          <cell r="G139">
            <v>5.2083333333333336E-2</v>
          </cell>
        </row>
        <row r="140">
          <cell r="A140" t="str">
            <v>Promoter's holding</v>
          </cell>
        </row>
        <row r="141">
          <cell r="A141" t="str">
            <v>--No. of shares</v>
          </cell>
          <cell r="B141">
            <v>181.15200000000002</v>
          </cell>
        </row>
        <row r="142">
          <cell r="A142" t="str">
            <v>--%</v>
          </cell>
          <cell r="B142">
            <v>0.55500000000000005</v>
          </cell>
          <cell r="D142" t="str">
            <v xml:space="preserve">Options o/s </v>
          </cell>
        </row>
        <row r="143">
          <cell r="A143" t="str">
            <v>Issuance Announced</v>
          </cell>
          <cell r="B143">
            <v>17</v>
          </cell>
          <cell r="D143">
            <v>7.0600000000000005</v>
          </cell>
        </row>
        <row r="144">
          <cell r="A144" t="str">
            <v>Options outstanding</v>
          </cell>
          <cell r="B144">
            <v>7.06</v>
          </cell>
        </row>
        <row r="145">
          <cell r="A145" t="str">
            <v>Share Capital Assuming Issuance &amp; ESOP</v>
          </cell>
          <cell r="B145">
            <v>350.46</v>
          </cell>
        </row>
        <row r="146">
          <cell r="A146" t="str">
            <v>Promoter's holding</v>
          </cell>
          <cell r="B146">
            <v>0.51689779147406278</v>
          </cell>
        </row>
        <row r="147">
          <cell r="A147" t="str">
            <v>Share capital for promoters holding at 49%</v>
          </cell>
          <cell r="B147">
            <v>369.6979591836735</v>
          </cell>
        </row>
        <row r="148">
          <cell r="A148" t="str">
            <v>Further Dilutions</v>
          </cell>
          <cell r="B148">
            <v>5.4893451987883202E-2</v>
          </cell>
        </row>
      </sheetData>
      <sheetData sheetId="12">
        <row r="1">
          <cell r="B1" t="str">
            <v>Kotak (Parent)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>DECLINE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U4">
            <v>-0.7686840667437046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1413.5360000000001</v>
          </cell>
          <cell r="Z6">
            <v>2193.3047573513554</v>
          </cell>
          <cell r="AA6">
            <v>3070.6961961116431</v>
          </cell>
          <cell r="AB6">
            <v>3838.3702451395538</v>
          </cell>
          <cell r="AC6">
            <v>4797.9628064244425</v>
          </cell>
          <cell r="AD6">
            <v>5569.4449879296626</v>
          </cell>
          <cell r="AE6">
            <v>9812.9989650922489</v>
          </cell>
          <cell r="AF6">
            <v>12196.142701459074</v>
          </cell>
          <cell r="AG6">
            <v>14994.150427021328</v>
          </cell>
          <cell r="AH6">
            <v>18225.377619168175</v>
          </cell>
          <cell r="AI6">
            <v>21893.228394605514</v>
          </cell>
          <cell r="AJ6">
            <v>25982.432437957767</v>
          </cell>
          <cell r="AK6">
            <v>30455.895882273289</v>
          </cell>
          <cell r="AL6">
            <v>35252.565650509467</v>
          </cell>
          <cell r="AM6">
            <v>40286.742179038069</v>
          </cell>
          <cell r="AN6">
            <v>45449.214180667623</v>
          </cell>
          <cell r="AO6">
            <v>50610.465746714333</v>
          </cell>
          <cell r="AP6">
            <v>55626.023768158717</v>
          </cell>
          <cell r="AQ6">
            <v>60343.785683380949</v>
          </cell>
          <cell r="AR6">
            <v>64612.917507510865</v>
          </cell>
          <cell r="AS6">
            <v>67920.619358045631</v>
          </cell>
          <cell r="AT6">
            <v>70357.061851007675</v>
          </cell>
          <cell r="AU6">
            <v>72962.176628398258</v>
          </cell>
          <cell r="AV6">
            <v>75742.054796449724</v>
          </cell>
          <cell r="AW6">
            <v>78703.209142105625</v>
          </cell>
          <cell r="AX6">
            <v>81852.58936078602</v>
          </cell>
          <cell r="AY6">
            <v>85197.598338355092</v>
          </cell>
          <cell r="AZ6">
            <v>88746.109525359512</v>
          </cell>
          <cell r="BA6">
            <v>92506.485444243241</v>
          </cell>
          <cell r="BB6">
            <v>96487.597372973789</v>
          </cell>
          <cell r="BC6">
            <v>100698.84625134831</v>
          </cell>
          <cell r="BD6">
            <v>105150.18485918867</v>
          </cell>
          <cell r="BE6">
            <v>109852.14131869082</v>
          </cell>
          <cell r="BF6">
            <v>114815.84397637431</v>
          </cell>
          <cell r="BG6">
            <v>120053.04772338796</v>
          </cell>
          <cell r="BH6">
            <v>125576.16181637593</v>
          </cell>
          <cell r="BI6">
            <v>131398.27926470578</v>
          </cell>
          <cell r="BJ6">
            <v>137533.20785360993</v>
          </cell>
          <cell r="BK6">
            <v>143995.5028767093</v>
          </cell>
          <cell r="BL6">
            <v>150800.50165547605</v>
          </cell>
          <cell r="BM6">
            <v>157964.359927468</v>
          </cell>
          <cell r="BN6">
            <v>165504.09018963203</v>
          </cell>
          <cell r="BO6">
            <v>173437.60208764815</v>
          </cell>
          <cell r="BP6">
            <v>181783.74494717174</v>
          </cell>
          <cell r="BQ6">
            <v>190562.35254794787</v>
          </cell>
          <cell r="BR6">
            <v>199794.29024712529</v>
          </cell>
          <cell r="BS6">
            <v>209501.50456370602</v>
          </cell>
          <cell r="BT6">
            <v>219707.07534193792</v>
          </cell>
          <cell r="BU6">
            <v>230435.27061761255</v>
          </cell>
          <cell r="BV6">
            <v>241711.60431767543</v>
          </cell>
          <cell r="BW6">
            <v>253562.89693031568</v>
          </cell>
          <cell r="BX6">
            <v>266017.33928978356</v>
          </cell>
          <cell r="BY6">
            <v>279104.55962761055</v>
          </cell>
          <cell r="BZ6">
            <v>292855.69404969545</v>
          </cell>
          <cell r="CA6">
            <v>307303.46060688281</v>
          </cell>
          <cell r="CB6">
            <v>322482.23713522777</v>
          </cell>
          <cell r="CC6">
            <v>338428.14305112342</v>
          </cell>
          <cell r="CD6">
            <v>355179.12529589044</v>
          </cell>
          <cell r="CE6">
            <v>372775.04863431869</v>
          </cell>
          <cell r="CF6">
            <v>391257.79052202008</v>
          </cell>
          <cell r="CG6">
            <v>410671.34076734068</v>
          </cell>
          <cell r="CH6">
            <v>431061.90622499975</v>
          </cell>
          <cell r="CI6">
            <v>452478.02077061043</v>
          </cell>
          <cell r="CJ6">
            <v>474970.6608178172</v>
          </cell>
          <cell r="CK6">
            <v>498593.36665298382</v>
          </cell>
          <cell r="CL6">
            <v>523402.36987622833</v>
          </cell>
          <cell r="CM6">
            <v>549456.72725213878</v>
          </cell>
          <cell r="CN6">
            <v>576818.46128877322</v>
          </cell>
          <cell r="CO6">
            <v>605552.70787957136</v>
          </cell>
          <cell r="CP6">
            <v>635727.8713596249</v>
          </cell>
          <cell r="CQ6">
            <v>667415.78734541067</v>
          </cell>
          <cell r="CR6">
            <v>700691.893745629</v>
          </cell>
          <cell r="CS6">
            <v>735635.41035024403</v>
          </cell>
          <cell r="CT6">
            <v>772329.52742525679</v>
          </cell>
          <cell r="CU6">
            <v>810861.60376217857</v>
          </cell>
          <cell r="CV6">
            <v>851323.37465369701</v>
          </cell>
          <cell r="CW6">
            <v>893811.17029065418</v>
          </cell>
          <cell r="CX6">
            <v>938426.14510027866</v>
          </cell>
          <cell r="CY6">
            <v>985274.51857166353</v>
          </cell>
          <cell r="CZ6">
            <v>1034467.8281418326</v>
          </cell>
          <cell r="DA6">
            <v>1086123.1947444642</v>
          </cell>
          <cell r="DB6">
            <v>1140363.6016534835</v>
          </cell>
          <cell r="DC6">
            <v>1197318.1872853974</v>
          </cell>
          <cell r="DD6">
            <v>1257122.5526574785</v>
          </cell>
          <cell r="DE6">
            <v>1319919.0842338067</v>
          </cell>
          <cell r="DF6">
            <v>1385857.2929278119</v>
          </cell>
          <cell r="DG6">
            <v>1455094.1700684347</v>
          </cell>
          <cell r="DH6">
            <v>1527794.5611774109</v>
          </cell>
          <cell r="DI6">
            <v>1604131.5584475913</v>
          </cell>
          <cell r="DJ6">
            <v>1684286.9128567488</v>
          </cell>
          <cell r="DK6">
            <v>1768451.4668980585</v>
          </cell>
          <cell r="DL6">
            <v>1856825.6089575437</v>
          </cell>
          <cell r="DM6">
            <v>1949619.7504203073</v>
          </cell>
          <cell r="DN6">
            <v>2047054.8266414981</v>
          </cell>
          <cell r="DO6">
            <v>2149362.8229747731</v>
          </cell>
          <cell r="DP6">
            <v>2256787.3271106854</v>
          </cell>
          <cell r="DQ6">
            <v>2369584.109040068</v>
          </cell>
          <cell r="DR6">
            <v>2488021.7300232612</v>
          </cell>
          <cell r="DS6">
            <v>2612382.182015087</v>
          </cell>
          <cell r="DT6">
            <v>2742961.5590680051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0.8</v>
          </cell>
          <cell r="X8" t="str">
            <v>Cash Earnings</v>
          </cell>
          <cell r="Y8">
            <v>1413.5360000000001</v>
          </cell>
          <cell r="Z8">
            <v>2193.3047573513554</v>
          </cell>
          <cell r="AA8">
            <v>3070.6961961116431</v>
          </cell>
          <cell r="AB8">
            <v>3838.3702451395538</v>
          </cell>
          <cell r="AC8">
            <v>4797.9628064244425</v>
          </cell>
          <cell r="AD8">
            <v>5569.4449879296626</v>
          </cell>
          <cell r="AE8">
            <v>9812.9989650922489</v>
          </cell>
          <cell r="AF8">
            <v>12196.142701459074</v>
          </cell>
          <cell r="AG8">
            <v>14994.150427021328</v>
          </cell>
          <cell r="AH8">
            <v>18225.377619168175</v>
          </cell>
          <cell r="AI8">
            <v>21893.228394605514</v>
          </cell>
          <cell r="AJ8">
            <v>25982.432437957767</v>
          </cell>
          <cell r="AK8">
            <v>30455.895882273289</v>
          </cell>
          <cell r="AL8">
            <v>35252.565650509467</v>
          </cell>
          <cell r="AM8">
            <v>40286.742179038069</v>
          </cell>
          <cell r="AN8">
            <v>45449.214180667623</v>
          </cell>
          <cell r="AO8">
            <v>50610.465746714333</v>
          </cell>
          <cell r="AP8">
            <v>55626.023768158717</v>
          </cell>
          <cell r="AQ8">
            <v>60343.785683380949</v>
          </cell>
          <cell r="AR8">
            <v>64612.917507510865</v>
          </cell>
          <cell r="AS8">
            <v>67920.619358045631</v>
          </cell>
          <cell r="AT8">
            <v>70357.061851007675</v>
          </cell>
          <cell r="AU8">
            <v>72962.176628398258</v>
          </cell>
          <cell r="AV8">
            <v>75742.054796449724</v>
          </cell>
          <cell r="AW8">
            <v>78703.209142105625</v>
          </cell>
          <cell r="AX8">
            <v>81852.58936078602</v>
          </cell>
          <cell r="AY8">
            <v>85197.598338355092</v>
          </cell>
          <cell r="AZ8">
            <v>88746.109525359512</v>
          </cell>
          <cell r="BA8">
            <v>92506.485444243241</v>
          </cell>
          <cell r="BB8">
            <v>96487.597372973789</v>
          </cell>
          <cell r="BC8">
            <v>100698.84625134831</v>
          </cell>
          <cell r="BD8">
            <v>105150.18485918867</v>
          </cell>
          <cell r="BE8">
            <v>109852.14131869082</v>
          </cell>
          <cell r="BF8">
            <v>114815.84397637431</v>
          </cell>
          <cell r="BG8">
            <v>120053.04772338796</v>
          </cell>
          <cell r="BH8">
            <v>125576.16181637593</v>
          </cell>
          <cell r="BI8">
            <v>131398.27926470578</v>
          </cell>
          <cell r="BJ8">
            <v>137533.20785360993</v>
          </cell>
          <cell r="BK8">
            <v>143995.5028767093</v>
          </cell>
          <cell r="BL8">
            <v>150800.50165547605</v>
          </cell>
          <cell r="BM8">
            <v>157964.359927468</v>
          </cell>
          <cell r="BN8">
            <v>165504.09018963203</v>
          </cell>
          <cell r="BO8">
            <v>173437.60208764815</v>
          </cell>
          <cell r="BP8">
            <v>181783.74494717174</v>
          </cell>
          <cell r="BQ8">
            <v>190562.35254794787</v>
          </cell>
          <cell r="BR8">
            <v>199794.29024712529</v>
          </cell>
          <cell r="BS8">
            <v>209501.50456370602</v>
          </cell>
          <cell r="BT8">
            <v>219707.07534193792</v>
          </cell>
          <cell r="BU8">
            <v>230435.27061761255</v>
          </cell>
          <cell r="BV8">
            <v>241711.60431767543</v>
          </cell>
          <cell r="BW8">
            <v>253562.89693031568</v>
          </cell>
          <cell r="BX8">
            <v>266017.33928978356</v>
          </cell>
          <cell r="BY8">
            <v>279104.55962761055</v>
          </cell>
          <cell r="BZ8">
            <v>292855.69404969545</v>
          </cell>
          <cell r="CA8">
            <v>307303.46060688281</v>
          </cell>
          <cell r="CB8">
            <v>322482.23713522777</v>
          </cell>
          <cell r="CC8">
            <v>338428.14305112342</v>
          </cell>
          <cell r="CD8">
            <v>355179.12529589044</v>
          </cell>
          <cell r="CE8">
            <v>372775.04863431869</v>
          </cell>
          <cell r="CF8">
            <v>391257.79052202008</v>
          </cell>
          <cell r="CG8">
            <v>410671.34076734068</v>
          </cell>
          <cell r="CH8">
            <v>431061.90622499975</v>
          </cell>
          <cell r="CI8">
            <v>452478.02077061043</v>
          </cell>
          <cell r="CJ8">
            <v>474970.6608178172</v>
          </cell>
          <cell r="CK8">
            <v>498593.36665298382</v>
          </cell>
          <cell r="CL8">
            <v>523402.36987622833</v>
          </cell>
          <cell r="CM8">
            <v>549456.72725213878</v>
          </cell>
          <cell r="CN8">
            <v>576818.46128877322</v>
          </cell>
          <cell r="CO8">
            <v>605552.70787957136</v>
          </cell>
          <cell r="CP8">
            <v>635727.8713596249</v>
          </cell>
          <cell r="CQ8">
            <v>667415.78734541067</v>
          </cell>
          <cell r="CR8">
            <v>700691.893745629</v>
          </cell>
          <cell r="CS8">
            <v>735635.41035024403</v>
          </cell>
          <cell r="CT8">
            <v>772329.52742525679</v>
          </cell>
          <cell r="CU8">
            <v>810861.60376217857</v>
          </cell>
          <cell r="CV8">
            <v>851323.37465369701</v>
          </cell>
          <cell r="CW8">
            <v>893811.17029065418</v>
          </cell>
          <cell r="CX8">
            <v>938426.14510027866</v>
          </cell>
          <cell r="CY8">
            <v>985274.51857166353</v>
          </cell>
          <cell r="CZ8">
            <v>1034467.8281418326</v>
          </cell>
          <cell r="DA8">
            <v>1086123.1947444642</v>
          </cell>
          <cell r="DB8">
            <v>1140363.6016534835</v>
          </cell>
          <cell r="DC8">
            <v>1197318.1872853974</v>
          </cell>
          <cell r="DD8">
            <v>1257122.5526574785</v>
          </cell>
          <cell r="DE8">
            <v>1319919.0842338067</v>
          </cell>
          <cell r="DF8">
            <v>1385857.2929278119</v>
          </cell>
          <cell r="DG8">
            <v>1455094.1700684347</v>
          </cell>
          <cell r="DH8">
            <v>1527794.5611774109</v>
          </cell>
          <cell r="DI8">
            <v>1604131.5584475913</v>
          </cell>
          <cell r="DJ8">
            <v>1684286.9128567488</v>
          </cell>
          <cell r="DK8">
            <v>1768451.4668980585</v>
          </cell>
          <cell r="DL8">
            <v>1856825.6089575437</v>
          </cell>
          <cell r="DM8">
            <v>1949619.7504203073</v>
          </cell>
          <cell r="DN8">
            <v>2047054.8266414981</v>
          </cell>
          <cell r="DO8">
            <v>2149362.8229747731</v>
          </cell>
          <cell r="DP8">
            <v>2256787.3271106854</v>
          </cell>
          <cell r="DQ8">
            <v>2369584.109040068</v>
          </cell>
          <cell r="DR8">
            <v>2488021.7300232612</v>
          </cell>
          <cell r="DS8">
            <v>2612382.182015087</v>
          </cell>
          <cell r="DT8">
            <v>2742961.5590680051</v>
          </cell>
        </row>
        <row r="9">
          <cell r="A9" t="str">
            <v xml:space="preserve">  Current Stock Price  </v>
          </cell>
          <cell r="F9">
            <v>551.35</v>
          </cell>
          <cell r="P9" t="str">
            <v xml:space="preserve"> Stock Price  </v>
          </cell>
          <cell r="U9">
            <v>551.35</v>
          </cell>
          <cell r="X9" t="str">
            <v xml:space="preserve">  YOY Change (%)</v>
          </cell>
          <cell r="Z9">
            <v>55.164407369275011</v>
          </cell>
          <cell r="AA9">
            <v>40.003170367433547</v>
          </cell>
          <cell r="AB9">
            <v>25</v>
          </cell>
          <cell r="AC9">
            <v>25</v>
          </cell>
          <cell r="AD9">
            <v>16.079369779028085</v>
          </cell>
          <cell r="AE9">
            <v>76.193480434036005</v>
          </cell>
          <cell r="AF9">
            <v>24.28558022725138</v>
          </cell>
          <cell r="AG9">
            <v>22.941743090850508</v>
          </cell>
          <cell r="AH9">
            <v>21.549918469030249</v>
          </cell>
          <cell r="AI9">
            <v>20.12496449774379</v>
          </cell>
          <cell r="AJ9">
            <v>18.677939907482212</v>
          </cell>
          <cell r="AK9">
            <v>17.217261913400517</v>
          </cell>
          <cell r="AL9">
            <v>15.749560567115207</v>
          </cell>
          <cell r="AM9">
            <v>14.280312469841029</v>
          </cell>
          <cell r="AN9">
            <v>12.814319854127309</v>
          </cell>
          <cell r="AO9">
            <v>11.356085378132041</v>
          </cell>
          <cell r="AP9">
            <v>9.9101202635543792</v>
          </cell>
          <cell r="AQ9">
            <v>8.4812136400135074</v>
          </cell>
          <cell r="AR9">
            <v>7.0746834587569918</v>
          </cell>
          <cell r="AS9">
            <v>5.119257848324632</v>
          </cell>
          <cell r="AT9">
            <v>3.5871912182046772</v>
          </cell>
          <cell r="AU9">
            <v>3.7027054695764949</v>
          </cell>
          <cell r="AV9">
            <v>3.8100263677844914</v>
          </cell>
          <cell r="AW9">
            <v>3.9095247067349126</v>
          </cell>
          <cell r="AX9">
            <v>4.0015905996843237</v>
          </cell>
          <cell r="AY9">
            <v>4.0866257300976816</v>
          </cell>
          <cell r="AZ9">
            <v>4.1650366397792293</v>
          </cell>
          <cell r="BA9">
            <v>4.2372290334701246</v>
          </cell>
          <cell r="BB9">
            <v>4.3036030496803379</v>
          </cell>
          <cell r="BC9">
            <v>4.3645494271101981</v>
          </cell>
          <cell r="BD9">
            <v>4.4204464832989565</v>
          </cell>
          <cell r="BE9">
            <v>4.4716578157220965</v>
          </cell>
          <cell r="BF9">
            <v>4.5185306340850939</v>
          </cell>
          <cell r="BG9">
            <v>4.5613946347782042</v>
          </cell>
          <cell r="BH9">
            <v>4.6005613332813278</v>
          </cell>
          <cell r="BI9">
            <v>4.6363237768353383</v>
          </cell>
          <cell r="BJ9">
            <v>4.6689565671900191</v>
          </cell>
          <cell r="BK9">
            <v>4.6987161311454528</v>
          </cell>
          <cell r="BL9">
            <v>4.7258411844939952</v>
          </cell>
          <cell r="BM9">
            <v>4.7505533425603153</v>
          </cell>
          <cell r="BN9">
            <v>4.7730578376198318</v>
          </cell>
          <cell r="BO9">
            <v>4.7935443099478947</v>
          </cell>
          <cell r="BP9">
            <v>4.8121876450446965</v>
          </cell>
          <cell r="BQ9">
            <v>4.8291488346921652</v>
          </cell>
          <cell r="BR9">
            <v>4.8445758439377817</v>
          </cell>
          <cell r="BS9">
            <v>4.8586044699144848</v>
          </cell>
          <cell r="BT9">
            <v>4.8713591816370583</v>
          </cell>
          <cell r="BU9">
            <v>4.8829539326296079</v>
          </cell>
          <cell r="BV9">
            <v>4.8934929404860883</v>
          </cell>
          <cell r="BW9">
            <v>4.9030714293155642</v>
          </cell>
          <cell r="BX9">
            <v>4.9117763325170705</v>
          </cell>
          <cell r="BY9">
            <v>4.9196869545298894</v>
          </cell>
          <cell r="BZ9">
            <v>4.9268755911519468</v>
          </cell>
          <cell r="CA9">
            <v>4.9334081087512249</v>
          </cell>
          <cell r="CB9">
            <v>4.9393444832573463</v>
          </cell>
          <cell r="CC9">
            <v>4.9447393002328255</v>
          </cell>
          <cell r="CD9">
            <v>4.9496422176203536</v>
          </cell>
          <cell r="CE9">
            <v>4.954098392964279</v>
          </cell>
          <cell r="CF9">
            <v>4.9581488770275461</v>
          </cell>
          <cell r="CG9">
            <v>4.9618309757919032</v>
          </cell>
          <cell r="CH9">
            <v>4.9651785828441986</v>
          </cell>
          <cell r="CI9">
            <v>4.9682224841348432</v>
          </cell>
          <cell r="CJ9">
            <v>4.9709906370479118</v>
          </cell>
          <cell r="CK9">
            <v>4.9735084256556927</v>
          </cell>
          <cell r="CL9">
            <v>4.9757988939534536</v>
          </cell>
          <cell r="CM9">
            <v>4.9778829587782791</v>
          </cell>
          <cell r="CN9">
            <v>4.9797796040230269</v>
          </cell>
          <cell r="CO9">
            <v>4.981506057659435</v>
          </cell>
          <cell r="CP9">
            <v>4.9830779529854929</v>
          </cell>
          <cell r="CQ9">
            <v>4.984509475416754</v>
          </cell>
          <cell r="CR9">
            <v>4.9858134960473643</v>
          </cell>
          <cell r="CS9">
            <v>4.9870016931151451</v>
          </cell>
          <cell r="CT9">
            <v>4.9880846624202446</v>
          </cell>
          <cell r="CU9">
            <v>4.9890720176629211</v>
          </cell>
          <cell r="CV9">
            <v>4.9899724815907875</v>
          </cell>
          <cell r="CW9">
            <v>4.9907939687713121</v>
          </cell>
          <cell r="CX9">
            <v>4.9915436607394836</v>
          </cell>
          <cell r="CY9">
            <v>4.9922280742059622</v>
          </cell>
          <cell r="CZ9">
            <v>4.9928531229533668</v>
          </cell>
          <cell r="DA9">
            <v>4.9934241739946428</v>
          </cell>
          <cell r="DB9">
            <v>4.9939460985160666</v>
          </cell>
          <cell r="DC9">
            <v>4.9944233180831077</v>
          </cell>
          <cell r="DD9">
            <v>4.994859846543509</v>
          </cell>
          <cell r="DE9">
            <v>4.9952593280249591</v>
          </cell>
          <cell r="DF9">
            <v>4.9956250713869554</v>
          </cell>
          <cell r="DG9">
            <v>4.9959600814561966</v>
          </cell>
          <cell r="DH9">
            <v>4.9962670873430204</v>
          </cell>
          <cell r="DI9">
            <v>4.9965485681105148</v>
          </cell>
          <cell r="DJ9">
            <v>4.9968067760432611</v>
          </cell>
          <cell r="DK9">
            <v>4.9970437577382176</v>
          </cell>
          <cell r="DL9">
            <v>4.9972613732226057</v>
          </cell>
          <cell r="DM9">
            <v>4.9974613132818479</v>
          </cell>
          <cell r="DN9">
            <v>4.9976451151659385</v>
          </cell>
          <cell r="DO9">
            <v>4.9978141768252771</v>
          </cell>
          <cell r="DP9">
            <v>4.9979697698145698</v>
          </cell>
          <cell r="DQ9">
            <v>4.9981130509888949</v>
          </cell>
          <cell r="DR9">
            <v>4.9982450731058004</v>
          </cell>
          <cell r="DS9">
            <v>4.998366794435638</v>
          </cell>
          <cell r="DT9">
            <v>4.9984790874738838</v>
          </cell>
        </row>
        <row r="10">
          <cell r="A10" t="str">
            <v xml:space="preserve">  Issued Shares (million)  </v>
          </cell>
          <cell r="F10">
            <v>326.15569999999997</v>
          </cell>
          <cell r="P10" t="str">
            <v xml:space="preserve"> Est. Current Fair Value ($)  </v>
          </cell>
          <cell r="U10">
            <v>112.1230471788035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50.083309903828145</v>
          </cell>
          <cell r="P11" t="str">
            <v xml:space="preserve"> 12 Month Target Price ($)  </v>
          </cell>
          <cell r="U11">
            <v>127.53603980085849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-76.723308279521447</v>
          </cell>
          <cell r="X12" t="str">
            <v xml:space="preserve">  Dividends &amp; Net Stock Repurchases</v>
          </cell>
          <cell r="Y12">
            <v>300.06324400000005</v>
          </cell>
          <cell r="Z12">
            <v>504.46009419081179</v>
          </cell>
          <cell r="AA12">
            <v>706.26012510567796</v>
          </cell>
          <cell r="AB12">
            <v>767.67404902791077</v>
          </cell>
          <cell r="AC12">
            <v>959.59256128488846</v>
          </cell>
          <cell r="AD12">
            <v>-15928.099775515377</v>
          </cell>
          <cell r="AE12">
            <v>-2487.7292333747846</v>
          </cell>
          <cell r="AF12">
            <v>-2528.6814778226908</v>
          </cell>
          <cell r="AG12">
            <v>-2356.0983090766149</v>
          </cell>
          <cell r="AH12">
            <v>-1885.0792166036044</v>
          </cell>
          <cell r="AI12">
            <v>-1019.4855309985833</v>
          </cell>
          <cell r="AJ12">
            <v>344.28056617733819</v>
          </cell>
          <cell r="AK12">
            <v>2311.6516289131469</v>
          </cell>
          <cell r="AL12">
            <v>4982.4787071548635</v>
          </cell>
          <cell r="AM12">
            <v>8442.1124415929735</v>
          </cell>
          <cell r="AN12">
            <v>12751.534361770988</v>
          </cell>
          <cell r="AO12">
            <v>17937.350682199358</v>
          </cell>
          <cell r="AP12">
            <v>23982.675157746096</v>
          </cell>
          <cell r="AQ12">
            <v>30820.052459799146</v>
          </cell>
          <cell r="AR12">
            <v>38327.568771890714</v>
          </cell>
          <cell r="AS12">
            <v>47831.102824392961</v>
          </cell>
          <cell r="AT12">
            <v>49263.069490672424</v>
          </cell>
          <cell r="AU12">
            <v>50813.484650046346</v>
          </cell>
          <cell r="AV12">
            <v>52485.92821918003</v>
          </cell>
          <cell r="AW12">
            <v>54284.27623597256</v>
          </cell>
          <cell r="AX12">
            <v>56212.709809346357</v>
          </cell>
          <cell r="AY12">
            <v>58275.724809343359</v>
          </cell>
          <cell r="AZ12">
            <v>60478.142319897233</v>
          </cell>
          <cell r="BA12">
            <v>62825.119878507627</v>
          </cell>
          <cell r="BB12">
            <v>65322.163528951569</v>
          </cell>
          <cell r="BC12">
            <v>67975.140715125061</v>
          </cell>
          <cell r="BD12">
            <v>70790.294046154173</v>
          </cell>
          <cell r="BE12">
            <v>73774.255965004646</v>
          </cell>
          <cell r="BF12">
            <v>76934.064355003706</v>
          </cell>
          <cell r="BG12">
            <v>80277.179120948902</v>
          </cell>
          <cell r="BH12">
            <v>83811.499783814899</v>
          </cell>
          <cell r="BI12">
            <v>87545.384130516846</v>
          </cell>
          <cell r="BJ12">
            <v>91487.667962711304</v>
          </cell>
          <cell r="BK12">
            <v>95647.685991266015</v>
          </cell>
          <cell r="BL12">
            <v>100035.29392576031</v>
          </cell>
          <cell r="BM12">
            <v>104660.89181126677</v>
          </cell>
          <cell r="BN12">
            <v>109535.44866762054</v>
          </cell>
          <cell r="BO12">
            <v>114670.52848953617</v>
          </cell>
          <cell r="BP12">
            <v>120078.31766915388</v>
          </cell>
          <cell r="BQ12">
            <v>125771.65390602927</v>
          </cell>
          <cell r="BR12">
            <v>131764.05667311067</v>
          </cell>
          <cell r="BS12">
            <v>138069.75931099107</v>
          </cell>
          <cell r="BT12">
            <v>144703.74282658668</v>
          </cell>
          <cell r="BU12">
            <v>151681.77147649406</v>
          </cell>
          <cell r="BV12">
            <v>159020.43021950111</v>
          </cell>
          <cell r="BW12">
            <v>166737.16412723242</v>
          </cell>
          <cell r="BX12">
            <v>174850.31984654634</v>
          </cell>
          <cell r="BY12">
            <v>183379.18921221123</v>
          </cell>
          <cell r="BZ12">
            <v>192344.05511352624</v>
          </cell>
          <cell r="CA12">
            <v>201766.23972390546</v>
          </cell>
          <cell r="CB12">
            <v>211668.15520810103</v>
          </cell>
          <cell r="CC12">
            <v>222073.35702764074</v>
          </cell>
          <cell r="CD12">
            <v>233006.59997123334</v>
          </cell>
          <cell r="CE12">
            <v>244493.89704342891</v>
          </cell>
          <cell r="CF12">
            <v>256562.58135158592</v>
          </cell>
          <cell r="CG12">
            <v>269241.37113838451</v>
          </cell>
          <cell r="CH12">
            <v>282560.43811459624</v>
          </cell>
          <cell r="CI12">
            <v>296551.47925468592</v>
          </cell>
          <cell r="CJ12">
            <v>311247.79222609696</v>
          </cell>
          <cell r="CK12">
            <v>326684.35463167785</v>
          </cell>
          <cell r="CL12">
            <v>342897.90725385683</v>
          </cell>
          <cell r="CM12">
            <v>359927.04149864847</v>
          </cell>
          <cell r="CN12">
            <v>377812.29124760837</v>
          </cell>
          <cell r="CO12">
            <v>396596.22933634848</v>
          </cell>
          <cell r="CP12">
            <v>416323.56888924073</v>
          </cell>
          <cell r="CQ12">
            <v>437041.26975150721</v>
          </cell>
          <cell r="CR12">
            <v>458798.6502720312</v>
          </cell>
          <cell r="CS12">
            <v>481647.50470296526</v>
          </cell>
          <cell r="CT12">
            <v>505642.22649561358</v>
          </cell>
          <cell r="CU12">
            <v>530839.93778605375</v>
          </cell>
          <cell r="CV12">
            <v>557300.6253787661</v>
          </cell>
          <cell r="CW12">
            <v>585087.2835519776</v>
          </cell>
          <cell r="CX12">
            <v>614266.06402466714</v>
          </cell>
          <cell r="CY12">
            <v>644906.43344227027</v>
          </cell>
          <cell r="CZ12">
            <v>677081.33875597164</v>
          </cell>
          <cell r="DA12">
            <v>710867.3808893098</v>
          </cell>
          <cell r="DB12">
            <v>746344.99710557121</v>
          </cell>
          <cell r="DC12">
            <v>783598.65251009096</v>
          </cell>
          <cell r="DD12">
            <v>822717.04114340339</v>
          </cell>
          <cell r="DE12">
            <v>863793.29714403045</v>
          </cell>
          <cell r="DF12">
            <v>906925.21648354549</v>
          </cell>
          <cell r="DG12">
            <v>952215.48980195564</v>
          </cell>
          <cell r="DH12">
            <v>999771.946897608</v>
          </cell>
          <cell r="DI12">
            <v>1049707.8134537984</v>
          </cell>
          <cell r="DJ12">
            <v>1102141.9806132638</v>
          </cell>
          <cell r="DK12">
            <v>1157199.2880424028</v>
          </cell>
          <cell r="DL12">
            <v>1215010.8211591037</v>
          </cell>
          <cell r="DM12">
            <v>1275714.2232319447</v>
          </cell>
          <cell r="DN12">
            <v>1339454.0230937172</v>
          </cell>
          <cell r="DO12">
            <v>1406381.979249604</v>
          </cell>
          <cell r="DP12">
            <v>1476657.4411992598</v>
          </cell>
          <cell r="DQ12">
            <v>1550447.7288330658</v>
          </cell>
          <cell r="DR12">
            <v>1627928.5308059119</v>
          </cell>
          <cell r="DS12">
            <v>1709284.3228368717</v>
          </cell>
          <cell r="DT12">
            <v>1794708.8069308805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21.227845912661582</v>
          </cell>
          <cell r="Z13">
            <v>23</v>
          </cell>
          <cell r="AA13">
            <v>23</v>
          </cell>
          <cell r="AB13">
            <v>20</v>
          </cell>
          <cell r="AC13">
            <v>20</v>
          </cell>
          <cell r="AD13">
            <v>-285.99079100404856</v>
          </cell>
          <cell r="AE13">
            <v>-25.351365492082252</v>
          </cell>
          <cell r="AF13">
            <v>-20.733452696647888</v>
          </cell>
          <cell r="AG13">
            <v>-15.713449858623749</v>
          </cell>
          <cell r="AH13">
            <v>-10.343155878542731</v>
          </cell>
          <cell r="AI13">
            <v>-4.6566249281434633</v>
          </cell>
          <cell r="AJ13">
            <v>1.3250513284290439</v>
          </cell>
          <cell r="AK13">
            <v>7.5901613199913553</v>
          </cell>
          <cell r="AL13">
            <v>14.13366265749471</v>
          </cell>
          <cell r="AM13">
            <v>20.955063589096959</v>
          </cell>
          <cell r="AN13">
            <v>28.056666306884154</v>
          </cell>
          <cell r="AO13">
            <v>35.441979079917601</v>
          </cell>
          <cell r="AP13">
            <v>43.114128124099693</v>
          </cell>
          <cell r="AQ13">
            <v>51.074111626853366</v>
          </cell>
          <cell r="AR13">
            <v>59.31874035472142</v>
          </cell>
          <cell r="AS13">
            <v>70.422065164408806</v>
          </cell>
          <cell r="AT13">
            <v>70.018656542245679</v>
          </cell>
          <cell r="AU13">
            <v>69.643597543482244</v>
          </cell>
          <cell r="AV13">
            <v>69.295622306830012</v>
          </cell>
          <cell r="AW13">
            <v>68.973396164770719</v>
          </cell>
          <cell r="AX13">
            <v>68.67554251897225</v>
          </cell>
          <cell r="AY13">
            <v>68.400666152473249</v>
          </cell>
          <cell r="AZ13">
            <v>68.14737304356467</v>
          </cell>
          <cell r="BA13">
            <v>67.914286848973887</v>
          </cell>
          <cell r="BB13">
            <v>67.700062295517711</v>
          </cell>
          <cell r="BC13">
            <v>67.503395764293487</v>
          </cell>
          <cell r="BD13">
            <v>67.323033374551486</v>
          </cell>
          <cell r="BE13">
            <v>67.157776880269438</v>
          </cell>
          <cell r="BF13">
            <v>67.006487685475236</v>
          </cell>
          <cell r="BG13">
            <v>66.868089268265891</v>
          </cell>
          <cell r="BH13">
            <v>66.741568281381689</v>
          </cell>
          <cell r="BI13">
            <v>66.625974571671549</v>
          </cell>
          <cell r="BJ13">
            <v>66.520420333749939</v>
          </cell>
          <cell r="BK13">
            <v>66.424078586093572</v>
          </cell>
          <cell r="BL13">
            <v>66.336181131747381</v>
          </cell>
          <cell r="BM13">
            <v>66.256016141440753</v>
          </cell>
          <cell r="BN13">
            <v>66.182925474600978</v>
          </cell>
          <cell r="BO13">
            <v>66.116301833777925</v>
          </cell>
          <cell r="BP13">
            <v>66.05558583032267</v>
          </cell>
          <cell r="BQ13">
            <v>66.00026302382237</v>
          </cell>
          <cell r="BR13">
            <v>65.949860984581633</v>
          </cell>
          <cell r="BS13">
            <v>65.903946417246985</v>
          </cell>
          <cell r="BT13">
            <v>65.862122374247207</v>
          </cell>
          <cell r="BU13">
            <v>65.824025579919521</v>
          </cell>
          <cell r="BV13">
            <v>65.789323879752416</v>
          </cell>
          <cell r="BW13">
            <v>65.757713823980808</v>
          </cell>
          <cell r="BX13">
            <v>65.728918390569547</v>
          </cell>
          <cell r="BY13">
            <v>65.702684849319951</v>
          </cell>
          <cell r="BZ13">
            <v>65.678782766261278</v>
          </cell>
          <cell r="CA13">
            <v>65.657002145515833</v>
          </cell>
          <cell r="CB13">
            <v>65.637151704371661</v>
          </cell>
          <cell r="CC13">
            <v>65.619057276242543</v>
          </cell>
          <cell r="CD13">
            <v>65.602560335470628</v>
          </cell>
          <cell r="CE13">
            <v>65.587516637485621</v>
          </cell>
          <cell r="CF13">
            <v>65.573794967578166</v>
          </cell>
          <cell r="CG13">
            <v>65.561275991479263</v>
          </cell>
          <cell r="CH13">
            <v>65.549851200980228</v>
          </cell>
          <cell r="CI13">
            <v>65.539421947972698</v>
          </cell>
          <cell r="CJ13">
            <v>65.529898560509437</v>
          </cell>
          <cell r="CK13">
            <v>65.521199534739708</v>
          </cell>
          <cell r="CL13">
            <v>65.5132507968857</v>
          </cell>
          <cell r="CM13">
            <v>65.505985029733282</v>
          </cell>
          <cell r="CN13">
            <v>65.499341058445054</v>
          </cell>
          <cell r="CO13">
            <v>65.493263290834975</v>
          </cell>
          <cell r="CP13">
            <v>65.487701207570723</v>
          </cell>
          <cell r="CQ13">
            <v>65.482608898090575</v>
          </cell>
          <cell r="CR13">
            <v>65.477944638330314</v>
          </cell>
          <cell r="CS13">
            <v>65.473670506650521</v>
          </cell>
          <cell r="CT13">
            <v>65.469752034638844</v>
          </cell>
          <cell r="CU13">
            <v>65.466157889718787</v>
          </cell>
          <cell r="CV13">
            <v>65.462859586754092</v>
          </cell>
          <cell r="CW13">
            <v>65.459831226064878</v>
          </cell>
          <cell r="CX13">
            <v>65.457049255488045</v>
          </cell>
          <cell r="CY13">
            <v>65.454492254319192</v>
          </cell>
          <cell r="CZ13">
            <v>65.452140737153897</v>
          </cell>
          <cell r="DA13">
            <v>65.449976975821599</v>
          </cell>
          <cell r="DB13">
            <v>65.447984837765745</v>
          </cell>
          <cell r="DC13">
            <v>65.446149639361423</v>
          </cell>
          <cell r="DD13">
            <v>65.44445801280321</v>
          </cell>
          <cell r="DE13">
            <v>65.442897785317626</v>
          </cell>
          <cell r="DF13">
            <v>65.44145786955761</v>
          </cell>
          <cell r="DG13">
            <v>65.44012816415669</v>
          </cell>
          <cell r="DH13">
            <v>65.438899463493527</v>
          </cell>
          <cell r="DI13">
            <v>65.437763375820623</v>
          </cell>
          <cell r="DJ13">
            <v>65.436712248977898</v>
          </cell>
          <cell r="DK13">
            <v>65.435739102989416</v>
          </cell>
          <cell r="DL13">
            <v>65.434837568899823</v>
          </cell>
          <cell r="DM13">
            <v>65.434001833276511</v>
          </cell>
          <cell r="DN13">
            <v>65.433226587843436</v>
          </cell>
          <cell r="DO13">
            <v>65.432506983773706</v>
          </cell>
          <cell r="DP13">
            <v>65.431838590204748</v>
          </cell>
          <cell r="DQ13">
            <v>65.431217356583346</v>
          </cell>
          <cell r="DR13">
            <v>65.430639578485199</v>
          </cell>
          <cell r="DS13">
            <v>65.430101866580571</v>
          </cell>
          <cell r="DT13">
            <v>65.429601118459757</v>
          </cell>
        </row>
        <row r="14">
          <cell r="A14" t="str">
            <v xml:space="preserve">  10-yr. Govt. Bond Yield (%)  </v>
          </cell>
          <cell r="F14">
            <v>8.2200000000000006</v>
          </cell>
          <cell r="P14" t="str">
            <v xml:space="preserve"> Price/Book Value  </v>
          </cell>
          <cell r="U14">
            <v>11.008657396220878</v>
          </cell>
        </row>
        <row r="15">
          <cell r="A15" t="str">
            <v xml:space="preserve">  Beta  </v>
          </cell>
          <cell r="F15">
            <v>1.04</v>
          </cell>
          <cell r="P15" t="str">
            <v xml:space="preserve"> Price/Economic Book Value  </v>
          </cell>
          <cell r="U15">
            <v>16.676781467119326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16.576270538484639</v>
          </cell>
          <cell r="X16" t="str">
            <v xml:space="preserve">  BOP Common Equity</v>
          </cell>
          <cell r="Y16">
            <v>8527.4670000000006</v>
          </cell>
          <cell r="Z16">
            <v>16334.956999999999</v>
          </cell>
          <cell r="AA16">
            <v>18023.801663160542</v>
          </cell>
          <cell r="AB16">
            <v>20388.237734166512</v>
          </cell>
          <cell r="AC16">
            <v>23458.933930278155</v>
          </cell>
          <cell r="AD16">
            <v>27297.30417541771</v>
          </cell>
          <cell r="AE16">
            <v>48794.848938862749</v>
          </cell>
          <cell r="AF16">
            <v>61095.577137329783</v>
          </cell>
          <cell r="AG16">
            <v>75820.401316611547</v>
          </cell>
          <cell r="AH16">
            <v>93170.65005270949</v>
          </cell>
          <cell r="AI16">
            <v>113281.10688848127</v>
          </cell>
          <cell r="AJ16">
            <v>136193.82081408537</v>
          </cell>
          <cell r="AK16">
            <v>161831.9726858658</v>
          </cell>
          <cell r="AL16">
            <v>189976.21693922594</v>
          </cell>
          <cell r="AM16">
            <v>220246.30388258054</v>
          </cell>
          <cell r="AN16">
            <v>252090.93362002564</v>
          </cell>
          <cell r="AO16">
            <v>284788.61343892227</v>
          </cell>
          <cell r="AP16">
            <v>317461.72850343725</v>
          </cell>
          <cell r="AQ16">
            <v>349105.07711384987</v>
          </cell>
          <cell r="AR16">
            <v>378628.81033743167</v>
          </cell>
          <cell r="AS16">
            <v>404914.15907305182</v>
          </cell>
          <cell r="AT16">
            <v>425003.67560670449</v>
          </cell>
          <cell r="AU16">
            <v>446097.66796703974</v>
          </cell>
          <cell r="AV16">
            <v>468246.35994539165</v>
          </cell>
          <cell r="AW16">
            <v>491502.48652266135</v>
          </cell>
          <cell r="AX16">
            <v>515921.41942879441</v>
          </cell>
          <cell r="AY16">
            <v>541561.29898023407</v>
          </cell>
          <cell r="AZ16">
            <v>568483.17250924581</v>
          </cell>
          <cell r="BA16">
            <v>596751.13971470809</v>
          </cell>
          <cell r="BB16">
            <v>626432.5052804437</v>
          </cell>
          <cell r="BC16">
            <v>657597.93912446592</v>
          </cell>
          <cell r="BD16">
            <v>690321.64466068917</v>
          </cell>
          <cell r="BE16">
            <v>724681.53547372366</v>
          </cell>
          <cell r="BF16">
            <v>760759.42082740983</v>
          </cell>
          <cell r="BG16">
            <v>798641.20044878044</v>
          </cell>
          <cell r="BH16">
            <v>838417.0690512195</v>
          </cell>
          <cell r="BI16">
            <v>880181.73108378053</v>
          </cell>
          <cell r="BJ16">
            <v>924034.62621796946</v>
          </cell>
          <cell r="BK16">
            <v>970080.16610886808</v>
          </cell>
          <cell r="BL16">
            <v>1018427.9829943114</v>
          </cell>
          <cell r="BM16">
            <v>1069193.1907240271</v>
          </cell>
          <cell r="BN16">
            <v>1122496.6588402283</v>
          </cell>
          <cell r="BO16">
            <v>1178465.3003622398</v>
          </cell>
          <cell r="BP16">
            <v>1237232.3739603518</v>
          </cell>
          <cell r="BQ16">
            <v>1298937.8012383697</v>
          </cell>
          <cell r="BR16">
            <v>1363728.4998802883</v>
          </cell>
          <cell r="BS16">
            <v>1431758.7334543029</v>
          </cell>
          <cell r="BT16">
            <v>1503190.4787070178</v>
          </cell>
          <cell r="BU16">
            <v>1578193.8112223691</v>
          </cell>
          <cell r="BV16">
            <v>1656947.3103634876</v>
          </cell>
          <cell r="BW16">
            <v>1739638.4844616619</v>
          </cell>
          <cell r="BX16">
            <v>1826464.2172647452</v>
          </cell>
          <cell r="BY16">
            <v>1917631.2367079824</v>
          </cell>
          <cell r="BZ16">
            <v>2013356.6071233817</v>
          </cell>
          <cell r="CA16">
            <v>2113868.2460595509</v>
          </cell>
          <cell r="CB16">
            <v>2219405.4669425283</v>
          </cell>
          <cell r="CC16">
            <v>2330219.548869655</v>
          </cell>
          <cell r="CD16">
            <v>2446574.3348931377</v>
          </cell>
          <cell r="CE16">
            <v>2568746.8602177948</v>
          </cell>
          <cell r="CF16">
            <v>2697028.0118086846</v>
          </cell>
          <cell r="CG16">
            <v>2831723.2209791187</v>
          </cell>
          <cell r="CH16">
            <v>2973153.1906080749</v>
          </cell>
          <cell r="CI16">
            <v>3121654.6587184784</v>
          </cell>
          <cell r="CJ16">
            <v>3277581.2002344029</v>
          </cell>
          <cell r="CK16">
            <v>3441304.0688261231</v>
          </cell>
          <cell r="CL16">
            <v>3613213.0808474291</v>
          </cell>
          <cell r="CM16">
            <v>3793717.5434698006</v>
          </cell>
          <cell r="CN16">
            <v>3983247.2292232909</v>
          </cell>
          <cell r="CO16">
            <v>4182253.3992644558</v>
          </cell>
          <cell r="CP16">
            <v>4391209.8778076787</v>
          </cell>
          <cell r="CQ16">
            <v>4610614.1802780628</v>
          </cell>
          <cell r="CR16">
            <v>4840988.6978719663</v>
          </cell>
          <cell r="CS16">
            <v>5082881.9413455641</v>
          </cell>
          <cell r="CT16">
            <v>5336869.8469928429</v>
          </cell>
          <cell r="CU16">
            <v>5603557.1479224861</v>
          </cell>
          <cell r="CV16">
            <v>5883578.8138986109</v>
          </cell>
          <cell r="CW16">
            <v>6177601.5631735418</v>
          </cell>
          <cell r="CX16">
            <v>6486325.4499122184</v>
          </cell>
          <cell r="CY16">
            <v>6810485.5309878299</v>
          </cell>
          <cell r="CZ16">
            <v>7150853.6161172232</v>
          </cell>
          <cell r="DA16">
            <v>7508240.1055030841</v>
          </cell>
          <cell r="DB16">
            <v>7883495.9193582386</v>
          </cell>
          <cell r="DC16">
            <v>8277514.5239061508</v>
          </cell>
          <cell r="DD16">
            <v>8691234.0586814582</v>
          </cell>
          <cell r="DE16">
            <v>9125639.5701955333</v>
          </cell>
          <cell r="DF16">
            <v>9581765.3572853096</v>
          </cell>
          <cell r="DG16">
            <v>10060697.433729576</v>
          </cell>
          <cell r="DH16">
            <v>10563576.113996055</v>
          </cell>
          <cell r="DI16">
            <v>11091598.728275858</v>
          </cell>
          <cell r="DJ16">
            <v>11646022.473269651</v>
          </cell>
          <cell r="DK16">
            <v>12228167.405513136</v>
          </cell>
          <cell r="DL16">
            <v>12839419.584368791</v>
          </cell>
          <cell r="DM16">
            <v>13481234.372167232</v>
          </cell>
          <cell r="DN16">
            <v>14155139.899355594</v>
          </cell>
          <cell r="DO16">
            <v>14862740.702903375</v>
          </cell>
          <cell r="DP16">
            <v>15605721.546628544</v>
          </cell>
          <cell r="DQ16">
            <v>16385851.43253997</v>
          </cell>
          <cell r="DR16">
            <v>17204987.812746972</v>
          </cell>
          <cell r="DS16">
            <v>18065081.011964321</v>
          </cell>
          <cell r="DT16">
            <v>18968178.871142536</v>
          </cell>
        </row>
        <row r="17">
          <cell r="A17" t="str">
            <v xml:space="preserve">  Cost of Common Equity (%)    </v>
          </cell>
          <cell r="F17">
            <v>14.46</v>
          </cell>
          <cell r="P17" t="str">
            <v xml:space="preserve"> Cost of Common Equity (%)     </v>
          </cell>
          <cell r="U17">
            <v>14.46</v>
          </cell>
          <cell r="X17" t="str">
            <v xml:space="preserve">  Earnings</v>
          </cell>
          <cell r="Y17">
            <v>1413.5360000000001</v>
          </cell>
          <cell r="Z17">
            <v>2193.3047573513554</v>
          </cell>
          <cell r="AA17">
            <v>3070.6961961116431</v>
          </cell>
          <cell r="AB17">
            <v>3838.3702451395538</v>
          </cell>
          <cell r="AC17">
            <v>4797.9628064244425</v>
          </cell>
          <cell r="AD17">
            <v>5569.4449879296626</v>
          </cell>
          <cell r="AE17">
            <v>9812.9989650922489</v>
          </cell>
          <cell r="AF17">
            <v>12196.142701459074</v>
          </cell>
          <cell r="AG17">
            <v>14994.150427021328</v>
          </cell>
          <cell r="AH17">
            <v>18225.377619168175</v>
          </cell>
          <cell r="AI17">
            <v>21893.228394605514</v>
          </cell>
          <cell r="AJ17">
            <v>25982.432437957767</v>
          </cell>
          <cell r="AK17">
            <v>30455.895882273289</v>
          </cell>
          <cell r="AL17">
            <v>35252.565650509467</v>
          </cell>
          <cell r="AM17">
            <v>40286.742179038069</v>
          </cell>
          <cell r="AN17">
            <v>45449.214180667623</v>
          </cell>
          <cell r="AO17">
            <v>50610.465746714333</v>
          </cell>
          <cell r="AP17">
            <v>55626.023768158717</v>
          </cell>
          <cell r="AQ17">
            <v>60343.785683380949</v>
          </cell>
          <cell r="AR17">
            <v>64612.917507510865</v>
          </cell>
          <cell r="AS17">
            <v>67920.619358045631</v>
          </cell>
          <cell r="AT17">
            <v>70357.061851007675</v>
          </cell>
          <cell r="AU17">
            <v>72962.176628398258</v>
          </cell>
          <cell r="AV17">
            <v>75742.054796449724</v>
          </cell>
          <cell r="AW17">
            <v>78703.209142105625</v>
          </cell>
          <cell r="AX17">
            <v>81852.58936078602</v>
          </cell>
          <cell r="AY17">
            <v>85197.598338355092</v>
          </cell>
          <cell r="AZ17">
            <v>88746.109525359512</v>
          </cell>
          <cell r="BA17">
            <v>92506.485444243241</v>
          </cell>
          <cell r="BB17">
            <v>96487.597372973789</v>
          </cell>
          <cell r="BC17">
            <v>100698.84625134831</v>
          </cell>
          <cell r="BD17">
            <v>105150.18485918867</v>
          </cell>
          <cell r="BE17">
            <v>109852.14131869082</v>
          </cell>
          <cell r="BF17">
            <v>114815.84397637431</v>
          </cell>
          <cell r="BG17">
            <v>120053.04772338796</v>
          </cell>
          <cell r="BH17">
            <v>125576.16181637593</v>
          </cell>
          <cell r="BI17">
            <v>131398.27926470578</v>
          </cell>
          <cell r="BJ17">
            <v>137533.20785360993</v>
          </cell>
          <cell r="BK17">
            <v>143995.5028767093</v>
          </cell>
          <cell r="BL17">
            <v>150800.50165547605</v>
          </cell>
          <cell r="BM17">
            <v>157964.359927468</v>
          </cell>
          <cell r="BN17">
            <v>165504.09018963203</v>
          </cell>
          <cell r="BO17">
            <v>173437.60208764815</v>
          </cell>
          <cell r="BP17">
            <v>181783.74494717174</v>
          </cell>
          <cell r="BQ17">
            <v>190562.35254794787</v>
          </cell>
          <cell r="BR17">
            <v>199794.29024712529</v>
          </cell>
          <cell r="BS17">
            <v>209501.50456370602</v>
          </cell>
          <cell r="BT17">
            <v>219707.07534193792</v>
          </cell>
          <cell r="BU17">
            <v>230435.27061761255</v>
          </cell>
          <cell r="BV17">
            <v>241711.60431767543</v>
          </cell>
          <cell r="BW17">
            <v>253562.89693031568</v>
          </cell>
          <cell r="BX17">
            <v>266017.33928978356</v>
          </cell>
          <cell r="BY17">
            <v>279104.55962761055</v>
          </cell>
          <cell r="BZ17">
            <v>292855.69404969545</v>
          </cell>
          <cell r="CA17">
            <v>307303.46060688281</v>
          </cell>
          <cell r="CB17">
            <v>322482.23713522777</v>
          </cell>
          <cell r="CC17">
            <v>338428.14305112342</v>
          </cell>
          <cell r="CD17">
            <v>355179.12529589044</v>
          </cell>
          <cell r="CE17">
            <v>372775.04863431869</v>
          </cell>
          <cell r="CF17">
            <v>391257.79052202008</v>
          </cell>
          <cell r="CG17">
            <v>410671.34076734068</v>
          </cell>
          <cell r="CH17">
            <v>431061.90622499975</v>
          </cell>
          <cell r="CI17">
            <v>452478.02077061043</v>
          </cell>
          <cell r="CJ17">
            <v>474970.6608178172</v>
          </cell>
          <cell r="CK17">
            <v>498593.36665298382</v>
          </cell>
          <cell r="CL17">
            <v>523402.36987622833</v>
          </cell>
          <cell r="CM17">
            <v>549456.72725213878</v>
          </cell>
          <cell r="CN17">
            <v>576818.46128877322</v>
          </cell>
          <cell r="CO17">
            <v>605552.70787957136</v>
          </cell>
          <cell r="CP17">
            <v>635727.8713596249</v>
          </cell>
          <cell r="CQ17">
            <v>667415.78734541067</v>
          </cell>
          <cell r="CR17">
            <v>700691.893745629</v>
          </cell>
          <cell r="CS17">
            <v>735635.41035024403</v>
          </cell>
          <cell r="CT17">
            <v>772329.52742525679</v>
          </cell>
          <cell r="CU17">
            <v>810861.60376217857</v>
          </cell>
          <cell r="CV17">
            <v>851323.37465369701</v>
          </cell>
          <cell r="CW17">
            <v>893811.17029065418</v>
          </cell>
          <cell r="CX17">
            <v>938426.14510027866</v>
          </cell>
          <cell r="CY17">
            <v>985274.51857166353</v>
          </cell>
          <cell r="CZ17">
            <v>1034467.8281418326</v>
          </cell>
          <cell r="DA17">
            <v>1086123.1947444642</v>
          </cell>
          <cell r="DB17">
            <v>1140363.6016534835</v>
          </cell>
          <cell r="DC17">
            <v>1197318.1872853974</v>
          </cell>
          <cell r="DD17">
            <v>1257122.5526574785</v>
          </cell>
          <cell r="DE17">
            <v>1319919.0842338067</v>
          </cell>
          <cell r="DF17">
            <v>1385857.2929278119</v>
          </cell>
          <cell r="DG17">
            <v>1455094.1700684347</v>
          </cell>
          <cell r="DH17">
            <v>1527794.5611774109</v>
          </cell>
          <cell r="DI17">
            <v>1604131.5584475913</v>
          </cell>
          <cell r="DJ17">
            <v>1684286.9128567488</v>
          </cell>
          <cell r="DK17">
            <v>1768451.4668980585</v>
          </cell>
          <cell r="DL17">
            <v>1856825.6089575437</v>
          </cell>
          <cell r="DM17">
            <v>1949619.7504203073</v>
          </cell>
          <cell r="DN17">
            <v>2047054.8266414981</v>
          </cell>
          <cell r="DO17">
            <v>2149362.8229747731</v>
          </cell>
          <cell r="DP17">
            <v>2256787.3271106854</v>
          </cell>
          <cell r="DQ17">
            <v>2369584.109040068</v>
          </cell>
          <cell r="DR17">
            <v>2488021.7300232612</v>
          </cell>
          <cell r="DS17">
            <v>2612382.182015087</v>
          </cell>
          <cell r="DT17">
            <v>2742961.5590680051</v>
          </cell>
        </row>
        <row r="18">
          <cell r="X18" t="str">
            <v xml:space="preserve">  Less:  Distributions</v>
          </cell>
          <cell r="Y18">
            <v>-6393.9539999999979</v>
          </cell>
          <cell r="Z18">
            <v>504.46009419081179</v>
          </cell>
          <cell r="AA18">
            <v>706.26012510567796</v>
          </cell>
          <cell r="AB18">
            <v>767.67404902791077</v>
          </cell>
          <cell r="AC18">
            <v>959.59256128488846</v>
          </cell>
          <cell r="AD18">
            <v>-15928.099775515377</v>
          </cell>
          <cell r="AE18">
            <v>-2487.7292333747846</v>
          </cell>
          <cell r="AF18">
            <v>-2528.6814778226908</v>
          </cell>
          <cell r="AG18">
            <v>-2356.0983090766149</v>
          </cell>
          <cell r="AH18">
            <v>-1885.0792166036044</v>
          </cell>
          <cell r="AI18">
            <v>-1019.4855309985833</v>
          </cell>
          <cell r="AJ18">
            <v>344.28056617733819</v>
          </cell>
          <cell r="AK18">
            <v>2311.6516289131469</v>
          </cell>
          <cell r="AL18">
            <v>4982.4787071548635</v>
          </cell>
          <cell r="AM18">
            <v>8442.1124415929735</v>
          </cell>
          <cell r="AN18">
            <v>12751.534361770988</v>
          </cell>
          <cell r="AO18">
            <v>17937.350682199358</v>
          </cell>
          <cell r="AP18">
            <v>23982.675157746096</v>
          </cell>
          <cell r="AQ18">
            <v>30820.052459799146</v>
          </cell>
          <cell r="AR18">
            <v>38327.568771890714</v>
          </cell>
          <cell r="AS18">
            <v>47831.102824392961</v>
          </cell>
          <cell r="AT18">
            <v>49263.069490672424</v>
          </cell>
          <cell r="AU18">
            <v>50813.484650046346</v>
          </cell>
          <cell r="AV18">
            <v>52485.92821918003</v>
          </cell>
          <cell r="AW18">
            <v>54284.27623597256</v>
          </cell>
          <cell r="AX18">
            <v>56212.709809346357</v>
          </cell>
          <cell r="AY18">
            <v>58275.724809343359</v>
          </cell>
          <cell r="AZ18">
            <v>60478.142319897233</v>
          </cell>
          <cell r="BA18">
            <v>62825.119878507627</v>
          </cell>
          <cell r="BB18">
            <v>65322.163528951569</v>
          </cell>
          <cell r="BC18">
            <v>67975.140715125061</v>
          </cell>
          <cell r="BD18">
            <v>70790.294046154173</v>
          </cell>
          <cell r="BE18">
            <v>73774.255965004646</v>
          </cell>
          <cell r="BF18">
            <v>76934.064355003706</v>
          </cell>
          <cell r="BG18">
            <v>80277.179120948902</v>
          </cell>
          <cell r="BH18">
            <v>83811.499783814899</v>
          </cell>
          <cell r="BI18">
            <v>87545.384130516846</v>
          </cell>
          <cell r="BJ18">
            <v>91487.667962711304</v>
          </cell>
          <cell r="BK18">
            <v>95647.685991266015</v>
          </cell>
          <cell r="BL18">
            <v>100035.29392576031</v>
          </cell>
          <cell r="BM18">
            <v>104660.89181126677</v>
          </cell>
          <cell r="BN18">
            <v>109535.44866762054</v>
          </cell>
          <cell r="BO18">
            <v>114670.52848953617</v>
          </cell>
          <cell r="BP18">
            <v>120078.31766915388</v>
          </cell>
          <cell r="BQ18">
            <v>125771.65390602927</v>
          </cell>
          <cell r="BR18">
            <v>131764.05667311067</v>
          </cell>
          <cell r="BS18">
            <v>138069.75931099107</v>
          </cell>
          <cell r="BT18">
            <v>144703.74282658668</v>
          </cell>
          <cell r="BU18">
            <v>151681.77147649406</v>
          </cell>
          <cell r="BV18">
            <v>159020.43021950111</v>
          </cell>
          <cell r="BW18">
            <v>166737.16412723242</v>
          </cell>
          <cell r="BX18">
            <v>174850.31984654634</v>
          </cell>
          <cell r="BY18">
            <v>183379.18921221123</v>
          </cell>
          <cell r="BZ18">
            <v>192344.05511352624</v>
          </cell>
          <cell r="CA18">
            <v>201766.23972390546</v>
          </cell>
          <cell r="CB18">
            <v>211668.15520810103</v>
          </cell>
          <cell r="CC18">
            <v>222073.35702764074</v>
          </cell>
          <cell r="CD18">
            <v>233006.59997123334</v>
          </cell>
          <cell r="CE18">
            <v>244493.89704342891</v>
          </cell>
          <cell r="CF18">
            <v>256562.58135158592</v>
          </cell>
          <cell r="CG18">
            <v>269241.37113838451</v>
          </cell>
          <cell r="CH18">
            <v>282560.43811459624</v>
          </cell>
          <cell r="CI18">
            <v>296551.47925468592</v>
          </cell>
          <cell r="CJ18">
            <v>311247.79222609696</v>
          </cell>
          <cell r="CK18">
            <v>326684.35463167785</v>
          </cell>
          <cell r="CL18">
            <v>342897.90725385683</v>
          </cell>
          <cell r="CM18">
            <v>359927.04149864847</v>
          </cell>
          <cell r="CN18">
            <v>377812.29124760837</v>
          </cell>
          <cell r="CO18">
            <v>396596.22933634848</v>
          </cell>
          <cell r="CP18">
            <v>416323.56888924073</v>
          </cell>
          <cell r="CQ18">
            <v>437041.26975150721</v>
          </cell>
          <cell r="CR18">
            <v>458798.6502720312</v>
          </cell>
          <cell r="CS18">
            <v>481647.50470296526</v>
          </cell>
          <cell r="CT18">
            <v>505642.22649561358</v>
          </cell>
          <cell r="CU18">
            <v>530839.93778605375</v>
          </cell>
          <cell r="CV18">
            <v>557300.6253787661</v>
          </cell>
          <cell r="CW18">
            <v>585087.2835519776</v>
          </cell>
          <cell r="CX18">
            <v>614266.06402466714</v>
          </cell>
          <cell r="CY18">
            <v>644906.43344227027</v>
          </cell>
          <cell r="CZ18">
            <v>677081.33875597164</v>
          </cell>
          <cell r="DA18">
            <v>710867.3808893098</v>
          </cell>
          <cell r="DB18">
            <v>746344.99710557121</v>
          </cell>
          <cell r="DC18">
            <v>783598.65251009096</v>
          </cell>
          <cell r="DD18">
            <v>822717.04114340339</v>
          </cell>
          <cell r="DE18">
            <v>863793.29714403045</v>
          </cell>
          <cell r="DF18">
            <v>906925.21648354549</v>
          </cell>
          <cell r="DG18">
            <v>952215.48980195564</v>
          </cell>
          <cell r="DH18">
            <v>999771.946897608</v>
          </cell>
          <cell r="DI18">
            <v>1049707.8134537984</v>
          </cell>
          <cell r="DJ18">
            <v>1102141.9806132638</v>
          </cell>
          <cell r="DK18">
            <v>1157199.2880424028</v>
          </cell>
          <cell r="DL18">
            <v>1215010.8211591037</v>
          </cell>
          <cell r="DM18">
            <v>1275714.2232319447</v>
          </cell>
          <cell r="DN18">
            <v>1339454.0230937172</v>
          </cell>
          <cell r="DO18">
            <v>1406381.979249604</v>
          </cell>
          <cell r="DP18">
            <v>1476657.4411992598</v>
          </cell>
          <cell r="DQ18">
            <v>1550447.7288330658</v>
          </cell>
          <cell r="DR18">
            <v>1627928.5308059119</v>
          </cell>
          <cell r="DS18">
            <v>1709284.3228368717</v>
          </cell>
          <cell r="DT18">
            <v>1794708.8069308805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33.801718623146904</v>
          </cell>
          <cell r="X19" t="str">
            <v xml:space="preserve">  EOP Common Equity</v>
          </cell>
          <cell r="Y19">
            <v>16334.956999999999</v>
          </cell>
          <cell r="Z19">
            <v>18023.801663160542</v>
          </cell>
          <cell r="AA19">
            <v>20388.237734166512</v>
          </cell>
          <cell r="AB19">
            <v>23458.933930278155</v>
          </cell>
          <cell r="AC19">
            <v>27297.30417541771</v>
          </cell>
          <cell r="AD19">
            <v>48794.848938862749</v>
          </cell>
          <cell r="AE19">
            <v>61095.577137329783</v>
          </cell>
          <cell r="AF19">
            <v>75820.401316611547</v>
          </cell>
          <cell r="AG19">
            <v>93170.65005270949</v>
          </cell>
          <cell r="AH19">
            <v>113281.10688848127</v>
          </cell>
          <cell r="AI19">
            <v>136193.82081408537</v>
          </cell>
          <cell r="AJ19">
            <v>161831.9726858658</v>
          </cell>
          <cell r="AK19">
            <v>189976.21693922594</v>
          </cell>
          <cell r="AL19">
            <v>220246.30388258054</v>
          </cell>
          <cell r="AM19">
            <v>252090.93362002564</v>
          </cell>
          <cell r="AN19">
            <v>284788.61343892227</v>
          </cell>
          <cell r="AO19">
            <v>317461.72850343725</v>
          </cell>
          <cell r="AP19">
            <v>349105.07711384987</v>
          </cell>
          <cell r="AQ19">
            <v>378628.81033743167</v>
          </cell>
          <cell r="AR19">
            <v>404914.15907305182</v>
          </cell>
          <cell r="AS19">
            <v>425003.67560670449</v>
          </cell>
          <cell r="AT19">
            <v>446097.66796703974</v>
          </cell>
          <cell r="AU19">
            <v>468246.35994539165</v>
          </cell>
          <cell r="AV19">
            <v>491502.48652266135</v>
          </cell>
          <cell r="AW19">
            <v>515921.41942879441</v>
          </cell>
          <cell r="AX19">
            <v>541561.29898023407</v>
          </cell>
          <cell r="AY19">
            <v>568483.17250924581</v>
          </cell>
          <cell r="AZ19">
            <v>596751.13971470809</v>
          </cell>
          <cell r="BA19">
            <v>626432.5052804437</v>
          </cell>
          <cell r="BB19">
            <v>657597.93912446592</v>
          </cell>
          <cell r="BC19">
            <v>690321.64466068917</v>
          </cell>
          <cell r="BD19">
            <v>724681.53547372366</v>
          </cell>
          <cell r="BE19">
            <v>760759.42082740983</v>
          </cell>
          <cell r="BF19">
            <v>798641.20044878044</v>
          </cell>
          <cell r="BG19">
            <v>838417.0690512195</v>
          </cell>
          <cell r="BH19">
            <v>880181.73108378053</v>
          </cell>
          <cell r="BI19">
            <v>924034.62621796946</v>
          </cell>
          <cell r="BJ19">
            <v>970080.16610886808</v>
          </cell>
          <cell r="BK19">
            <v>1018427.9829943114</v>
          </cell>
          <cell r="BL19">
            <v>1069193.1907240271</v>
          </cell>
          <cell r="BM19">
            <v>1122496.6588402283</v>
          </cell>
          <cell r="BN19">
            <v>1178465.3003622398</v>
          </cell>
          <cell r="BO19">
            <v>1237232.3739603518</v>
          </cell>
          <cell r="BP19">
            <v>1298937.8012383697</v>
          </cell>
          <cell r="BQ19">
            <v>1363728.4998802883</v>
          </cell>
          <cell r="BR19">
            <v>1431758.7334543029</v>
          </cell>
          <cell r="BS19">
            <v>1503190.4787070178</v>
          </cell>
          <cell r="BT19">
            <v>1578193.8112223691</v>
          </cell>
          <cell r="BU19">
            <v>1656947.3103634876</v>
          </cell>
          <cell r="BV19">
            <v>1739638.4844616619</v>
          </cell>
          <cell r="BW19">
            <v>1826464.2172647452</v>
          </cell>
          <cell r="BX19">
            <v>1917631.2367079824</v>
          </cell>
          <cell r="BY19">
            <v>2013356.6071233817</v>
          </cell>
          <cell r="BZ19">
            <v>2113868.2460595509</v>
          </cell>
          <cell r="CA19">
            <v>2219405.4669425283</v>
          </cell>
          <cell r="CB19">
            <v>2330219.548869655</v>
          </cell>
          <cell r="CC19">
            <v>2446574.3348931377</v>
          </cell>
          <cell r="CD19">
            <v>2568746.8602177948</v>
          </cell>
          <cell r="CE19">
            <v>2697028.0118086846</v>
          </cell>
          <cell r="CF19">
            <v>2831723.2209791187</v>
          </cell>
          <cell r="CG19">
            <v>2973153.1906080749</v>
          </cell>
          <cell r="CH19">
            <v>3121654.6587184784</v>
          </cell>
          <cell r="CI19">
            <v>3277581.2002344029</v>
          </cell>
          <cell r="CJ19">
            <v>3441304.0688261231</v>
          </cell>
          <cell r="CK19">
            <v>3613213.0808474291</v>
          </cell>
          <cell r="CL19">
            <v>3793717.5434698006</v>
          </cell>
          <cell r="CM19">
            <v>3983247.2292232909</v>
          </cell>
          <cell r="CN19">
            <v>4182253.3992644558</v>
          </cell>
          <cell r="CO19">
            <v>4391209.8778076787</v>
          </cell>
          <cell r="CP19">
            <v>4610614.1802780628</v>
          </cell>
          <cell r="CQ19">
            <v>4840988.6978719663</v>
          </cell>
          <cell r="CR19">
            <v>5082881.9413455641</v>
          </cell>
          <cell r="CS19">
            <v>5336869.8469928429</v>
          </cell>
          <cell r="CT19">
            <v>5603557.1479224861</v>
          </cell>
          <cell r="CU19">
            <v>5883578.8138986109</v>
          </cell>
          <cell r="CV19">
            <v>6177601.5631735418</v>
          </cell>
          <cell r="CW19">
            <v>6486325.4499122184</v>
          </cell>
          <cell r="CX19">
            <v>6810485.5309878299</v>
          </cell>
          <cell r="CY19">
            <v>7150853.6161172232</v>
          </cell>
          <cell r="CZ19">
            <v>7508240.1055030841</v>
          </cell>
          <cell r="DA19">
            <v>7883495.9193582386</v>
          </cell>
          <cell r="DB19">
            <v>8277514.5239061508</v>
          </cell>
          <cell r="DC19">
            <v>8691234.0586814582</v>
          </cell>
          <cell r="DD19">
            <v>9125639.5701955333</v>
          </cell>
          <cell r="DE19">
            <v>9581765.3572853096</v>
          </cell>
          <cell r="DF19">
            <v>10060697.433729576</v>
          </cell>
          <cell r="DG19">
            <v>10563576.113996055</v>
          </cell>
          <cell r="DH19">
            <v>11091598.728275858</v>
          </cell>
          <cell r="DI19">
            <v>11646022.473269651</v>
          </cell>
          <cell r="DJ19">
            <v>12228167.405513136</v>
          </cell>
          <cell r="DK19">
            <v>12839419.584368791</v>
          </cell>
          <cell r="DL19">
            <v>13481234.372167232</v>
          </cell>
          <cell r="DM19">
            <v>14155139.899355594</v>
          </cell>
          <cell r="DN19">
            <v>14862740.702903375</v>
          </cell>
          <cell r="DO19">
            <v>15605721.546628544</v>
          </cell>
          <cell r="DP19">
            <v>16385851.43253997</v>
          </cell>
          <cell r="DQ19">
            <v>17204987.812746972</v>
          </cell>
          <cell r="DR19">
            <v>18065081.011964321</v>
          </cell>
          <cell r="DS19">
            <v>18968178.871142536</v>
          </cell>
          <cell r="DT19">
            <v>19916431.623279661</v>
          </cell>
        </row>
        <row r="20">
          <cell r="A20" t="str">
            <v xml:space="preserve">  Number of Years </v>
          </cell>
          <cell r="F20">
            <v>15</v>
          </cell>
          <cell r="U20">
            <v>3.4623648880990072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161306.79455164584</v>
          </cell>
          <cell r="Z22">
            <v>222603.37648127123</v>
          </cell>
          <cell r="AA22">
            <v>300514.55824971618</v>
          </cell>
          <cell r="AB22">
            <v>390668.92572463106</v>
          </cell>
          <cell r="AC22">
            <v>507869.60344202037</v>
          </cell>
          <cell r="AD22">
            <v>652443.15055518213</v>
          </cell>
          <cell r="AE22">
            <v>828167.83910471119</v>
          </cell>
          <cell r="AF22">
            <v>1038522.4702373078</v>
          </cell>
          <cell r="AG22">
            <v>1286383.1664672785</v>
          </cell>
          <cell r="AH22">
            <v>1573675.4069783038</v>
          </cell>
          <cell r="AI22">
            <v>1900999.8916297909</v>
          </cell>
          <cell r="AJ22">
            <v>2267259.2040837971</v>
          </cell>
          <cell r="AK22">
            <v>2669319.8362746565</v>
          </cell>
          <cell r="AL22">
            <v>3101749.6497511505</v>
          </cell>
          <cell r="AM22">
            <v>3556672.9317146521</v>
          </cell>
          <cell r="AN22">
            <v>4023782.6434131754</v>
          </cell>
          <cell r="AO22">
            <v>4490541.4300491037</v>
          </cell>
          <cell r="AP22">
            <v>4942589.2673407122</v>
          </cell>
          <cell r="AQ22">
            <v>5364356.8848204529</v>
          </cell>
          <cell r="AR22">
            <v>5739861.8667578837</v>
          </cell>
          <cell r="AS22">
            <v>6026854.9600957781</v>
          </cell>
          <cell r="AT22">
            <v>6328197.7081005676</v>
          </cell>
          <cell r="AU22">
            <v>6644607.5935055958</v>
          </cell>
          <cell r="AV22">
            <v>6976837.9731808761</v>
          </cell>
          <cell r="AW22">
            <v>7325679.8718399201</v>
          </cell>
          <cell r="AX22">
            <v>7691963.865431916</v>
          </cell>
          <cell r="AY22">
            <v>8076562.058703512</v>
          </cell>
          <cell r="AZ22">
            <v>8480390.1616386883</v>
          </cell>
          <cell r="BA22">
            <v>8904409.6697206236</v>
          </cell>
          <cell r="BB22">
            <v>9349630.1532066558</v>
          </cell>
          <cell r="BC22">
            <v>9817111.6608669888</v>
          </cell>
          <cell r="BD22">
            <v>10307967.243910339</v>
          </cell>
          <cell r="BE22">
            <v>10823365.606105857</v>
          </cell>
          <cell r="BF22">
            <v>11364533.886411149</v>
          </cell>
          <cell r="BG22">
            <v>11932760.580731707</v>
          </cell>
          <cell r="BH22">
            <v>12529398.609768292</v>
          </cell>
          <cell r="BI22">
            <v>13155868.540256707</v>
          </cell>
          <cell r="BJ22">
            <v>13813661.967269544</v>
          </cell>
          <cell r="BK22">
            <v>14504345.065633021</v>
          </cell>
          <cell r="BL22">
            <v>15229562.318914672</v>
          </cell>
          <cell r="BM22">
            <v>15991040.434860406</v>
          </cell>
          <cell r="BN22">
            <v>16790592.456603426</v>
          </cell>
          <cell r="BO22">
            <v>17630122.079433598</v>
          </cell>
          <cell r="BP22">
            <v>18511628.18340528</v>
          </cell>
          <cell r="BQ22">
            <v>19437209.592575546</v>
          </cell>
          <cell r="BR22">
            <v>20409070.072204325</v>
          </cell>
          <cell r="BS22">
            <v>21429523.575814541</v>
          </cell>
          <cell r="BT22">
            <v>22500999.754605271</v>
          </cell>
          <cell r="BU22">
            <v>23626049.742335536</v>
          </cell>
          <cell r="BV22">
            <v>24807352.229452312</v>
          </cell>
          <cell r="BW22">
            <v>26047719.84092493</v>
          </cell>
          <cell r="BX22">
            <v>27350105.832971178</v>
          </cell>
          <cell r="BY22">
            <v>28717611.124619737</v>
          </cell>
          <cell r="BZ22">
            <v>30153491.680850726</v>
          </cell>
          <cell r="CA22">
            <v>31661166.264893264</v>
          </cell>
          <cell r="CB22">
            <v>33244224.578137927</v>
          </cell>
          <cell r="CC22">
            <v>34906435.807044826</v>
          </cell>
          <cell r="CD22">
            <v>36651757.597397067</v>
          </cell>
          <cell r="CE22">
            <v>38484345.477266923</v>
          </cell>
          <cell r="CF22">
            <v>40408562.751130268</v>
          </cell>
          <cell r="CG22">
            <v>42428990.888686784</v>
          </cell>
          <cell r="CH22">
            <v>44550440.433121122</v>
          </cell>
          <cell r="CI22">
            <v>46777962.454777181</v>
          </cell>
          <cell r="CJ22">
            <v>49116860.577516042</v>
          </cell>
          <cell r="CK22">
            <v>51572703.606391847</v>
          </cell>
          <cell r="CL22">
            <v>54151338.786711439</v>
          </cell>
          <cell r="CM22">
            <v>56858905.726047017</v>
          </cell>
          <cell r="CN22">
            <v>59701851.012349367</v>
          </cell>
          <cell r="CO22">
            <v>62686943.562966838</v>
          </cell>
          <cell r="CP22">
            <v>65821290.741115183</v>
          </cell>
          <cell r="CQ22">
            <v>69112355.278170943</v>
          </cell>
          <cell r="CR22">
            <v>72567973.042079493</v>
          </cell>
          <cell r="CS22">
            <v>76196371.694183469</v>
          </cell>
          <cell r="CT22">
            <v>80006190.278892651</v>
          </cell>
          <cell r="CU22">
            <v>84006499.792837292</v>
          </cell>
          <cell r="CV22">
            <v>88206824.782479167</v>
          </cell>
          <cell r="CW22">
            <v>92617166.021603122</v>
          </cell>
          <cell r="CX22">
            <v>97248024.32268329</v>
          </cell>
          <cell r="CY22">
            <v>102110425.53881747</v>
          </cell>
          <cell r="CZ22">
            <v>107215946.81575835</v>
          </cell>
          <cell r="DA22">
            <v>112576744.15654626</v>
          </cell>
          <cell r="DB22">
            <v>118205581.36437358</v>
          </cell>
          <cell r="DC22">
            <v>124115860.43259226</v>
          </cell>
          <cell r="DD22">
            <v>130321653.45422187</v>
          </cell>
          <cell r="DE22">
            <v>136837736.12693298</v>
          </cell>
          <cell r="DF22">
            <v>143679622.93327963</v>
          </cell>
          <cell r="DG22">
            <v>150863604.07994363</v>
          </cell>
          <cell r="DH22">
            <v>158406784.28394082</v>
          </cell>
          <cell r="DI22">
            <v>166327123.49813786</v>
          </cell>
          <cell r="DJ22">
            <v>174643479.67304477</v>
          </cell>
          <cell r="DK22">
            <v>183375653.65669701</v>
          </cell>
          <cell r="DL22">
            <v>192544436.33953187</v>
          </cell>
          <cell r="DM22">
            <v>202171658.15650848</v>
          </cell>
          <cell r="DN22">
            <v>212280241.06433392</v>
          </cell>
          <cell r="DO22">
            <v>222894253.11755061</v>
          </cell>
          <cell r="DP22">
            <v>234038965.77342814</v>
          </cell>
          <cell r="DQ22">
            <v>245740914.06209955</v>
          </cell>
          <cell r="DR22">
            <v>258027959.76520455</v>
          </cell>
          <cell r="DS22">
            <v>270929357.75346476</v>
          </cell>
          <cell r="DT22">
            <v>284475825.64113802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37.999999999999986</v>
          </cell>
          <cell r="AA23">
            <v>30</v>
          </cell>
          <cell r="AB23">
            <v>30</v>
          </cell>
          <cell r="AC23">
            <v>30</v>
          </cell>
          <cell r="AD23">
            <v>28.466666666666665</v>
          </cell>
          <cell r="AE23">
            <v>26.93333333333333</v>
          </cell>
          <cell r="AF23">
            <v>25.399999999999995</v>
          </cell>
          <cell r="AG23">
            <v>23.86666666666666</v>
          </cell>
          <cell r="AH23">
            <v>22.333333333333325</v>
          </cell>
          <cell r="AI23">
            <v>20.79999999999999</v>
          </cell>
          <cell r="AJ23">
            <v>19.266666666666655</v>
          </cell>
          <cell r="AK23">
            <v>17.73333333333332</v>
          </cell>
          <cell r="AL23">
            <v>16.199999999999985</v>
          </cell>
          <cell r="AM23">
            <v>14.666666666666652</v>
          </cell>
          <cell r="AN23">
            <v>13.133333333333319</v>
          </cell>
          <cell r="AO23">
            <v>11.599999999999985</v>
          </cell>
          <cell r="AP23">
            <v>10.066666666666652</v>
          </cell>
          <cell r="AQ23">
            <v>8.533333333333319</v>
          </cell>
          <cell r="AR23">
            <v>6.9999999999999858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5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16334.956999999999</v>
          </cell>
          <cell r="Z26">
            <v>18023.801663160542</v>
          </cell>
          <cell r="AA26">
            <v>20388.237734166512</v>
          </cell>
          <cell r="AB26">
            <v>23458.933930278155</v>
          </cell>
          <cell r="AC26">
            <v>27297.30417541771</v>
          </cell>
          <cell r="AD26">
            <v>48794.848938862749</v>
          </cell>
          <cell r="AE26">
            <v>61095.577137329783</v>
          </cell>
          <cell r="AF26">
            <v>75820.401316611547</v>
          </cell>
          <cell r="AG26">
            <v>93170.65005270949</v>
          </cell>
          <cell r="AH26">
            <v>113281.10688848127</v>
          </cell>
          <cell r="AI26">
            <v>136193.82081408537</v>
          </cell>
          <cell r="AJ26">
            <v>161831.9726858658</v>
          </cell>
          <cell r="AK26">
            <v>189976.21693922594</v>
          </cell>
          <cell r="AL26">
            <v>220246.30388258054</v>
          </cell>
          <cell r="AM26">
            <v>252090.93362002564</v>
          </cell>
          <cell r="AN26">
            <v>284788.61343892227</v>
          </cell>
          <cell r="AO26">
            <v>317461.72850343725</v>
          </cell>
          <cell r="AP26">
            <v>349105.07711384987</v>
          </cell>
          <cell r="AQ26">
            <v>378628.81033743167</v>
          </cell>
          <cell r="AR26">
            <v>404914.15907305182</v>
          </cell>
          <cell r="AS26">
            <v>425003.67560670449</v>
          </cell>
          <cell r="AT26">
            <v>446097.66796703974</v>
          </cell>
          <cell r="AU26">
            <v>468246.35994539165</v>
          </cell>
          <cell r="AV26">
            <v>491502.48652266135</v>
          </cell>
          <cell r="AW26">
            <v>515921.41942879441</v>
          </cell>
          <cell r="AX26">
            <v>541561.29898023407</v>
          </cell>
          <cell r="AY26">
            <v>568483.17250924581</v>
          </cell>
          <cell r="AZ26">
            <v>596751.13971470809</v>
          </cell>
          <cell r="BA26">
            <v>626432.5052804437</v>
          </cell>
          <cell r="BB26">
            <v>657597.93912446592</v>
          </cell>
          <cell r="BC26">
            <v>690321.64466068917</v>
          </cell>
          <cell r="BD26">
            <v>724681.53547372366</v>
          </cell>
          <cell r="BE26">
            <v>760759.42082740983</v>
          </cell>
          <cell r="BF26">
            <v>798641.20044878044</v>
          </cell>
          <cell r="BG26">
            <v>838417.0690512195</v>
          </cell>
          <cell r="BH26">
            <v>880181.73108378053</v>
          </cell>
          <cell r="BI26">
            <v>924034.62621796946</v>
          </cell>
          <cell r="BJ26">
            <v>970080.16610886808</v>
          </cell>
          <cell r="BK26">
            <v>1018427.9829943114</v>
          </cell>
          <cell r="BL26">
            <v>1069193.1907240271</v>
          </cell>
          <cell r="BM26">
            <v>1122496.6588402283</v>
          </cell>
          <cell r="BN26">
            <v>1178465.3003622398</v>
          </cell>
          <cell r="BO26">
            <v>1237232.3739603518</v>
          </cell>
          <cell r="BP26">
            <v>1298937.8012383697</v>
          </cell>
          <cell r="BQ26">
            <v>1363728.4998802883</v>
          </cell>
          <cell r="BR26">
            <v>1431758.7334543029</v>
          </cell>
          <cell r="BS26">
            <v>1503190.4787070178</v>
          </cell>
          <cell r="BT26">
            <v>1578193.8112223691</v>
          </cell>
          <cell r="BU26">
            <v>1656947.3103634876</v>
          </cell>
          <cell r="BV26">
            <v>1739638.4844616619</v>
          </cell>
          <cell r="BW26">
            <v>1826464.2172647452</v>
          </cell>
          <cell r="BX26">
            <v>1917631.2367079824</v>
          </cell>
          <cell r="BY26">
            <v>2013356.6071233817</v>
          </cell>
          <cell r="BZ26">
            <v>2113868.2460595509</v>
          </cell>
          <cell r="CA26">
            <v>2219405.4669425283</v>
          </cell>
          <cell r="CB26">
            <v>2330219.548869655</v>
          </cell>
          <cell r="CC26">
            <v>2446574.3348931377</v>
          </cell>
          <cell r="CD26">
            <v>2568746.8602177948</v>
          </cell>
          <cell r="CE26">
            <v>2697028.0118086846</v>
          </cell>
          <cell r="CF26">
            <v>2831723.2209791187</v>
          </cell>
          <cell r="CG26">
            <v>2973153.1906080749</v>
          </cell>
          <cell r="CH26">
            <v>3121654.6587184784</v>
          </cell>
          <cell r="CI26">
            <v>3277581.2002344029</v>
          </cell>
          <cell r="CJ26">
            <v>3441304.0688261231</v>
          </cell>
          <cell r="CK26">
            <v>3613213.0808474291</v>
          </cell>
          <cell r="CL26">
            <v>3793717.5434698006</v>
          </cell>
          <cell r="CM26">
            <v>3983247.2292232909</v>
          </cell>
          <cell r="CN26">
            <v>4182253.3992644558</v>
          </cell>
          <cell r="CO26">
            <v>4391209.8778076787</v>
          </cell>
          <cell r="CP26">
            <v>4610614.1802780628</v>
          </cell>
          <cell r="CQ26">
            <v>4840988.6978719663</v>
          </cell>
          <cell r="CR26">
            <v>5082881.9413455641</v>
          </cell>
          <cell r="CS26">
            <v>5336869.8469928429</v>
          </cell>
          <cell r="CT26">
            <v>5603557.1479224861</v>
          </cell>
          <cell r="CU26">
            <v>5883578.8138986109</v>
          </cell>
          <cell r="CV26">
            <v>6177601.5631735418</v>
          </cell>
          <cell r="CW26">
            <v>6486325.4499122184</v>
          </cell>
          <cell r="CX26">
            <v>6810485.5309878299</v>
          </cell>
          <cell r="CY26">
            <v>7150853.6161172232</v>
          </cell>
          <cell r="CZ26">
            <v>7508240.1055030841</v>
          </cell>
          <cell r="DA26">
            <v>7883495.9193582386</v>
          </cell>
          <cell r="DB26">
            <v>8277514.5239061508</v>
          </cell>
          <cell r="DC26">
            <v>8691234.0586814582</v>
          </cell>
          <cell r="DD26">
            <v>9125639.5701955333</v>
          </cell>
          <cell r="DE26">
            <v>9581765.3572853096</v>
          </cell>
          <cell r="DF26">
            <v>10060697.433729576</v>
          </cell>
          <cell r="DG26">
            <v>10563576.113996055</v>
          </cell>
          <cell r="DH26">
            <v>11091598.728275858</v>
          </cell>
          <cell r="DI26">
            <v>11646022.473269651</v>
          </cell>
          <cell r="DJ26">
            <v>12228167.405513136</v>
          </cell>
          <cell r="DK26">
            <v>12839419.584368791</v>
          </cell>
          <cell r="DL26">
            <v>13481234.372167232</v>
          </cell>
          <cell r="DM26">
            <v>14155139.899355594</v>
          </cell>
          <cell r="DN26">
            <v>14862740.702903375</v>
          </cell>
          <cell r="DO26">
            <v>15605721.546628544</v>
          </cell>
          <cell r="DP26">
            <v>16385851.43253997</v>
          </cell>
          <cell r="DQ26">
            <v>17204987.812746972</v>
          </cell>
          <cell r="DR26">
            <v>18065081.011964321</v>
          </cell>
          <cell r="DS26">
            <v>18968178.871142536</v>
          </cell>
          <cell r="DT26">
            <v>19916431.623279661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29.486297907357066</v>
          </cell>
          <cell r="T27">
            <v>29.486297907357066</v>
          </cell>
          <cell r="X27" t="str">
            <v xml:space="preserve">  Less: Nonqualifying Intangibles</v>
          </cell>
          <cell r="Y27">
            <v>2123.8283999999999</v>
          </cell>
          <cell r="Z27">
            <v>2623.8283999999999</v>
          </cell>
          <cell r="AA27">
            <v>3123.8283999999999</v>
          </cell>
          <cell r="AB27">
            <v>3123.8283999999999</v>
          </cell>
          <cell r="AC27">
            <v>3123.8283999999999</v>
          </cell>
          <cell r="AD27">
            <v>3123.8283999999999</v>
          </cell>
          <cell r="AE27">
            <v>3123.8283999999999</v>
          </cell>
          <cell r="AF27">
            <v>3123.8283999999999</v>
          </cell>
          <cell r="AG27">
            <v>3123.8283999999999</v>
          </cell>
          <cell r="AH27">
            <v>3123.8283999999999</v>
          </cell>
          <cell r="AI27">
            <v>3123.8283999999999</v>
          </cell>
          <cell r="AJ27">
            <v>3123.8283999999999</v>
          </cell>
          <cell r="AK27">
            <v>3123.8283999999999</v>
          </cell>
          <cell r="AL27">
            <v>3123.8283999999999</v>
          </cell>
          <cell r="AM27">
            <v>3123.8283999999999</v>
          </cell>
          <cell r="AN27">
            <v>3123.8283999999999</v>
          </cell>
          <cell r="AO27">
            <v>3123.8283999999999</v>
          </cell>
          <cell r="AP27">
            <v>3123.8283999999999</v>
          </cell>
          <cell r="AQ27">
            <v>3123.8283999999999</v>
          </cell>
          <cell r="AR27">
            <v>3123.8283999999999</v>
          </cell>
          <cell r="AS27">
            <v>3123.8283999999999</v>
          </cell>
          <cell r="AT27">
            <v>3123.8283999999999</v>
          </cell>
          <cell r="AU27">
            <v>3123.8283999999999</v>
          </cell>
          <cell r="AV27">
            <v>3123.8283999999999</v>
          </cell>
          <cell r="AW27">
            <v>3123.8283999999999</v>
          </cell>
          <cell r="AX27">
            <v>3123.8283999999999</v>
          </cell>
          <cell r="AY27">
            <v>3123.8283999999999</v>
          </cell>
          <cell r="AZ27">
            <v>3123.8283999999999</v>
          </cell>
          <cell r="BA27">
            <v>3123.8283999999999</v>
          </cell>
          <cell r="BB27">
            <v>3123.8283999999999</v>
          </cell>
          <cell r="BC27">
            <v>3123.8283999999999</v>
          </cell>
          <cell r="BD27">
            <v>3123.8283999999999</v>
          </cell>
          <cell r="BE27">
            <v>3123.8283999999999</v>
          </cell>
          <cell r="BF27">
            <v>3123.8283999999999</v>
          </cell>
          <cell r="BG27">
            <v>3123.8283999999999</v>
          </cell>
          <cell r="BH27">
            <v>3123.8283999999999</v>
          </cell>
          <cell r="BI27">
            <v>3123.8283999999999</v>
          </cell>
          <cell r="BJ27">
            <v>3123.8283999999999</v>
          </cell>
          <cell r="BK27">
            <v>3123.8283999999999</v>
          </cell>
          <cell r="BL27">
            <v>3123.8283999999999</v>
          </cell>
          <cell r="BM27">
            <v>3123.8283999999999</v>
          </cell>
          <cell r="BN27">
            <v>3123.8283999999999</v>
          </cell>
          <cell r="BO27">
            <v>3123.8283999999999</v>
          </cell>
          <cell r="BP27">
            <v>3123.8283999999999</v>
          </cell>
          <cell r="BQ27">
            <v>3123.8283999999999</v>
          </cell>
          <cell r="BR27">
            <v>3123.8283999999999</v>
          </cell>
          <cell r="BS27">
            <v>3123.8283999999999</v>
          </cell>
          <cell r="BT27">
            <v>3123.8283999999999</v>
          </cell>
          <cell r="BU27">
            <v>3123.8283999999999</v>
          </cell>
          <cell r="BV27">
            <v>3123.8283999999999</v>
          </cell>
          <cell r="BW27">
            <v>3123.8283999999999</v>
          </cell>
          <cell r="BX27">
            <v>3123.8283999999999</v>
          </cell>
          <cell r="BY27">
            <v>3123.8283999999999</v>
          </cell>
          <cell r="BZ27">
            <v>3123.8283999999999</v>
          </cell>
          <cell r="CA27">
            <v>3123.8283999999999</v>
          </cell>
          <cell r="CB27">
            <v>3123.8283999999999</v>
          </cell>
          <cell r="CC27">
            <v>3123.8283999999999</v>
          </cell>
          <cell r="CD27">
            <v>3123.8283999999999</v>
          </cell>
          <cell r="CE27">
            <v>3123.8283999999999</v>
          </cell>
          <cell r="CF27">
            <v>3123.8283999999999</v>
          </cell>
          <cell r="CG27">
            <v>3123.8283999999999</v>
          </cell>
          <cell r="CH27">
            <v>3123.8283999999999</v>
          </cell>
          <cell r="CI27">
            <v>3123.8283999999999</v>
          </cell>
          <cell r="CJ27">
            <v>3123.8283999999999</v>
          </cell>
          <cell r="CK27">
            <v>3123.8283999999999</v>
          </cell>
          <cell r="CL27">
            <v>3123.8283999999999</v>
          </cell>
          <cell r="CM27">
            <v>3123.8283999999999</v>
          </cell>
          <cell r="CN27">
            <v>3123.8283999999999</v>
          </cell>
          <cell r="CO27">
            <v>3123.8283999999999</v>
          </cell>
          <cell r="CP27">
            <v>3123.8283999999999</v>
          </cell>
          <cell r="CQ27">
            <v>3123.8283999999999</v>
          </cell>
          <cell r="CR27">
            <v>3123.8283999999999</v>
          </cell>
          <cell r="CS27">
            <v>3123.8283999999999</v>
          </cell>
          <cell r="CT27">
            <v>3123.8283999999999</v>
          </cell>
          <cell r="CU27">
            <v>3123.8283999999999</v>
          </cell>
          <cell r="CV27">
            <v>3123.8283999999999</v>
          </cell>
          <cell r="CW27">
            <v>3123.8283999999999</v>
          </cell>
          <cell r="CX27">
            <v>3123.8283999999999</v>
          </cell>
          <cell r="CY27">
            <v>3123.8283999999999</v>
          </cell>
          <cell r="CZ27">
            <v>3123.8283999999999</v>
          </cell>
          <cell r="DA27">
            <v>3123.8283999999999</v>
          </cell>
          <cell r="DB27">
            <v>3123.8283999999999</v>
          </cell>
          <cell r="DC27">
            <v>3123.8283999999999</v>
          </cell>
          <cell r="DD27">
            <v>3123.8283999999999</v>
          </cell>
          <cell r="DE27">
            <v>3123.8283999999999</v>
          </cell>
          <cell r="DF27">
            <v>3123.8283999999999</v>
          </cell>
          <cell r="DG27">
            <v>3123.8283999999999</v>
          </cell>
          <cell r="DH27">
            <v>3123.8283999999999</v>
          </cell>
          <cell r="DI27">
            <v>3123.8283999999999</v>
          </cell>
          <cell r="DJ27">
            <v>3123.8283999999999</v>
          </cell>
          <cell r="DK27">
            <v>3123.8283999999999</v>
          </cell>
          <cell r="DL27">
            <v>3123.8283999999999</v>
          </cell>
          <cell r="DM27">
            <v>3123.8283999999999</v>
          </cell>
          <cell r="DN27">
            <v>3123.8283999999999</v>
          </cell>
          <cell r="DO27">
            <v>3123.8283999999999</v>
          </cell>
          <cell r="DP27">
            <v>3123.8283999999999</v>
          </cell>
          <cell r="DQ27">
            <v>3123.8283999999999</v>
          </cell>
          <cell r="DR27">
            <v>3123.8283999999999</v>
          </cell>
          <cell r="DS27">
            <v>3123.8283999999999</v>
          </cell>
          <cell r="DT27">
            <v>3123.8283999999999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35.733641572327592</v>
          </cell>
          <cell r="N28">
            <v>33.20633820911312</v>
          </cell>
          <cell r="P28">
            <v>20.452603774256644</v>
          </cell>
          <cell r="Q28">
            <v>20</v>
          </cell>
          <cell r="S28">
            <v>5.4195566114859606</v>
          </cell>
          <cell r="T28">
            <v>34.905854518843029</v>
          </cell>
          <cell r="X28" t="str">
            <v xml:space="preserve">  Subtotal</v>
          </cell>
          <cell r="Y28">
            <v>14211.128599999998</v>
          </cell>
          <cell r="Z28">
            <v>15399.973263160542</v>
          </cell>
          <cell r="AA28">
            <v>17264.409334166514</v>
          </cell>
          <cell r="AB28">
            <v>20335.105530278157</v>
          </cell>
          <cell r="AC28">
            <v>24173.475775417712</v>
          </cell>
          <cell r="AD28">
            <v>45671.020538862751</v>
          </cell>
          <cell r="AE28">
            <v>57971.748737329784</v>
          </cell>
          <cell r="AF28">
            <v>72696.572916611549</v>
          </cell>
          <cell r="AG28">
            <v>90046.821652709492</v>
          </cell>
          <cell r="AH28">
            <v>110157.27848848127</v>
          </cell>
          <cell r="AI28">
            <v>133069.99241408537</v>
          </cell>
          <cell r="AJ28">
            <v>158708.1442858658</v>
          </cell>
          <cell r="AK28">
            <v>186852.38853922594</v>
          </cell>
          <cell r="AL28">
            <v>217122.47548258054</v>
          </cell>
          <cell r="AM28">
            <v>248967.10522002564</v>
          </cell>
          <cell r="AN28">
            <v>281664.78503892227</v>
          </cell>
          <cell r="AO28">
            <v>314337.90010343725</v>
          </cell>
          <cell r="AP28">
            <v>345981.24871384987</v>
          </cell>
          <cell r="AQ28">
            <v>375504.98193743167</v>
          </cell>
          <cell r="AR28">
            <v>401790.33067305182</v>
          </cell>
          <cell r="AS28">
            <v>421879.84720670449</v>
          </cell>
          <cell r="AT28">
            <v>442973.83956703974</v>
          </cell>
          <cell r="AU28">
            <v>465122.53154539166</v>
          </cell>
          <cell r="AV28">
            <v>488378.65812266135</v>
          </cell>
          <cell r="AW28">
            <v>512797.59102879441</v>
          </cell>
          <cell r="AX28">
            <v>538437.47058023408</v>
          </cell>
          <cell r="AY28">
            <v>565359.34410924581</v>
          </cell>
          <cell r="AZ28">
            <v>593627.31131470809</v>
          </cell>
          <cell r="BA28">
            <v>623308.6768804437</v>
          </cell>
          <cell r="BB28">
            <v>654474.11072446592</v>
          </cell>
          <cell r="BC28">
            <v>687197.81626068917</v>
          </cell>
          <cell r="BD28">
            <v>721557.70707372366</v>
          </cell>
          <cell r="BE28">
            <v>757635.59242740984</v>
          </cell>
          <cell r="BF28">
            <v>795517.37204878044</v>
          </cell>
          <cell r="BG28">
            <v>835293.2406512195</v>
          </cell>
          <cell r="BH28">
            <v>877057.90268378053</v>
          </cell>
          <cell r="BI28">
            <v>920910.79781796946</v>
          </cell>
          <cell r="BJ28">
            <v>966956.33770886809</v>
          </cell>
          <cell r="BK28">
            <v>1015304.1545943114</v>
          </cell>
          <cell r="BL28">
            <v>1066069.3623240271</v>
          </cell>
          <cell r="BM28">
            <v>1119372.8304402283</v>
          </cell>
          <cell r="BN28">
            <v>1175341.4719622398</v>
          </cell>
          <cell r="BO28">
            <v>1234108.5455603518</v>
          </cell>
          <cell r="BP28">
            <v>1295813.9728383697</v>
          </cell>
          <cell r="BQ28">
            <v>1360604.6714802883</v>
          </cell>
          <cell r="BR28">
            <v>1428634.9050543029</v>
          </cell>
          <cell r="BS28">
            <v>1500066.6503070178</v>
          </cell>
          <cell r="BT28">
            <v>1575069.9828223691</v>
          </cell>
          <cell r="BU28">
            <v>1653823.4819634876</v>
          </cell>
          <cell r="BV28">
            <v>1736514.6560616619</v>
          </cell>
          <cell r="BW28">
            <v>1823340.3888647452</v>
          </cell>
          <cell r="BX28">
            <v>1914507.4083079824</v>
          </cell>
          <cell r="BY28">
            <v>2010232.7787233817</v>
          </cell>
          <cell r="BZ28">
            <v>2110744.4176595509</v>
          </cell>
          <cell r="CA28">
            <v>2216281.6385425283</v>
          </cell>
          <cell r="CB28">
            <v>2327095.720469655</v>
          </cell>
          <cell r="CC28">
            <v>2443450.5064931377</v>
          </cell>
          <cell r="CD28">
            <v>2565623.0318177948</v>
          </cell>
          <cell r="CE28">
            <v>2693904.1834086846</v>
          </cell>
          <cell r="CF28">
            <v>2828599.3925791187</v>
          </cell>
          <cell r="CG28">
            <v>2970029.3622080749</v>
          </cell>
          <cell r="CH28">
            <v>3118530.8303184784</v>
          </cell>
          <cell r="CI28">
            <v>3274457.3718344029</v>
          </cell>
          <cell r="CJ28">
            <v>3438180.2404261231</v>
          </cell>
          <cell r="CK28">
            <v>3610089.2524474291</v>
          </cell>
          <cell r="CL28">
            <v>3790593.7150698006</v>
          </cell>
          <cell r="CM28">
            <v>3980123.4008232909</v>
          </cell>
          <cell r="CN28">
            <v>4179129.5708644558</v>
          </cell>
          <cell r="CO28">
            <v>4388086.0494076787</v>
          </cell>
          <cell r="CP28">
            <v>4607490.3518780628</v>
          </cell>
          <cell r="CQ28">
            <v>4837864.8694719663</v>
          </cell>
          <cell r="CR28">
            <v>5079758.1129455641</v>
          </cell>
          <cell r="CS28">
            <v>5333746.0185928429</v>
          </cell>
          <cell r="CT28">
            <v>5600433.3195224861</v>
          </cell>
          <cell r="CU28">
            <v>5880454.9854986109</v>
          </cell>
          <cell r="CV28">
            <v>6174477.7347735418</v>
          </cell>
          <cell r="CW28">
            <v>6483201.6215122184</v>
          </cell>
          <cell r="CX28">
            <v>6807361.7025878299</v>
          </cell>
          <cell r="CY28">
            <v>7147729.7877172232</v>
          </cell>
          <cell r="CZ28">
            <v>7505116.2771030841</v>
          </cell>
          <cell r="DA28">
            <v>7880372.0909582386</v>
          </cell>
          <cell r="DB28">
            <v>8274390.6955061508</v>
          </cell>
          <cell r="DC28">
            <v>8688110.2302814573</v>
          </cell>
          <cell r="DD28">
            <v>9122515.7417955324</v>
          </cell>
          <cell r="DE28">
            <v>9578641.5288853087</v>
          </cell>
          <cell r="DF28">
            <v>10057573.605329575</v>
          </cell>
          <cell r="DG28">
            <v>10560452.285596054</v>
          </cell>
          <cell r="DH28">
            <v>11088474.899875857</v>
          </cell>
          <cell r="DI28">
            <v>11642898.64486965</v>
          </cell>
          <cell r="DJ28">
            <v>12225043.577113135</v>
          </cell>
          <cell r="DK28">
            <v>12836295.755968791</v>
          </cell>
          <cell r="DL28">
            <v>13478110.543767231</v>
          </cell>
          <cell r="DM28">
            <v>14152016.070955593</v>
          </cell>
          <cell r="DN28">
            <v>14859616.874503374</v>
          </cell>
          <cell r="DO28">
            <v>15602597.718228543</v>
          </cell>
          <cell r="DP28">
            <v>16382727.604139969</v>
          </cell>
          <cell r="DQ28">
            <v>17201863.984346971</v>
          </cell>
          <cell r="DR28">
            <v>18061957.18356432</v>
          </cell>
          <cell r="DS28">
            <v>18965055.042742535</v>
          </cell>
          <cell r="DT28">
            <v>19913307.79487966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15</v>
          </cell>
          <cell r="M29">
            <v>18.92801355618241</v>
          </cell>
          <cell r="N29">
            <v>17.546566497230319</v>
          </cell>
          <cell r="P29">
            <v>17.064976500316558</v>
          </cell>
          <cell r="Q29">
            <v>59.31874035472142</v>
          </cell>
          <cell r="S29">
            <v>53.944367622490006</v>
          </cell>
          <cell r="T29">
            <v>88.850222141333035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10</v>
          </cell>
          <cell r="M30">
            <v>4.0914873301960597</v>
          </cell>
          <cell r="N30">
            <v>5</v>
          </cell>
          <cell r="P30">
            <v>15.40271243264713</v>
          </cell>
          <cell r="Q30">
            <v>67.700062295517711</v>
          </cell>
          <cell r="S30">
            <v>11.149777875083021</v>
          </cell>
          <cell r="T30">
            <v>100.00000001641605</v>
          </cell>
          <cell r="X30" t="str">
            <v xml:space="preserve">    Total</v>
          </cell>
          <cell r="Y30">
            <v>14211.128599999998</v>
          </cell>
          <cell r="Z30">
            <v>15399.973263160542</v>
          </cell>
          <cell r="AA30">
            <v>17264.409334166514</v>
          </cell>
          <cell r="AB30">
            <v>20335.105530278157</v>
          </cell>
          <cell r="AC30">
            <v>24173.475775417712</v>
          </cell>
          <cell r="AD30">
            <v>45671.020538862751</v>
          </cell>
          <cell r="AE30">
            <v>57971.748737329784</v>
          </cell>
          <cell r="AF30">
            <v>72696.572916611549</v>
          </cell>
          <cell r="AG30">
            <v>90046.821652709492</v>
          </cell>
          <cell r="AH30">
            <v>110157.27848848127</v>
          </cell>
          <cell r="AI30">
            <v>133069.99241408537</v>
          </cell>
          <cell r="AJ30">
            <v>158708.1442858658</v>
          </cell>
          <cell r="AK30">
            <v>186852.38853922594</v>
          </cell>
          <cell r="AL30">
            <v>217122.47548258054</v>
          </cell>
          <cell r="AM30">
            <v>248967.10522002564</v>
          </cell>
          <cell r="AN30">
            <v>281664.78503892227</v>
          </cell>
          <cell r="AO30">
            <v>314337.90010343725</v>
          </cell>
          <cell r="AP30">
            <v>345981.24871384987</v>
          </cell>
          <cell r="AQ30">
            <v>375504.98193743167</v>
          </cell>
          <cell r="AR30">
            <v>401790.33067305182</v>
          </cell>
          <cell r="AS30">
            <v>421879.84720670449</v>
          </cell>
          <cell r="AT30">
            <v>442973.83956703974</v>
          </cell>
          <cell r="AU30">
            <v>465122.53154539166</v>
          </cell>
          <cell r="AV30">
            <v>488378.65812266135</v>
          </cell>
          <cell r="AW30">
            <v>512797.59102879441</v>
          </cell>
          <cell r="AX30">
            <v>538437.47058023408</v>
          </cell>
          <cell r="AY30">
            <v>565359.34410924581</v>
          </cell>
          <cell r="AZ30">
            <v>593627.31131470809</v>
          </cell>
          <cell r="BA30">
            <v>623308.6768804437</v>
          </cell>
          <cell r="BB30">
            <v>654474.11072446592</v>
          </cell>
          <cell r="BC30">
            <v>687197.81626068917</v>
          </cell>
          <cell r="BD30">
            <v>721557.70707372366</v>
          </cell>
          <cell r="BE30">
            <v>757635.59242740984</v>
          </cell>
          <cell r="BF30">
            <v>795517.37204878044</v>
          </cell>
          <cell r="BG30">
            <v>835293.2406512195</v>
          </cell>
          <cell r="BH30">
            <v>877057.90268378053</v>
          </cell>
          <cell r="BI30">
            <v>920910.79781796946</v>
          </cell>
          <cell r="BJ30">
            <v>966956.33770886809</v>
          </cell>
          <cell r="BK30">
            <v>1015304.1545943114</v>
          </cell>
          <cell r="BL30">
            <v>1066069.3623240271</v>
          </cell>
          <cell r="BM30">
            <v>1119372.8304402283</v>
          </cell>
          <cell r="BN30">
            <v>1175341.4719622398</v>
          </cell>
          <cell r="BO30">
            <v>1234108.5455603518</v>
          </cell>
          <cell r="BP30">
            <v>1295813.9728383697</v>
          </cell>
          <cell r="BQ30">
            <v>1360604.6714802883</v>
          </cell>
          <cell r="BR30">
            <v>1428634.9050543029</v>
          </cell>
          <cell r="BS30">
            <v>1500066.6503070178</v>
          </cell>
          <cell r="BT30">
            <v>1575069.9828223691</v>
          </cell>
          <cell r="BU30">
            <v>1653823.4819634876</v>
          </cell>
          <cell r="BV30">
            <v>1736514.6560616619</v>
          </cell>
          <cell r="BW30">
            <v>1823340.3888647452</v>
          </cell>
          <cell r="BX30">
            <v>1914507.4083079824</v>
          </cell>
          <cell r="BY30">
            <v>2010232.7787233817</v>
          </cell>
          <cell r="BZ30">
            <v>2110744.4176595509</v>
          </cell>
          <cell r="CA30">
            <v>2216281.6385425283</v>
          </cell>
          <cell r="CB30">
            <v>2327095.720469655</v>
          </cell>
          <cell r="CC30">
            <v>2443450.5064931377</v>
          </cell>
          <cell r="CD30">
            <v>2565623.0318177948</v>
          </cell>
          <cell r="CE30">
            <v>2693904.1834086846</v>
          </cell>
          <cell r="CF30">
            <v>2828599.3925791187</v>
          </cell>
          <cell r="CG30">
            <v>2970029.3622080749</v>
          </cell>
          <cell r="CH30">
            <v>3118530.8303184784</v>
          </cell>
          <cell r="CI30">
            <v>3274457.3718344029</v>
          </cell>
          <cell r="CJ30">
            <v>3438180.2404261231</v>
          </cell>
          <cell r="CK30">
            <v>3610089.2524474291</v>
          </cell>
          <cell r="CL30">
            <v>3790593.7150698006</v>
          </cell>
          <cell r="CM30">
            <v>3980123.4008232909</v>
          </cell>
          <cell r="CN30">
            <v>4179129.5708644558</v>
          </cell>
          <cell r="CO30">
            <v>4388086.0494076787</v>
          </cell>
          <cell r="CP30">
            <v>4607490.3518780628</v>
          </cell>
          <cell r="CQ30">
            <v>4837864.8694719663</v>
          </cell>
          <cell r="CR30">
            <v>5079758.1129455641</v>
          </cell>
          <cell r="CS30">
            <v>5333746.0185928429</v>
          </cell>
          <cell r="CT30">
            <v>5600433.3195224861</v>
          </cell>
          <cell r="CU30">
            <v>5880454.9854986109</v>
          </cell>
          <cell r="CV30">
            <v>6174477.7347735418</v>
          </cell>
          <cell r="CW30">
            <v>6483201.6215122184</v>
          </cell>
          <cell r="CX30">
            <v>6807361.7025878299</v>
          </cell>
          <cell r="CY30">
            <v>7147729.7877172232</v>
          </cell>
          <cell r="CZ30">
            <v>7505116.2771030841</v>
          </cell>
          <cell r="DA30">
            <v>7880372.0909582386</v>
          </cell>
          <cell r="DB30">
            <v>8274390.6955061508</v>
          </cell>
          <cell r="DC30">
            <v>8688110.2302814573</v>
          </cell>
          <cell r="DD30">
            <v>9122515.7417955324</v>
          </cell>
          <cell r="DE30">
            <v>9578641.5288853087</v>
          </cell>
          <cell r="DF30">
            <v>10057573.605329575</v>
          </cell>
          <cell r="DG30">
            <v>10560452.285596054</v>
          </cell>
          <cell r="DH30">
            <v>11088474.899875857</v>
          </cell>
          <cell r="DI30">
            <v>11642898.64486965</v>
          </cell>
          <cell r="DJ30">
            <v>12225043.577113135</v>
          </cell>
          <cell r="DK30">
            <v>12836295.755968791</v>
          </cell>
          <cell r="DL30">
            <v>13478110.543767231</v>
          </cell>
          <cell r="DM30">
            <v>14152016.070955593</v>
          </cell>
          <cell r="DN30">
            <v>14859616.874503374</v>
          </cell>
          <cell r="DO30">
            <v>15602597.718228543</v>
          </cell>
          <cell r="DP30">
            <v>16382727.604139969</v>
          </cell>
          <cell r="DQ30">
            <v>17201863.984346971</v>
          </cell>
          <cell r="DR30">
            <v>18061957.18356432</v>
          </cell>
          <cell r="DS30">
            <v>18965055.042742535</v>
          </cell>
          <cell r="DT30">
            <v>19913307.79487966</v>
          </cell>
        </row>
        <row r="32">
          <cell r="X32" t="str">
            <v>Capital Ratio (%)</v>
          </cell>
          <cell r="Y32">
            <v>8.81</v>
          </cell>
          <cell r="Z32">
            <v>6.9181220458514563</v>
          </cell>
          <cell r="AA32">
            <v>5.7449494076824212</v>
          </cell>
          <cell r="AB32">
            <v>5.2052016915754553</v>
          </cell>
          <cell r="AC32">
            <v>4.7597799930504037</v>
          </cell>
          <cell r="AD32">
            <v>7.0000000000000009</v>
          </cell>
          <cell r="AE32">
            <v>7.0000000000000009</v>
          </cell>
          <cell r="AF32">
            <v>7.0000000000000009</v>
          </cell>
          <cell r="AG32">
            <v>6.9999999999999991</v>
          </cell>
          <cell r="AH32">
            <v>7.0000000000000009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6.9999999999999991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7.0000000000000009</v>
          </cell>
          <cell r="AT32">
            <v>7.0000000000000009</v>
          </cell>
          <cell r="AU32">
            <v>6.9999999999999991</v>
          </cell>
          <cell r="AV32">
            <v>7.0000000000000009</v>
          </cell>
          <cell r="AW32">
            <v>7.0000000000000009</v>
          </cell>
          <cell r="AX32">
            <v>6.9999999999999991</v>
          </cell>
          <cell r="AY32">
            <v>6.9999999999999991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7.0000000000000009</v>
          </cell>
          <cell r="BI32">
            <v>6.9999999999999991</v>
          </cell>
          <cell r="BJ32">
            <v>7.0000000000000009</v>
          </cell>
          <cell r="BK32">
            <v>6.9999999999999991</v>
          </cell>
          <cell r="BL32">
            <v>7.0000000000000009</v>
          </cell>
          <cell r="BM32">
            <v>6.9999999999999991</v>
          </cell>
          <cell r="BN32">
            <v>6.9999999999999991</v>
          </cell>
          <cell r="BO32">
            <v>6.9999999999999991</v>
          </cell>
          <cell r="BP32">
            <v>7.0000000000000009</v>
          </cell>
          <cell r="BQ32">
            <v>7.0000000000000009</v>
          </cell>
          <cell r="BR32">
            <v>7.0000000000000009</v>
          </cell>
          <cell r="BS32">
            <v>6.9999999999999991</v>
          </cell>
          <cell r="BT32">
            <v>7.0000000000000009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6.9999999999999991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6.9999999999999991</v>
          </cell>
          <cell r="CD32">
            <v>7.0000000000000009</v>
          </cell>
          <cell r="CE32">
            <v>6.9999999999999991</v>
          </cell>
          <cell r="CF32">
            <v>6.9999999999999991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7.0000000000000009</v>
          </cell>
          <cell r="CK32">
            <v>6.9999999999999991</v>
          </cell>
          <cell r="CL32">
            <v>6.9999999999999991</v>
          </cell>
          <cell r="CM32">
            <v>6.9999999999999991</v>
          </cell>
          <cell r="CN32">
            <v>7.0000000000000009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7.0000000000000009</v>
          </cell>
          <cell r="CT32">
            <v>7.0000000000000009</v>
          </cell>
          <cell r="CU32">
            <v>7.0000000000000009</v>
          </cell>
          <cell r="CV32">
            <v>7.0000000000000009</v>
          </cell>
          <cell r="CW32">
            <v>6.9999999999999991</v>
          </cell>
          <cell r="CX32">
            <v>6.9999999999999991</v>
          </cell>
          <cell r="CY32">
            <v>7.0000000000000009</v>
          </cell>
          <cell r="CZ32">
            <v>6.9999999999999991</v>
          </cell>
          <cell r="DA32">
            <v>7.0000000000000009</v>
          </cell>
          <cell r="DB32">
            <v>7.0000000000000009</v>
          </cell>
          <cell r="DC32">
            <v>6.9999999999999991</v>
          </cell>
          <cell r="DD32">
            <v>7.0000000000000009</v>
          </cell>
          <cell r="DE32">
            <v>7.0000000000000009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6.9999999999999991</v>
          </cell>
          <cell r="DJ32">
            <v>7.0000000000000009</v>
          </cell>
          <cell r="DK32">
            <v>7.0000000000000009</v>
          </cell>
          <cell r="DL32">
            <v>6.9999999999999991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6.9999999999999991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7807.489999999998</v>
          </cell>
          <cell r="AA35">
            <v>1688.8446631605439</v>
          </cell>
          <cell r="AB35">
            <v>2364.43607100597</v>
          </cell>
          <cell r="AC35">
            <v>3070.6961961116431</v>
          </cell>
          <cell r="AD35">
            <v>3838.3702451395548</v>
          </cell>
          <cell r="AE35">
            <v>21497.544763445039</v>
          </cell>
          <cell r="AF35">
            <v>12300.728198467034</v>
          </cell>
          <cell r="AG35">
            <v>14724.824179281764</v>
          </cell>
          <cell r="AH35">
            <v>17350.248736097943</v>
          </cell>
          <cell r="AI35">
            <v>20110.45683577178</v>
          </cell>
          <cell r="AJ35">
            <v>22912.713925604097</v>
          </cell>
          <cell r="AK35">
            <v>25638.151871780428</v>
          </cell>
          <cell r="AL35">
            <v>28144.244253360142</v>
          </cell>
          <cell r="AM35">
            <v>30270.086943354603</v>
          </cell>
          <cell r="AN35">
            <v>31844.629737445095</v>
          </cell>
          <cell r="AO35">
            <v>32697.679818896635</v>
          </cell>
          <cell r="AP35">
            <v>32673.115064514976</v>
          </cell>
          <cell r="AQ35">
            <v>31643.34861041262</v>
          </cell>
          <cell r="AR35">
            <v>29523.733223581803</v>
          </cell>
          <cell r="AS35">
            <v>26285.348735620151</v>
          </cell>
          <cell r="AT35">
            <v>20089.51653365267</v>
          </cell>
          <cell r="AU35">
            <v>21093.992360335251</v>
          </cell>
          <cell r="AV35">
            <v>22148.691978351912</v>
          </cell>
          <cell r="AW35">
            <v>23256.126577269693</v>
          </cell>
          <cell r="AX35">
            <v>24418.932906133065</v>
          </cell>
          <cell r="AY35">
            <v>25639.879551439662</v>
          </cell>
          <cell r="AZ35">
            <v>26921.873529011733</v>
          </cell>
          <cell r="BA35">
            <v>28267.967205462279</v>
          </cell>
          <cell r="BB35">
            <v>29681.365565735614</v>
          </cell>
          <cell r="BC35">
            <v>31165.43384402222</v>
          </cell>
          <cell r="BD35">
            <v>32723.70553622325</v>
          </cell>
          <cell r="BE35">
            <v>34359.890813034493</v>
          </cell>
          <cell r="BF35">
            <v>36077.885353686172</v>
          </cell>
          <cell r="BG35">
            <v>37881.779621370602</v>
          </cell>
          <cell r="BH35">
            <v>39775.868602439063</v>
          </cell>
          <cell r="BI35">
            <v>41764.662032561027</v>
          </cell>
          <cell r="BJ35">
            <v>43852.895134188933</v>
          </cell>
          <cell r="BK35">
            <v>46045.539890898624</v>
          </cell>
          <cell r="BL35">
            <v>48347.816885443288</v>
          </cell>
          <cell r="BM35">
            <v>50765.207729715738</v>
          </cell>
          <cell r="BN35">
            <v>53303.468116201228</v>
          </cell>
          <cell r="BO35">
            <v>55968.641522011487</v>
          </cell>
          <cell r="BP35">
            <v>58767.07359811198</v>
          </cell>
          <cell r="BQ35">
            <v>61705.427278017858</v>
          </cell>
          <cell r="BR35">
            <v>64790.6986419186</v>
          </cell>
          <cell r="BS35">
            <v>68030.233574014623</v>
          </cell>
          <cell r="BT35">
            <v>71431.745252714958</v>
          </cell>
          <cell r="BU35">
            <v>75003.332515351241</v>
          </cell>
          <cell r="BV35">
            <v>78753.499141118489</v>
          </cell>
          <cell r="BW35">
            <v>82691.174098174321</v>
          </cell>
          <cell r="BX35">
            <v>86825.732803083258</v>
          </cell>
          <cell r="BY35">
            <v>91167.019443237223</v>
          </cell>
          <cell r="BZ35">
            <v>95725.370415399317</v>
          </cell>
          <cell r="CA35">
            <v>100511.63893616921</v>
          </cell>
          <cell r="CB35">
            <v>105537.22088297736</v>
          </cell>
          <cell r="CC35">
            <v>110814.08192712674</v>
          </cell>
          <cell r="CD35">
            <v>116354.78602348268</v>
          </cell>
          <cell r="CE35">
            <v>122172.52532465709</v>
          </cell>
          <cell r="CF35">
            <v>128281.15159088979</v>
          </cell>
          <cell r="CG35">
            <v>134695.20917043416</v>
          </cell>
          <cell r="CH35">
            <v>141429.96962895617</v>
          </cell>
          <cell r="CI35">
            <v>148501.46811040351</v>
          </cell>
          <cell r="CJ35">
            <v>155926.5415159245</v>
          </cell>
          <cell r="CK35">
            <v>163722.86859172024</v>
          </cell>
          <cell r="CL35">
            <v>171909.01202130597</v>
          </cell>
          <cell r="CM35">
            <v>180504.4626223715</v>
          </cell>
          <cell r="CN35">
            <v>189529.68575349031</v>
          </cell>
          <cell r="CO35">
            <v>199006.17004116485</v>
          </cell>
          <cell r="CP35">
            <v>208956.47854322288</v>
          </cell>
          <cell r="CQ35">
            <v>219404.30247038417</v>
          </cell>
          <cell r="CR35">
            <v>230374.51759390347</v>
          </cell>
          <cell r="CS35">
            <v>241893.2434735978</v>
          </cell>
          <cell r="CT35">
            <v>253987.90564727876</v>
          </cell>
          <cell r="CU35">
            <v>266687.30092964321</v>
          </cell>
          <cell r="CV35">
            <v>280021.66597612482</v>
          </cell>
          <cell r="CW35">
            <v>294022.74927493092</v>
          </cell>
          <cell r="CX35">
            <v>308723.88673867658</v>
          </cell>
          <cell r="CY35">
            <v>324160.08107561152</v>
          </cell>
          <cell r="CZ35">
            <v>340368.08512939326</v>
          </cell>
          <cell r="DA35">
            <v>357386.48938586097</v>
          </cell>
          <cell r="DB35">
            <v>375255.81385515444</v>
          </cell>
          <cell r="DC35">
            <v>394018.60454791225</v>
          </cell>
          <cell r="DD35">
            <v>413719.5347753074</v>
          </cell>
          <cell r="DE35">
            <v>434405.5115140751</v>
          </cell>
          <cell r="DF35">
            <v>456125.78708977625</v>
          </cell>
          <cell r="DG35">
            <v>478932.07644426636</v>
          </cell>
          <cell r="DH35">
            <v>502878.68026647903</v>
          </cell>
          <cell r="DI35">
            <v>528022.61427980289</v>
          </cell>
          <cell r="DJ35">
            <v>554423.74499379285</v>
          </cell>
          <cell r="DK35">
            <v>582144.932243485</v>
          </cell>
          <cell r="DL35">
            <v>611252.17885565571</v>
          </cell>
          <cell r="DM35">
            <v>641814.78779844008</v>
          </cell>
          <cell r="DN35">
            <v>673905.52718836255</v>
          </cell>
          <cell r="DO35">
            <v>707600.80354778096</v>
          </cell>
          <cell r="DP35">
            <v>742980.84372516908</v>
          </cell>
          <cell r="DQ35">
            <v>780129.88591142558</v>
          </cell>
          <cell r="DR35">
            <v>819136.38020700216</v>
          </cell>
          <cell r="DS35">
            <v>860093.19921734929</v>
          </cell>
          <cell r="DT35">
            <v>903097.85917821527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9.9874448427260933</v>
          </cell>
          <cell r="AA36">
            <v>51.952169308355245</v>
          </cell>
          <cell r="AB36">
            <v>32.467532467532401</v>
          </cell>
          <cell r="AC36">
            <v>31.250000000000007</v>
          </cell>
          <cell r="AD36">
            <v>20.099212223785138</v>
          </cell>
          <cell r="AE36">
            <v>19.739714576049778</v>
          </cell>
          <cell r="AF36">
            <v>19.374005326479939</v>
          </cell>
          <cell r="AG36">
            <v>19.001977147537893</v>
          </cell>
          <cell r="AH36">
            <v>18.623520857220562</v>
          </cell>
          <cell r="AI36">
            <v>18.238525387017042</v>
          </cell>
          <cell r="AJ36">
            <v>17.84687774931243</v>
          </cell>
          <cell r="AK36">
            <v>17.448463004228508</v>
          </cell>
          <cell r="AL36">
            <v>17.043164225891413</v>
          </cell>
          <cell r="AM36">
            <v>16.630862468116511</v>
          </cell>
          <cell r="AN36">
            <v>16.211436729500324</v>
          </cell>
          <cell r="AO36">
            <v>15.784763917909311</v>
          </cell>
          <cell r="AP36">
            <v>15.350718814355062</v>
          </cell>
          <cell r="AQ36">
            <v>14.909174036245311</v>
          </cell>
          <cell r="AR36">
            <v>14.459999999999964</v>
          </cell>
          <cell r="AS36">
            <v>14.46</v>
          </cell>
          <cell r="AT36">
            <v>14.46</v>
          </cell>
          <cell r="AU36">
            <v>14.46</v>
          </cell>
          <cell r="AV36">
            <v>14.46</v>
          </cell>
          <cell r="AW36">
            <v>14.46</v>
          </cell>
          <cell r="AX36">
            <v>14.46</v>
          </cell>
          <cell r="AY36">
            <v>14.46</v>
          </cell>
          <cell r="AZ36">
            <v>14.46</v>
          </cell>
          <cell r="BA36">
            <v>14.46</v>
          </cell>
          <cell r="BB36">
            <v>14.46</v>
          </cell>
          <cell r="BC36">
            <v>14.46</v>
          </cell>
          <cell r="BD36">
            <v>14.46</v>
          </cell>
          <cell r="BE36">
            <v>14.46</v>
          </cell>
          <cell r="BF36">
            <v>14.46</v>
          </cell>
          <cell r="BG36">
            <v>14.46</v>
          </cell>
          <cell r="BH36">
            <v>14.46</v>
          </cell>
          <cell r="BI36">
            <v>14.46</v>
          </cell>
          <cell r="BJ36">
            <v>14.46</v>
          </cell>
          <cell r="BK36">
            <v>14.46</v>
          </cell>
          <cell r="BL36">
            <v>14.46</v>
          </cell>
          <cell r="BM36">
            <v>14.46</v>
          </cell>
          <cell r="BN36">
            <v>14.46</v>
          </cell>
          <cell r="BO36">
            <v>14.46</v>
          </cell>
          <cell r="BP36">
            <v>14.46</v>
          </cell>
          <cell r="BQ36">
            <v>14.46</v>
          </cell>
          <cell r="BR36">
            <v>14.46</v>
          </cell>
          <cell r="BS36">
            <v>14.46</v>
          </cell>
          <cell r="BT36">
            <v>14.46</v>
          </cell>
          <cell r="BU36">
            <v>14.46</v>
          </cell>
          <cell r="BV36">
            <v>14.46</v>
          </cell>
          <cell r="BW36">
            <v>14.46</v>
          </cell>
          <cell r="BX36">
            <v>14.46</v>
          </cell>
          <cell r="BY36">
            <v>14.46</v>
          </cell>
          <cell r="BZ36">
            <v>14.46</v>
          </cell>
          <cell r="CA36">
            <v>14.46</v>
          </cell>
          <cell r="CB36">
            <v>14.46</v>
          </cell>
          <cell r="CC36">
            <v>14.46</v>
          </cell>
          <cell r="CD36">
            <v>14.46</v>
          </cell>
          <cell r="CE36">
            <v>14.46</v>
          </cell>
          <cell r="CF36">
            <v>14.46</v>
          </cell>
          <cell r="CG36">
            <v>14.46</v>
          </cell>
          <cell r="CH36">
            <v>14.46</v>
          </cell>
          <cell r="CI36">
            <v>14.46</v>
          </cell>
          <cell r="CJ36">
            <v>14.46</v>
          </cell>
          <cell r="CK36">
            <v>14.46</v>
          </cell>
          <cell r="CL36">
            <v>14.46</v>
          </cell>
          <cell r="CM36">
            <v>14.46</v>
          </cell>
          <cell r="CN36">
            <v>14.46</v>
          </cell>
          <cell r="CO36">
            <v>14.46</v>
          </cell>
          <cell r="CP36">
            <v>14.46</v>
          </cell>
          <cell r="CQ36">
            <v>14.46</v>
          </cell>
          <cell r="CR36">
            <v>14.46</v>
          </cell>
          <cell r="CS36">
            <v>14.46</v>
          </cell>
          <cell r="CT36">
            <v>14.46</v>
          </cell>
          <cell r="CU36">
            <v>14.46</v>
          </cell>
          <cell r="CV36">
            <v>14.46</v>
          </cell>
          <cell r="CW36">
            <v>14.46</v>
          </cell>
          <cell r="CX36">
            <v>14.46</v>
          </cell>
          <cell r="CY36">
            <v>14.46</v>
          </cell>
          <cell r="CZ36">
            <v>14.46</v>
          </cell>
          <cell r="DA36">
            <v>14.46</v>
          </cell>
          <cell r="DB36">
            <v>14.46</v>
          </cell>
          <cell r="DC36">
            <v>14.46</v>
          </cell>
          <cell r="DD36">
            <v>14.46</v>
          </cell>
          <cell r="DE36">
            <v>14.46</v>
          </cell>
          <cell r="DF36">
            <v>14.46</v>
          </cell>
          <cell r="DG36">
            <v>14.46</v>
          </cell>
          <cell r="DH36">
            <v>14.46</v>
          </cell>
          <cell r="DI36">
            <v>14.46</v>
          </cell>
          <cell r="DJ36">
            <v>14.46</v>
          </cell>
          <cell r="DK36">
            <v>14.46</v>
          </cell>
          <cell r="DL36">
            <v>14.46</v>
          </cell>
          <cell r="DM36">
            <v>14.46</v>
          </cell>
          <cell r="DN36">
            <v>14.46</v>
          </cell>
          <cell r="DO36">
            <v>14.46</v>
          </cell>
          <cell r="DP36">
            <v>14.46</v>
          </cell>
          <cell r="DQ36">
            <v>14.46</v>
          </cell>
          <cell r="DR36">
            <v>14.46</v>
          </cell>
          <cell r="DS36">
            <v>14.46</v>
          </cell>
          <cell r="DT36">
            <v>14.46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8527.4670000000006</v>
          </cell>
          <cell r="Z39">
            <v>16334.956999999999</v>
          </cell>
          <cell r="AA39">
            <v>18023.801663160542</v>
          </cell>
          <cell r="AB39">
            <v>20388.237734166512</v>
          </cell>
          <cell r="AC39">
            <v>23458.933930278155</v>
          </cell>
          <cell r="AD39">
            <v>27297.30417541771</v>
          </cell>
          <cell r="AE39">
            <v>48794.848938862749</v>
          </cell>
          <cell r="AF39">
            <v>61095.577137329783</v>
          </cell>
          <cell r="AG39">
            <v>75820.401316611547</v>
          </cell>
          <cell r="AH39">
            <v>93170.65005270949</v>
          </cell>
          <cell r="AI39">
            <v>113281.10688848127</v>
          </cell>
          <cell r="AJ39">
            <v>136193.82081408537</v>
          </cell>
          <cell r="AK39">
            <v>161831.9726858658</v>
          </cell>
          <cell r="AL39">
            <v>189976.21693922594</v>
          </cell>
          <cell r="AM39">
            <v>220246.30388258054</v>
          </cell>
          <cell r="AN39">
            <v>252090.93362002564</v>
          </cell>
          <cell r="AO39">
            <v>284788.61343892227</v>
          </cell>
          <cell r="AP39">
            <v>317461.72850343725</v>
          </cell>
          <cell r="AQ39">
            <v>349105.07711384987</v>
          </cell>
          <cell r="AR39">
            <v>378628.81033743167</v>
          </cell>
          <cell r="AS39">
            <v>404914.15907305182</v>
          </cell>
          <cell r="AT39">
            <v>425003.67560670449</v>
          </cell>
          <cell r="AU39">
            <v>446097.66796703974</v>
          </cell>
          <cell r="AV39">
            <v>468246.35994539165</v>
          </cell>
          <cell r="AW39">
            <v>491502.48652266135</v>
          </cell>
          <cell r="AX39">
            <v>515921.41942879441</v>
          </cell>
          <cell r="AY39">
            <v>541561.29898023407</v>
          </cell>
          <cell r="AZ39">
            <v>568483.17250924581</v>
          </cell>
          <cell r="BA39">
            <v>596751.13971470809</v>
          </cell>
          <cell r="BB39">
            <v>626432.5052804437</v>
          </cell>
          <cell r="BC39">
            <v>657597.93912446592</v>
          </cell>
          <cell r="BD39">
            <v>690321.64466068917</v>
          </cell>
          <cell r="BE39">
            <v>724681.53547372366</v>
          </cell>
          <cell r="BF39">
            <v>760759.42082740983</v>
          </cell>
          <cell r="BG39">
            <v>798641.20044878044</v>
          </cell>
          <cell r="BH39">
            <v>838417.0690512195</v>
          </cell>
          <cell r="BI39">
            <v>880181.73108378053</v>
          </cell>
          <cell r="BJ39">
            <v>924034.62621796946</v>
          </cell>
          <cell r="BK39">
            <v>970080.16610886808</v>
          </cell>
          <cell r="BL39">
            <v>1018427.9829943114</v>
          </cell>
          <cell r="BM39">
            <v>1069193.1907240271</v>
          </cell>
          <cell r="BN39">
            <v>1122496.6588402283</v>
          </cell>
          <cell r="BO39">
            <v>1178465.3003622398</v>
          </cell>
          <cell r="BP39">
            <v>1237232.3739603518</v>
          </cell>
          <cell r="BQ39">
            <v>1298937.8012383697</v>
          </cell>
          <cell r="BR39">
            <v>1363728.4998802883</v>
          </cell>
          <cell r="BS39">
            <v>1431758.7334543029</v>
          </cell>
          <cell r="BT39">
            <v>1503190.4787070178</v>
          </cell>
          <cell r="BU39">
            <v>1578193.8112223691</v>
          </cell>
          <cell r="BV39">
            <v>1656947.3103634876</v>
          </cell>
          <cell r="BW39">
            <v>1739638.4844616619</v>
          </cell>
          <cell r="BX39">
            <v>1826464.2172647452</v>
          </cell>
          <cell r="BY39">
            <v>1917631.2367079824</v>
          </cell>
          <cell r="BZ39">
            <v>2013356.6071233817</v>
          </cell>
          <cell r="CA39">
            <v>2113868.2460595509</v>
          </cell>
          <cell r="CB39">
            <v>2219405.4669425283</v>
          </cell>
          <cell r="CC39">
            <v>2330219.548869655</v>
          </cell>
          <cell r="CD39">
            <v>2446574.3348931377</v>
          </cell>
          <cell r="CE39">
            <v>2568746.8602177948</v>
          </cell>
          <cell r="CF39">
            <v>2697028.0118086846</v>
          </cell>
          <cell r="CG39">
            <v>2831723.2209791187</v>
          </cell>
          <cell r="CH39">
            <v>2973153.1906080749</v>
          </cell>
          <cell r="CI39">
            <v>3121654.6587184784</v>
          </cell>
          <cell r="CJ39">
            <v>3277581.2002344029</v>
          </cell>
          <cell r="CK39">
            <v>3441304.0688261231</v>
          </cell>
          <cell r="CL39">
            <v>3613213.0808474291</v>
          </cell>
          <cell r="CM39">
            <v>3793717.5434698006</v>
          </cell>
          <cell r="CN39">
            <v>3983247.2292232909</v>
          </cell>
          <cell r="CO39">
            <v>4182253.3992644558</v>
          </cell>
          <cell r="CP39">
            <v>4391209.8778076787</v>
          </cell>
          <cell r="CQ39">
            <v>4610614.1802780628</v>
          </cell>
          <cell r="CR39">
            <v>4840988.6978719663</v>
          </cell>
          <cell r="CS39">
            <v>5082881.9413455641</v>
          </cell>
          <cell r="CT39">
            <v>5336869.8469928429</v>
          </cell>
          <cell r="CU39">
            <v>5603557.1479224861</v>
          </cell>
          <cell r="CV39">
            <v>5883578.8138986109</v>
          </cell>
          <cell r="CW39">
            <v>6177601.5631735418</v>
          </cell>
          <cell r="CX39">
            <v>6486325.4499122184</v>
          </cell>
          <cell r="CY39">
            <v>6810485.5309878299</v>
          </cell>
          <cell r="CZ39">
            <v>7150853.6161172232</v>
          </cell>
          <cell r="DA39">
            <v>7508240.1055030841</v>
          </cell>
          <cell r="DB39">
            <v>7883495.9193582386</v>
          </cell>
          <cell r="DC39">
            <v>8277514.5239061508</v>
          </cell>
          <cell r="DD39">
            <v>8691234.0586814582</v>
          </cell>
          <cell r="DE39">
            <v>9125639.5701955333</v>
          </cell>
          <cell r="DF39">
            <v>9581765.3572853096</v>
          </cell>
          <cell r="DG39">
            <v>10060697.433729576</v>
          </cell>
          <cell r="DH39">
            <v>10563576.113996055</v>
          </cell>
          <cell r="DI39">
            <v>11091598.728275858</v>
          </cell>
          <cell r="DJ39">
            <v>11646022.473269651</v>
          </cell>
          <cell r="DK39">
            <v>12228167.405513136</v>
          </cell>
          <cell r="DL39">
            <v>12839419.584368791</v>
          </cell>
          <cell r="DM39">
            <v>13481234.372167232</v>
          </cell>
          <cell r="DN39">
            <v>14155139.899355594</v>
          </cell>
          <cell r="DO39">
            <v>14862740.702903375</v>
          </cell>
          <cell r="DP39">
            <v>15605721.546628544</v>
          </cell>
          <cell r="DQ39">
            <v>16385851.43253997</v>
          </cell>
          <cell r="DR39">
            <v>17204987.812746972</v>
          </cell>
          <cell r="DS39">
            <v>18065081.011964321</v>
          </cell>
          <cell r="DT39">
            <v>18968178.871142536</v>
          </cell>
        </row>
        <row r="40">
          <cell r="B40" t="str">
            <v xml:space="preserve">   2007</v>
          </cell>
          <cell r="C40">
            <v>2.2387307746653806</v>
          </cell>
          <cell r="D40">
            <v>2.2387307746653806</v>
          </cell>
          <cell r="E40">
            <v>25.870986617062229</v>
          </cell>
          <cell r="F40">
            <v>25.870986617062229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16.576270538484639</v>
          </cell>
          <cell r="Z40">
            <v>13.427061714036686</v>
          </cell>
          <cell r="AA40">
            <v>17.036895176159994</v>
          </cell>
          <cell r="AB40">
            <v>18.826395371617778</v>
          </cell>
          <cell r="AC40">
            <v>20.452603774256644</v>
          </cell>
          <cell r="AD40">
            <v>20.402912141577577</v>
          </cell>
          <cell r="AE40">
            <v>20.110727215053775</v>
          </cell>
          <cell r="AF40">
            <v>19.962398708575506</v>
          </cell>
          <cell r="AG40">
            <v>19.775878479472318</v>
          </cell>
          <cell r="AH40">
            <v>19.561286315870419</v>
          </cell>
          <cell r="AI40">
            <v>19.326460515748789</v>
          </cell>
          <cell r="AJ40">
            <v>19.077541317697303</v>
          </cell>
          <cell r="AK40">
            <v>18.819455375107882</v>
          </cell>
          <cell r="AL40">
            <v>18.556304688279422</v>
          </cell>
          <cell r="AM40">
            <v>18.291676849440368</v>
          </cell>
          <cell r="AN40">
            <v>18.02889676674085</v>
          </cell>
          <cell r="AO40">
            <v>17.771239213385407</v>
          </cell>
          <cell r="AP40">
            <v>17.522119604901111</v>
          </cell>
          <cell r="AQ40">
            <v>17.285278742509288</v>
          </cell>
          <cell r="AR40">
            <v>17.064976500316558</v>
          </cell>
          <cell r="AS40">
            <v>16.774078612991119</v>
          </cell>
          <cell r="AT40">
            <v>16.554459617454139</v>
          </cell>
          <cell r="AU40">
            <v>16.355650761615081</v>
          </cell>
          <cell r="AV40">
            <v>16.175684698388899</v>
          </cell>
          <cell r="AW40">
            <v>16.012779446737735</v>
          </cell>
          <cell r="AX40">
            <v>15.865321011755942</v>
          </cell>
          <cell r="AY40">
            <v>15.731847622565185</v>
          </cell>
          <cell r="AZ40">
            <v>15.61103543903336</v>
          </cell>
          <cell r="BA40">
            <v>15.501685591831176</v>
          </cell>
          <cell r="BB40">
            <v>15.40271243264713</v>
          </cell>
          <cell r="BC40">
            <v>15.313132882596927</v>
          </cell>
          <cell r="BD40">
            <v>15.232056777080006</v>
          </cell>
          <cell r="BE40">
            <v>15.158678114639773</v>
          </cell>
          <cell r="BF40">
            <v>15.092267125854242</v>
          </cell>
          <cell r="BG40">
            <v>15.032163085992378</v>
          </cell>
          <cell r="BH40">
            <v>14.977767802184903</v>
          </cell>
          <cell r="BI40">
            <v>14.928539712237969</v>
          </cell>
          <cell r="BJ40">
            <v>14.883988538019068</v>
          </cell>
          <cell r="BK40">
            <v>14.843670441618871</v>
          </cell>
          <cell r="BL40">
            <v>14.807183637286053</v>
          </cell>
          <cell r="BM40">
            <v>14.774164416488572</v>
          </cell>
          <cell r="BN40">
            <v>14.744283547412252</v>
          </cell>
          <cell r="BO40">
            <v>14.717243013802479</v>
          </cell>
          <cell r="BP40">
            <v>14.692773061319615</v>
          </cell>
          <cell r="BQ40">
            <v>14.670629522543054</v>
          </cell>
          <cell r="BR40">
            <v>14.650591394450124</v>
          </cell>
          <cell r="BS40">
            <v>14.632458644638863</v>
          </cell>
          <cell r="BT40">
            <v>14.616050224780617</v>
          </cell>
          <cell r="BU40">
            <v>14.601202271800316</v>
          </cell>
          <cell r="BV40">
            <v>14.587766479107335</v>
          </cell>
          <cell r="BW40">
            <v>14.575608621855807</v>
          </cell>
          <cell r="BX40">
            <v>14.564607221715116</v>
          </cell>
          <cell r="BY40">
            <v>14.554652337993424</v>
          </cell>
          <cell r="BZ40">
            <v>14.545644473192365</v>
          </cell>
          <cell r="CA40">
            <v>14.537493582191102</v>
          </cell>
          <cell r="CB40">
            <v>14.530118175273399</v>
          </cell>
          <cell r="CC40">
            <v>14.523444506131984</v>
          </cell>
          <cell r="CD40">
            <v>14.517405836818936</v>
          </cell>
          <cell r="CE40">
            <v>14.511941772367265</v>
          </cell>
          <cell r="CF40">
            <v>14.506997658494257</v>
          </cell>
          <cell r="CG40">
            <v>14.502524036418494</v>
          </cell>
          <cell r="CH40">
            <v>14.498476149385297</v>
          </cell>
          <cell r="CI40">
            <v>14.494813496005499</v>
          </cell>
          <cell r="CJ40">
            <v>14.491499425974519</v>
          </cell>
          <cell r="CK40">
            <v>14.488500774157425</v>
          </cell>
          <cell r="CL40">
            <v>14.485787529405036</v>
          </cell>
          <cell r="CM40">
            <v>14.483332534809538</v>
          </cell>
          <cell r="CN40">
            <v>14.481111216419507</v>
          </cell>
          <cell r="CO40">
            <v>14.479101337715969</v>
          </cell>
          <cell r="CP40">
            <v>14.477282777406518</v>
          </cell>
          <cell r="CQ40">
            <v>14.47563732832573</v>
          </cell>
          <cell r="CR40">
            <v>14.474148515439497</v>
          </cell>
          <cell r="CS40">
            <v>14.472801431140525</v>
          </cell>
          <cell r="CT40">
            <v>14.471582586194041</v>
          </cell>
          <cell r="CU40">
            <v>14.470479774848103</v>
          </cell>
          <cell r="CV40">
            <v>14.469481952763852</v>
          </cell>
          <cell r="CW40">
            <v>14.46857912654839</v>
          </cell>
          <cell r="CX40">
            <v>14.467762253788527</v>
          </cell>
          <cell r="CY40">
            <v>14.467023152587975</v>
          </cell>
          <cell r="CZ40">
            <v>14.466354419705334</v>
          </cell>
          <cell r="DA40">
            <v>14.465749356475717</v>
          </cell>
          <cell r="DB40">
            <v>14.465201901776537</v>
          </cell>
          <cell r="DC40">
            <v>14.464706571368048</v>
          </cell>
          <cell r="DD40">
            <v>14.464258403002852</v>
          </cell>
          <cell r="DE40">
            <v>14.463852906756047</v>
          </cell>
          <cell r="DF40">
            <v>14.463486020079818</v>
          </cell>
          <cell r="DG40">
            <v>14.463154067133301</v>
          </cell>
          <cell r="DH40">
            <v>14.462853721981345</v>
          </cell>
          <cell r="DI40">
            <v>14.462581975294258</v>
          </cell>
          <cell r="DJ40">
            <v>14.46233610421568</v>
          </cell>
          <cell r="DK40">
            <v>14.462113645097324</v>
          </cell>
          <cell r="DL40">
            <v>14.461912368827914</v>
          </cell>
          <cell r="DM40">
            <v>14.461730258509615</v>
          </cell>
          <cell r="DN40">
            <v>14.461565489258707</v>
          </cell>
          <cell r="DO40">
            <v>14.461416409928381</v>
          </cell>
          <cell r="DP40">
            <v>14.461281526570883</v>
          </cell>
          <cell r="DQ40">
            <v>14.461159487473509</v>
          </cell>
          <cell r="DR40">
            <v>14.461049069618726</v>
          </cell>
          <cell r="DS40">
            <v>14.460949166432924</v>
          </cell>
          <cell r="DT40">
            <v>14.460858776701237</v>
          </cell>
        </row>
        <row r="41">
          <cell r="B41" t="str">
            <v xml:space="preserve">   2008</v>
          </cell>
          <cell r="C41">
            <v>2.0289599065818318</v>
          </cell>
          <cell r="D41">
            <v>2.0289599065818318</v>
          </cell>
          <cell r="E41">
            <v>16.673273887800825</v>
          </cell>
          <cell r="F41">
            <v>16.673273887800825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16.576270538484639</v>
          </cell>
          <cell r="Z41">
            <v>15.001666126260663</v>
          </cell>
          <cell r="AA41">
            <v>15.68007580956044</v>
          </cell>
          <cell r="AB41">
            <v>16.466655700074774</v>
          </cell>
          <cell r="AC41">
            <v>17.263845314911148</v>
          </cell>
          <cell r="AD41">
            <v>17.787023119355553</v>
          </cell>
          <cell r="AE41">
            <v>18.118980847312439</v>
          </cell>
          <cell r="AF41">
            <v>18.349408079970324</v>
          </cell>
          <cell r="AG41">
            <v>18.5079047910261</v>
          </cell>
          <cell r="AH41">
            <v>18.613242943510535</v>
          </cell>
          <cell r="AI41">
            <v>18.678080904623101</v>
          </cell>
          <cell r="AJ41">
            <v>18.711369272379283</v>
          </cell>
          <cell r="AK41">
            <v>18.71968358797379</v>
          </cell>
          <cell r="AL41">
            <v>18.708013666567048</v>
          </cell>
          <cell r="AM41">
            <v>18.680257878758603</v>
          </cell>
          <cell r="AN41">
            <v>18.639547809257493</v>
          </cell>
          <cell r="AO41">
            <v>18.588470833029724</v>
          </cell>
          <cell r="AP41">
            <v>18.529229098133687</v>
          </cell>
          <cell r="AQ41">
            <v>18.463758026785033</v>
          </cell>
          <cell r="AR41">
            <v>18.393818950461611</v>
          </cell>
          <cell r="AS41">
            <v>18.31668845820111</v>
          </cell>
          <cell r="AT41">
            <v>18.236587147258067</v>
          </cell>
          <cell r="AU41">
            <v>18.154807304404024</v>
          </cell>
          <cell r="AV41">
            <v>18.072343862486729</v>
          </cell>
          <cell r="AW41">
            <v>17.989961285856769</v>
          </cell>
          <cell r="AX41">
            <v>17.908244352237507</v>
          </cell>
          <cell r="AY41">
            <v>17.827637065953347</v>
          </cell>
          <cell r="AZ41">
            <v>17.748472722134775</v>
          </cell>
          <cell r="BA41">
            <v>17.670997303848441</v>
          </cell>
          <cell r="BB41">
            <v>17.59538780814173</v>
          </cell>
          <cell r="BC41">
            <v>17.521766681511256</v>
          </cell>
          <cell r="BD41">
            <v>17.45021324699778</v>
          </cell>
          <cell r="BE41">
            <v>17.380772788441476</v>
          </cell>
          <cell r="BF41">
            <v>17.313463798365383</v>
          </cell>
          <cell r="BG41">
            <v>17.248283778011867</v>
          </cell>
          <cell r="BH41">
            <v>17.185213889794451</v>
          </cell>
          <cell r="BI41">
            <v>17.124222695806438</v>
          </cell>
          <cell r="BJ41">
            <v>17.065269165338346</v>
          </cell>
          <cell r="BK41">
            <v>17.008305095499388</v>
          </cell>
          <cell r="BL41">
            <v>16.953277059044051</v>
          </cell>
          <cell r="BM41">
            <v>16.900127970201236</v>
          </cell>
          <cell r="BN41">
            <v>16.84879834108721</v>
          </cell>
          <cell r="BO41">
            <v>16.79922728696431</v>
          </cell>
          <cell r="BP41">
            <v>16.751353327290566</v>
          </cell>
          <cell r="BQ41">
            <v>16.705115020518402</v>
          </cell>
          <cell r="BR41">
            <v>16.660451463429958</v>
          </cell>
          <cell r="BS41">
            <v>16.617302680051424</v>
          </cell>
          <cell r="BT41">
            <v>16.575609920566617</v>
          </cell>
          <cell r="BU41">
            <v>16.535315886918323</v>
          </cell>
          <cell r="BV41">
            <v>16.496364898762103</v>
          </cell>
          <cell r="BW41">
            <v>16.45870301097963</v>
          </cell>
          <cell r="BX41">
            <v>16.422278091955313</v>
          </cell>
          <cell r="BY41">
            <v>16.387039870182445</v>
          </cell>
          <cell r="BZ41">
            <v>16.35293995542337</v>
          </cell>
          <cell r="CA41">
            <v>16.31993183954642</v>
          </cell>
          <cell r="CB41">
            <v>16.287970881255831</v>
          </cell>
          <cell r="CC41">
            <v>16.257014278183483</v>
          </cell>
          <cell r="CD41">
            <v>16.227021029194439</v>
          </cell>
          <cell r="CE41">
            <v>16.197951889248216</v>
          </cell>
          <cell r="CF41">
            <v>16.16976931873565</v>
          </cell>
          <cell r="CG41">
            <v>16.142437428861598</v>
          </cell>
          <cell r="CH41">
            <v>16.115921924353916</v>
          </cell>
          <cell r="CI41">
            <v>16.090190044538861</v>
          </cell>
          <cell r="CJ41">
            <v>16.065210503623792</v>
          </cell>
          <cell r="CK41">
            <v>16.040953430862771</v>
          </cell>
          <cell r="CL41">
            <v>16.017390311143718</v>
          </cell>
          <cell r="CM41">
            <v>15.99449392642231</v>
          </cell>
          <cell r="CN41">
            <v>15.972238298334034</v>
          </cell>
          <cell r="CO41">
            <v>15.950598632238121</v>
          </cell>
          <cell r="CP41">
            <v>15.929551262883384</v>
          </cell>
          <cell r="CQ41">
            <v>15.909073601833278</v>
          </cell>
          <cell r="CR41">
            <v>15.889144086744475</v>
          </cell>
          <cell r="CS41">
            <v>15.869742132558121</v>
          </cell>
          <cell r="CT41">
            <v>15.850848084634283</v>
          </cell>
          <cell r="CU41">
            <v>15.832443173837135</v>
          </cell>
          <cell r="CV41">
            <v>15.814509473559852</v>
          </cell>
          <cell r="CW41">
            <v>15.797029858663599</v>
          </cell>
          <cell r="CX41">
            <v>15.779987966293406</v>
          </cell>
          <cell r="CY41">
            <v>15.763368158524981</v>
          </cell>
          <cell r="CZ41">
            <v>15.747155486789737</v>
          </cell>
          <cell r="DA41">
            <v>15.731335658020427</v>
          </cell>
          <cell r="DB41">
            <v>15.715895002456477</v>
          </cell>
          <cell r="DC41">
            <v>15.700820443045773</v>
          </cell>
          <cell r="DD41">
            <v>15.686099466378593</v>
          </cell>
          <cell r="DE41">
            <v>15.671720095088917</v>
          </cell>
          <cell r="DF41">
            <v>15.65767086165858</v>
          </cell>
          <cell r="DG41">
            <v>15.643940783560588</v>
          </cell>
          <cell r="DH41">
            <v>15.630519339679006</v>
          </cell>
          <cell r="DI41">
            <v>15.617396447944348</v>
          </cell>
          <cell r="DJ41">
            <v>15.60456244412514</v>
          </cell>
          <cell r="DK41">
            <v>15.592008061718241</v>
          </cell>
          <cell r="DL41">
            <v>15.579724412882475</v>
          </cell>
          <cell r="DM41">
            <v>15.567702970362337</v>
          </cell>
          <cell r="DN41">
            <v>15.555935550350595</v>
          </cell>
          <cell r="DO41">
            <v>15.544414296240889</v>
          </cell>
          <cell r="DP41">
            <v>15.533131663223493</v>
          </cell>
          <cell r="DQ41">
            <v>15.522080403679677</v>
          </cell>
          <cell r="DR41">
            <v>15.511253553332116</v>
          </cell>
          <cell r="DS41">
            <v>15.500644418110912</v>
          </cell>
          <cell r="DT41">
            <v>15.490246561696818</v>
          </cell>
        </row>
        <row r="42">
          <cell r="B42" t="str">
            <v xml:space="preserve">   2009</v>
          </cell>
          <cell r="C42">
            <v>1.7936602179918946</v>
          </cell>
          <cell r="D42">
            <v>1.7936602179918946</v>
          </cell>
          <cell r="E42">
            <v>11.909211658594863</v>
          </cell>
          <cell r="F42">
            <v>11.909211658594863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1.5588760788287905</v>
          </cell>
          <cell r="D43">
            <v>1.5588760788287905</v>
          </cell>
          <cell r="E43">
            <v>9.5273693268758901</v>
          </cell>
          <cell r="F43">
            <v>9.5273693268758901</v>
          </cell>
          <cell r="Q43">
            <v>65</v>
          </cell>
          <cell r="T43">
            <v>17</v>
          </cell>
          <cell r="X43" t="str">
            <v>Residual Income</v>
          </cell>
          <cell r="Y43">
            <v>180.46427180000001</v>
          </cell>
          <cell r="Z43">
            <v>-168.73002484864446</v>
          </cell>
          <cell r="AA43">
            <v>464.45447561862875</v>
          </cell>
          <cell r="AB43">
            <v>890.23106877907594</v>
          </cell>
          <cell r="AC43">
            <v>1405.8009601062213</v>
          </cell>
          <cell r="AD43">
            <v>1622.2548041642617</v>
          </cell>
          <cell r="AE43">
            <v>2757.2638085326953</v>
          </cell>
          <cell r="AF43">
            <v>3361.7222474011869</v>
          </cell>
          <cell r="AG43">
            <v>4030.5203966392983</v>
          </cell>
          <cell r="AH43">
            <v>4752.9016215463816</v>
          </cell>
          <cell r="AI43">
            <v>5512.7803385311217</v>
          </cell>
          <cell r="AJ43">
            <v>6288.8059482410208</v>
          </cell>
          <cell r="AK43">
            <v>7054.9926318970938</v>
          </cell>
          <cell r="AL43">
            <v>7782.0046810973945</v>
          </cell>
          <cell r="AM43">
            <v>8439.1266376169224</v>
          </cell>
          <cell r="AN43">
            <v>8996.8651792119126</v>
          </cell>
          <cell r="AO43">
            <v>9430.0322434461705</v>
          </cell>
          <cell r="AP43">
            <v>9721.0578265616859</v>
          </cell>
          <cell r="AQ43">
            <v>9863.1915327182578</v>
          </cell>
          <cell r="AR43">
            <v>9863.1915327182433</v>
          </cell>
          <cell r="AS43">
            <v>9370.0319560823336</v>
          </cell>
          <cell r="AT43">
            <v>8901.5303582781999</v>
          </cell>
          <cell r="AU43">
            <v>8456.4538403643091</v>
          </cell>
          <cell r="AV43">
            <v>8033.6311483460886</v>
          </cell>
          <cell r="AW43">
            <v>7631.9495909287944</v>
          </cell>
          <cell r="AX43">
            <v>7250.3521113823517</v>
          </cell>
          <cell r="AY43">
            <v>6887.83450581324</v>
          </cell>
          <cell r="AZ43">
            <v>6543.4427805225714</v>
          </cell>
          <cell r="BA43">
            <v>6216.2706414964487</v>
          </cell>
          <cell r="BB43">
            <v>5905.4571094216226</v>
          </cell>
          <cell r="BC43">
            <v>5610.1842539505305</v>
          </cell>
          <cell r="BD43">
            <v>5329.6750412530091</v>
          </cell>
          <cell r="BE43">
            <v>5063.1912891903776</v>
          </cell>
          <cell r="BF43">
            <v>4810.0317247308412</v>
          </cell>
          <cell r="BG43">
            <v>4569.5301384943014</v>
          </cell>
          <cell r="BH43">
            <v>4341.053631569579</v>
          </cell>
          <cell r="BI43">
            <v>4124.0009499911102</v>
          </cell>
          <cell r="BJ43">
            <v>3917.8009024915518</v>
          </cell>
          <cell r="BK43">
            <v>3721.9108573669801</v>
          </cell>
          <cell r="BL43">
            <v>3535.8153144986136</v>
          </cell>
          <cell r="BM43">
            <v>3359.0245487736829</v>
          </cell>
          <cell r="BN43">
            <v>3191.0733213350177</v>
          </cell>
          <cell r="BO43">
            <v>3031.519655268261</v>
          </cell>
          <cell r="BP43">
            <v>2879.9436725048581</v>
          </cell>
          <cell r="BQ43">
            <v>2735.946488879621</v>
          </cell>
          <cell r="BR43">
            <v>2599.1491644355992</v>
          </cell>
          <cell r="BS43">
            <v>2469.1917062138091</v>
          </cell>
          <cell r="BT43">
            <v>2345.7321209031215</v>
          </cell>
          <cell r="BU43">
            <v>2228.4455148579727</v>
          </cell>
          <cell r="BV43">
            <v>2117.0232391151076</v>
          </cell>
          <cell r="BW43">
            <v>2011.1720771593682</v>
          </cell>
          <cell r="BX43">
            <v>1910.6134733014042</v>
          </cell>
          <cell r="BY43">
            <v>1815.0827996362932</v>
          </cell>
          <cell r="BZ43">
            <v>1724.3286596544203</v>
          </cell>
          <cell r="CA43">
            <v>1638.1122266717139</v>
          </cell>
          <cell r="CB43">
            <v>1556.2066153381602</v>
          </cell>
          <cell r="CC43">
            <v>1478.3962845712667</v>
          </cell>
          <cell r="CD43">
            <v>1404.4764703427209</v>
          </cell>
          <cell r="CE43">
            <v>1334.2526468255674</v>
          </cell>
          <cell r="CF43">
            <v>1267.540014484257</v>
          </cell>
          <cell r="CG43">
            <v>1204.1630137601169</v>
          </cell>
          <cell r="CH43">
            <v>1143.9548630720819</v>
          </cell>
          <cell r="CI43">
            <v>1086.7571199184167</v>
          </cell>
          <cell r="CJ43">
            <v>1032.4192639225512</v>
          </cell>
          <cell r="CK43">
            <v>980.79830072639743</v>
          </cell>
          <cell r="CL43">
            <v>931.75838569004554</v>
          </cell>
          <cell r="CM43">
            <v>885.17046640557237</v>
          </cell>
          <cell r="CN43">
            <v>840.91194308537524</v>
          </cell>
          <cell r="CO43">
            <v>798.86634593107738</v>
          </cell>
          <cell r="CP43">
            <v>758.92302863451187</v>
          </cell>
          <cell r="CQ43">
            <v>720.97687720274553</v>
          </cell>
          <cell r="CR43">
            <v>684.92803334270138</v>
          </cell>
          <cell r="CS43">
            <v>650.68163167545572</v>
          </cell>
          <cell r="CT43">
            <v>618.1475500917295</v>
          </cell>
          <cell r="CU43">
            <v>587.24017258710228</v>
          </cell>
          <cell r="CV43">
            <v>557.87816395785194</v>
          </cell>
          <cell r="CW43">
            <v>529.9842557599768</v>
          </cell>
          <cell r="CX43">
            <v>503.4850429717917</v>
          </cell>
          <cell r="CY43">
            <v>478.31079082330689</v>
          </cell>
          <cell r="CZ43">
            <v>454.39525128214154</v>
          </cell>
          <cell r="DA43">
            <v>431.67548871831968</v>
          </cell>
          <cell r="DB43">
            <v>410.09171428205445</v>
          </cell>
          <cell r="DC43">
            <v>389.58712856797501</v>
          </cell>
          <cell r="DD43">
            <v>370.10777213959955</v>
          </cell>
          <cell r="DE43">
            <v>351.60238353256136</v>
          </cell>
          <cell r="DF43">
            <v>334.02226435602643</v>
          </cell>
          <cell r="DG43">
            <v>317.32115113781765</v>
          </cell>
          <cell r="DH43">
            <v>301.45509358122945</v>
          </cell>
          <cell r="DI43">
            <v>286.38233890221454</v>
          </cell>
          <cell r="DJ43">
            <v>272.06322195730172</v>
          </cell>
          <cell r="DK43">
            <v>258.46006085909903</v>
          </cell>
          <cell r="DL43">
            <v>245.53705781651661</v>
          </cell>
          <cell r="DM43">
            <v>233.26020492543466</v>
          </cell>
          <cell r="DN43">
            <v>221.59719467908144</v>
          </cell>
          <cell r="DO43">
            <v>210.51733494503424</v>
          </cell>
          <cell r="DP43">
            <v>199.99146819766611</v>
          </cell>
          <cell r="DQ43">
            <v>189.99189478810877</v>
          </cell>
          <cell r="DR43">
            <v>180.49230004893616</v>
          </cell>
          <cell r="DS43">
            <v>171.4676850461401</v>
          </cell>
          <cell r="DT43">
            <v>162.89430079422891</v>
          </cell>
        </row>
        <row r="44">
          <cell r="B44" t="str">
            <v xml:space="preserve">   2011</v>
          </cell>
          <cell r="C44">
            <v>1.339677013661591</v>
          </cell>
          <cell r="D44">
            <v>1.339677013661591</v>
          </cell>
          <cell r="E44">
            <v>7.6218954615007117</v>
          </cell>
          <cell r="F44">
            <v>7.6218954615007117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0.93470190800240927</v>
          </cell>
          <cell r="Z44">
            <v>1.0364494176148875</v>
          </cell>
          <cell r="AA44">
            <v>1.1863200034020003</v>
          </cell>
          <cell r="AB44">
            <v>1.3578618758939296</v>
          </cell>
          <cell r="AC44">
            <v>1.5542087031481919</v>
          </cell>
          <cell r="AD44">
            <v>1.7796056394059776</v>
          </cell>
          <cell r="AE44">
            <v>2.0369366148640817</v>
          </cell>
          <cell r="AF44">
            <v>2.3314776493734284</v>
          </cell>
          <cell r="AG44">
            <v>2.6686093174728263</v>
          </cell>
          <cell r="AH44">
            <v>3.0556206390597986</v>
          </cell>
          <cell r="AI44">
            <v>3.4974633834678452</v>
          </cell>
          <cell r="AJ44">
            <v>4.0031965887172962</v>
          </cell>
          <cell r="AK44">
            <v>4.5820588154458175</v>
          </cell>
          <cell r="AL44">
            <v>5.2465654654616563</v>
          </cell>
          <cell r="AM44">
            <v>6.0052188317674107</v>
          </cell>
          <cell r="AN44">
            <v>6.8735734748409794</v>
          </cell>
          <cell r="AO44">
            <v>7.867492199302986</v>
          </cell>
          <cell r="AP44">
            <v>9.0084642155855619</v>
          </cell>
          <cell r="AQ44">
            <v>10.311088141159239</v>
          </cell>
          <cell r="AR44">
            <v>11.802071486370863</v>
          </cell>
          <cell r="AS44">
            <v>13.508651023300089</v>
          </cell>
          <cell r="AT44">
            <v>15.46772418217502</v>
          </cell>
          <cell r="AU44">
            <v>17.704357098917534</v>
          </cell>
          <cell r="AV44">
            <v>20.26440713542101</v>
          </cell>
          <cell r="AW44">
            <v>23.194640407202883</v>
          </cell>
          <cell r="AX44">
            <v>26.558410584782489</v>
          </cell>
          <cell r="AY44">
            <v>30.398756755342049</v>
          </cell>
          <cell r="AZ44">
            <v>34.794416982164506</v>
          </cell>
          <cell r="BA44">
            <v>39.825689677785491</v>
          </cell>
          <cell r="BB44">
            <v>45.601354438601263</v>
          </cell>
          <cell r="BC44">
            <v>52.195310290423024</v>
          </cell>
          <cell r="BD44">
            <v>59.742752158418163</v>
          </cell>
          <cell r="BE44">
            <v>68.38155412052545</v>
          </cell>
          <cell r="BF44">
            <v>78.298493051630402</v>
          </cell>
          <cell r="BG44">
            <v>89.62045514689612</v>
          </cell>
          <cell r="BH44">
            <v>102.57957296113733</v>
          </cell>
          <cell r="BI44">
            <v>117.41257921131783</v>
          </cell>
          <cell r="BJ44">
            <v>134.44017375428325</v>
          </cell>
          <cell r="BK44">
            <v>153.88022287915251</v>
          </cell>
          <cell r="BL44">
            <v>176.13130310747803</v>
          </cell>
          <cell r="BM44">
            <v>201.59988953681943</v>
          </cell>
          <cell r="BN44">
            <v>230.83663062536459</v>
          </cell>
          <cell r="BO44">
            <v>264.21560741379221</v>
          </cell>
          <cell r="BP44">
            <v>302.42118424582662</v>
          </cell>
          <cell r="BQ44">
            <v>346.15128748777329</v>
          </cell>
          <cell r="BR44">
            <v>396.35139222492523</v>
          </cell>
          <cell r="BS44">
            <v>453.66380354064916</v>
          </cell>
          <cell r="BT44">
            <v>519.26358953262718</v>
          </cell>
          <cell r="BU44">
            <v>594.34910457904539</v>
          </cell>
          <cell r="BV44">
            <v>680.54374946059647</v>
          </cell>
          <cell r="BW44">
            <v>778.95037563259825</v>
          </cell>
          <cell r="BX44">
            <v>891.58659994907237</v>
          </cell>
          <cell r="BY44">
            <v>1020.5100223017085</v>
          </cell>
          <cell r="BZ44">
            <v>1168.5080562731077</v>
          </cell>
          <cell r="CA44">
            <v>1337.4743212101982</v>
          </cell>
          <cell r="CB44">
            <v>1530.8731080571936</v>
          </cell>
          <cell r="CC44">
            <v>1752.2373594822643</v>
          </cell>
          <cell r="CD44">
            <v>2006.3531237446382</v>
          </cell>
          <cell r="CE44">
            <v>2296.4717854381115</v>
          </cell>
          <cell r="CF44">
            <v>2628.5416056124636</v>
          </cell>
          <cell r="CG44">
            <v>3008.6287217840268</v>
          </cell>
          <cell r="CH44">
            <v>3444.9508803549215</v>
          </cell>
          <cell r="CI44">
            <v>3943.0907776542444</v>
          </cell>
          <cell r="CJ44">
            <v>4513.2617041030499</v>
          </cell>
          <cell r="CK44">
            <v>5165.8793465163526</v>
          </cell>
          <cell r="CL44">
            <v>5915.0537498147005</v>
          </cell>
          <cell r="CM44">
            <v>6770.3705220379079</v>
          </cell>
          <cell r="CN44">
            <v>7749.3660995245928</v>
          </cell>
          <cell r="CO44">
            <v>8869.9244375158523</v>
          </cell>
          <cell r="CP44">
            <v>10156.272782499682</v>
          </cell>
          <cell r="CQ44">
            <v>11624.869826849141</v>
          </cell>
          <cell r="CR44">
            <v>13305.826003811508</v>
          </cell>
          <cell r="CS44">
            <v>15229.848443962655</v>
          </cell>
          <cell r="CT44">
            <v>17438.535843528894</v>
          </cell>
          <cell r="CU44">
            <v>19960.14812650318</v>
          </cell>
          <cell r="CV44">
            <v>22846.385545595549</v>
          </cell>
          <cell r="CW44">
            <v>26149.972895488674</v>
          </cell>
          <cell r="CX44">
            <v>29942.336020163122</v>
          </cell>
          <cell r="CY44">
            <v>34271.997808678723</v>
          </cell>
          <cell r="CZ44">
            <v>39227.728691813682</v>
          </cell>
          <cell r="DA44">
            <v>44900.058260649872</v>
          </cell>
          <cell r="DB44">
            <v>51411.626204676264</v>
          </cell>
          <cell r="DC44">
            <v>58845.747353872473</v>
          </cell>
          <cell r="DD44">
            <v>67354.842421242458</v>
          </cell>
          <cell r="DE44">
            <v>77094.352635354138</v>
          </cell>
          <cell r="DF44">
            <v>88274.852944989267</v>
          </cell>
          <cell r="DG44">
            <v>101039.39668083476</v>
          </cell>
          <cell r="DH44">
            <v>115649.6934408833</v>
          </cell>
          <cell r="DI44">
            <v>132372.63911243508</v>
          </cell>
          <cell r="DJ44">
            <v>151569.79535011676</v>
          </cell>
          <cell r="DK44">
            <v>173486.7877577437</v>
          </cell>
          <cell r="DL44">
            <v>198572.97726751352</v>
          </cell>
          <cell r="DM44">
            <v>227286.62978039606</v>
          </cell>
          <cell r="DN44">
            <v>260152.27644664142</v>
          </cell>
          <cell r="DO44">
            <v>297770.29562082532</v>
          </cell>
          <cell r="DP44">
            <v>340827.88036759681</v>
          </cell>
          <cell r="DQ44">
            <v>390111.59186875145</v>
          </cell>
          <cell r="DR44">
            <v>446686.97806222364</v>
          </cell>
          <cell r="DS44">
            <v>511277.91509002133</v>
          </cell>
          <cell r="DT44">
            <v>585208.70161203865</v>
          </cell>
        </row>
        <row r="45">
          <cell r="Q45">
            <v>50</v>
          </cell>
          <cell r="T45">
            <v>18</v>
          </cell>
          <cell r="X45" t="str">
            <v xml:space="preserve">  Present Value</v>
          </cell>
          <cell r="Y45">
            <v>193.07147043882449</v>
          </cell>
          <cell r="Z45">
            <v>-162.79619823312913</v>
          </cell>
          <cell r="AA45">
            <v>391.50859320142661</v>
          </cell>
          <cell r="AB45">
            <v>655.61238928886246</v>
          </cell>
          <cell r="AC45">
            <v>904.51234590222202</v>
          </cell>
          <cell r="AD45">
            <v>911.58106506437082</v>
          </cell>
          <cell r="AE45">
            <v>1353.6326012366756</v>
          </cell>
          <cell r="AF45">
            <v>1441.8848271201018</v>
          </cell>
          <cell r="AG45">
            <v>1510.3448714839242</v>
          </cell>
          <cell r="AH45">
            <v>1555.4619447160264</v>
          </cell>
          <cell r="AI45">
            <v>1576.2224601376745</v>
          </cell>
          <cell r="AJ45">
            <v>1570.9460699395927</v>
          </cell>
          <cell r="AK45">
            <v>1539.6992740719913</v>
          </cell>
          <cell r="AL45">
            <v>1483.2569482505523</v>
          </cell>
          <cell r="AM45">
            <v>1405.2987699589262</v>
          </cell>
          <cell r="AN45">
            <v>1308.9065261530584</v>
          </cell>
          <cell r="AO45">
            <v>1198.6071297638675</v>
          </cell>
          <cell r="AP45">
            <v>1079.1026743208088</v>
          </cell>
          <cell r="AQ45">
            <v>956.5616545694055</v>
          </cell>
          <cell r="AR45">
            <v>835.71697935471275</v>
          </cell>
          <cell r="AS45">
            <v>693.63195036429966</v>
          </cell>
          <cell r="AT45">
            <v>575.49063155239787</v>
          </cell>
          <cell r="AU45">
            <v>477.64817401256255</v>
          </cell>
          <cell r="AV45">
            <v>396.44047292672911</v>
          </cell>
          <cell r="AW45">
            <v>329.03935809924275</v>
          </cell>
          <cell r="AX45">
            <v>272.99646145001907</v>
          </cell>
          <cell r="AY45">
            <v>226.5827698562976</v>
          </cell>
          <cell r="AZ45">
            <v>188.06013573604974</v>
          </cell>
          <cell r="BA45">
            <v>156.08695522387509</v>
          </cell>
          <cell r="BB45">
            <v>129.50179182447025</v>
          </cell>
          <cell r="BC45">
            <v>107.48445066682373</v>
          </cell>
          <cell r="BD45">
            <v>89.210403751076967</v>
          </cell>
          <cell r="BE45">
            <v>74.043232188994764</v>
          </cell>
          <cell r="BF45">
            <v>61.431983391546034</v>
          </cell>
          <cell r="BG45">
            <v>50.987580134517543</v>
          </cell>
          <cell r="BH45">
            <v>42.318889680055541</v>
          </cell>
          <cell r="BI45">
            <v>35.124012926832819</v>
          </cell>
          <cell r="BJ45">
            <v>29.141593566013455</v>
          </cell>
          <cell r="BK45">
            <v>24.187064378571417</v>
          </cell>
          <cell r="BL45">
            <v>20.074883068008671</v>
          </cell>
          <cell r="BM45">
            <v>16.661837248478271</v>
          </cell>
          <cell r="BN45">
            <v>13.823946886982412</v>
          </cell>
          <cell r="BO45">
            <v>11.473658520560258</v>
          </cell>
          <cell r="BP45">
            <v>9.5229561371066591</v>
          </cell>
          <cell r="BQ45">
            <v>7.9039038356206017</v>
          </cell>
          <cell r="BR45">
            <v>6.5576889987574702</v>
          </cell>
          <cell r="BS45">
            <v>5.4427787426346095</v>
          </cell>
          <cell r="BT45">
            <v>4.5174207631512182</v>
          </cell>
          <cell r="BU45">
            <v>3.7493881923760868</v>
          </cell>
          <cell r="BV45">
            <v>3.1107819898325042</v>
          </cell>
          <cell r="BW45">
            <v>2.5819001313479855</v>
          </cell>
          <cell r="BX45">
            <v>2.1429365060113499</v>
          </cell>
          <cell r="BY45">
            <v>1.7786036001316932</v>
          </cell>
          <cell r="BZ45">
            <v>1.4756668988265873</v>
          </cell>
          <cell r="CA45">
            <v>1.2247803196621276</v>
          </cell>
          <cell r="CB45">
            <v>1.0165484044024504</v>
          </cell>
          <cell r="CC45">
            <v>0.84371918939571655</v>
          </cell>
          <cell r="CD45">
            <v>0.70001459549723699</v>
          </cell>
          <cell r="CE45">
            <v>0.58100110582069442</v>
          </cell>
          <cell r="CF45">
            <v>0.4822217809974188</v>
          </cell>
          <cell r="CG45">
            <v>0.40023649479955914</v>
          </cell>
          <cell r="CH45">
            <v>0.33206710423523489</v>
          </cell>
          <cell r="CI45">
            <v>0.27561047442202979</v>
          </cell>
          <cell r="CJ45">
            <v>0.22875235951506398</v>
          </cell>
          <cell r="CK45">
            <v>0.18986086103381522</v>
          </cell>
          <cell r="CL45">
            <v>0.15752323226466616</v>
          </cell>
          <cell r="CM45">
            <v>0.13074180556651907</v>
          </cell>
          <cell r="CN45">
            <v>0.10851364257225676</v>
          </cell>
          <cell r="CO45">
            <v>9.0064616847492687E-2</v>
          </cell>
          <cell r="CP45">
            <v>7.4724561351110566E-2</v>
          </cell>
          <cell r="CQ45">
            <v>6.2020210801634626E-2</v>
          </cell>
          <cell r="CR45">
            <v>5.1475799634423371E-2</v>
          </cell>
          <cell r="CS45">
            <v>4.2724104187221633E-2</v>
          </cell>
          <cell r="CT45">
            <v>3.5447216190521651E-2</v>
          </cell>
          <cell r="CU45">
            <v>2.9420631994577333E-2</v>
          </cell>
          <cell r="CV45">
            <v>2.4418661886120657E-2</v>
          </cell>
          <cell r="CW45">
            <v>2.0267105357168778E-2</v>
          </cell>
          <cell r="CX45">
            <v>1.681515572575051E-2</v>
          </cell>
          <cell r="CY45">
            <v>1.395631481693734E-2</v>
          </cell>
          <cell r="CZ45">
            <v>1.1583521820802436E-2</v>
          </cell>
          <cell r="DA45">
            <v>9.6141409486017824E-3</v>
          </cell>
          <cell r="DB45">
            <v>7.9766337802548177E-3</v>
          </cell>
          <cell r="DC45">
            <v>6.6204805969268974E-3</v>
          </cell>
          <cell r="DD45">
            <v>5.4948947816538052E-3</v>
          </cell>
          <cell r="DE45">
            <v>4.5606762559586315E-3</v>
          </cell>
          <cell r="DF45">
            <v>3.7838892188716638E-3</v>
          </cell>
          <cell r="DG45">
            <v>3.1405685461501514E-3</v>
          </cell>
          <cell r="DH45">
            <v>2.6066225046703158E-3</v>
          </cell>
          <cell r="DI45">
            <v>2.1634556870847475E-3</v>
          </cell>
          <cell r="DJ45">
            <v>1.7949699102572029E-3</v>
          </cell>
          <cell r="DK45">
            <v>1.4897967977827318E-3</v>
          </cell>
          <cell r="DL45">
            <v>1.2365079135905487E-3</v>
          </cell>
          <cell r="DM45">
            <v>1.0262821229335411E-3</v>
          </cell>
          <cell r="DN45">
            <v>8.5179802270356902E-4</v>
          </cell>
          <cell r="DO45">
            <v>7.0697896345276411E-4</v>
          </cell>
          <cell r="DP45">
            <v>5.867814217016728E-4</v>
          </cell>
          <cell r="DQ45">
            <v>4.8701935227812805E-4</v>
          </cell>
          <cell r="DR45">
            <v>4.0406886458148219E-4</v>
          </cell>
          <cell r="DS45">
            <v>3.3537080320778098E-4</v>
          </cell>
          <cell r="DT45">
            <v>2.7835249261590596E-4</v>
          </cell>
        </row>
        <row r="46">
          <cell r="Y46">
            <v>30.014254526706726</v>
          </cell>
          <cell r="Z46">
            <v>29.569086059989253</v>
          </cell>
          <cell r="AA46">
            <v>30.639671749543318</v>
          </cell>
          <cell r="AB46">
            <v>32.432452940187304</v>
          </cell>
          <cell r="AC46">
            <v>34.905854521566354</v>
          </cell>
          <cell r="AD46">
            <v>37.398585613740018</v>
          </cell>
          <cell r="AE46">
            <v>41.100112775500797</v>
          </cell>
          <cell r="AF46">
            <v>45.042966875527469</v>
          </cell>
          <cell r="AG46">
            <v>49.173025918369881</v>
          </cell>
          <cell r="AH46">
            <v>53.426458225032334</v>
          </cell>
          <cell r="AI46">
            <v>57.736660449658615</v>
          </cell>
          <cell r="AJ46">
            <v>62.032434311953502</v>
          </cell>
          <cell r="AK46">
            <v>66.242763376659852</v>
          </cell>
          <cell r="AL46">
            <v>70.298750116934769</v>
          </cell>
          <cell r="AM46">
            <v>74.141559135157053</v>
          </cell>
          <cell r="AN46">
            <v>77.720782222969163</v>
          </cell>
          <cell r="AO46">
            <v>80.998390078341245</v>
          </cell>
          <cell r="AP46">
            <v>83.949211339352516</v>
          </cell>
          <cell r="AQ46">
            <v>86.564942478697617</v>
          </cell>
          <cell r="AR46">
            <v>88.850222174089097</v>
          </cell>
          <cell r="AS46">
            <v>90.746968382914815</v>
          </cell>
          <cell r="AT46">
            <v>92.320655513443384</v>
          </cell>
          <cell r="AU46">
            <v>93.626791083950252</v>
          </cell>
          <cell r="AV46">
            <v>94.71086306715965</v>
          </cell>
          <cell r="AW46">
            <v>95.610625765088145</v>
          </cell>
          <cell r="AX46">
            <v>96.357138383208181</v>
          </cell>
          <cell r="AY46">
            <v>96.976732116577082</v>
          </cell>
          <cell r="AZ46">
            <v>97.490985171531165</v>
          </cell>
          <cell r="BA46">
            <v>97.917807119990343</v>
          </cell>
          <cell r="BB46">
            <v>98.271931569635711</v>
          </cell>
          <cell r="BC46">
            <v>98.565849293873981</v>
          </cell>
          <cell r="BD46">
            <v>98.809796382836339</v>
          </cell>
          <cell r="BE46">
            <v>99.012268630358861</v>
          </cell>
          <cell r="BF46">
            <v>99.18025524276527</v>
          </cell>
          <cell r="BG46">
            <v>99.319681489302141</v>
          </cell>
          <cell r="BH46">
            <v>99.43540308130811</v>
          </cell>
          <cell r="BI46">
            <v>99.531450182833254</v>
          </cell>
          <cell r="BJ46">
            <v>99.611138275468619</v>
          </cell>
          <cell r="BK46">
            <v>99.677278139179592</v>
          </cell>
          <cell r="BL46">
            <v>99.732173185943026</v>
          </cell>
          <cell r="BM46">
            <v>99.777735211476212</v>
          </cell>
          <cell r="BN46">
            <v>99.815536986373004</v>
          </cell>
          <cell r="BO46">
            <v>99.846911865065948</v>
          </cell>
          <cell r="BP46">
            <v>99.872952520979197</v>
          </cell>
          <cell r="BQ46">
            <v>99.894565855871349</v>
          </cell>
          <cell r="BR46">
            <v>99.912497947581542</v>
          </cell>
          <cell r="BS46">
            <v>99.92738130170062</v>
          </cell>
          <cell r="BT46">
            <v>99.93973425156355</v>
          </cell>
          <cell r="BU46">
            <v>99.949987005687063</v>
          </cell>
          <cell r="BV46">
            <v>99.958493482273951</v>
          </cell>
          <cell r="BW46">
            <v>99.965553724068087</v>
          </cell>
          <cell r="BX46">
            <v>99.971413613727719</v>
          </cell>
          <cell r="BY46">
            <v>99.976277229992476</v>
          </cell>
          <cell r="BZ46">
            <v>99.980312461637112</v>
          </cell>
          <cell r="CA46">
            <v>99.983661640444041</v>
          </cell>
          <cell r="CB46">
            <v>99.986441406184525</v>
          </cell>
          <cell r="CC46">
            <v>99.988748568034509</v>
          </cell>
          <cell r="CD46">
            <v>99.990662767675161</v>
          </cell>
          <cell r="CE46">
            <v>99.992251523274163</v>
          </cell>
          <cell r="CF46">
            <v>99.993570165436537</v>
          </cell>
          <cell r="CG46">
            <v>99.994664617694312</v>
          </cell>
          <cell r="CH46">
            <v>99.995572659806115</v>
          </cell>
          <cell r="CI46">
            <v>99.996326320479056</v>
          </cell>
          <cell r="CJ46">
            <v>99.99695184698551</v>
          </cell>
          <cell r="CK46">
            <v>99.997471024148808</v>
          </cell>
          <cell r="CL46">
            <v>99.997901773616803</v>
          </cell>
          <cell r="CM46">
            <v>99.998259288901252</v>
          </cell>
          <cell r="CN46">
            <v>99.998556020965083</v>
          </cell>
          <cell r="CO46">
            <v>99.998802303911617</v>
          </cell>
          <cell r="CP46">
            <v>99.999006639263214</v>
          </cell>
          <cell r="CQ46">
            <v>99.999176234391655</v>
          </cell>
          <cell r="CR46">
            <v>99.99931699568117</v>
          </cell>
          <cell r="CS46">
            <v>99.999433825337888</v>
          </cell>
          <cell r="CT46">
            <v>99.999530756243217</v>
          </cell>
          <cell r="CU46">
            <v>99.999611207370322</v>
          </cell>
          <cell r="CV46">
            <v>99.999677980540653</v>
          </cell>
          <cell r="CW46">
            <v>99.999733401221931</v>
          </cell>
          <cell r="CX46">
            <v>99.999779382498971</v>
          </cell>
          <cell r="CY46">
            <v>99.999817546235818</v>
          </cell>
          <cell r="CZ46">
            <v>99.999849221537218</v>
          </cell>
          <cell r="DA46">
            <v>99.999875511539273</v>
          </cell>
          <cell r="DB46">
            <v>99.999897323755221</v>
          </cell>
          <cell r="DC46">
            <v>99.999915427551414</v>
          </cell>
          <cell r="DD46">
            <v>99.999930453417548</v>
          </cell>
          <cell r="DE46">
            <v>99.999942924650171</v>
          </cell>
          <cell r="DF46">
            <v>99.999953271747827</v>
          </cell>
          <cell r="DG46">
            <v>99.999961859676176</v>
          </cell>
          <cell r="DH46">
            <v>99.99996898752164</v>
          </cell>
          <cell r="DI46">
            <v>99.999974903521291</v>
          </cell>
          <cell r="DJ46">
            <v>99.999979811891464</v>
          </cell>
          <cell r="DK46">
            <v>99.999983885761495</v>
          </cell>
          <cell r="DL46">
            <v>99.999987267009587</v>
          </cell>
          <cell r="DM46">
            <v>99.999990073392311</v>
          </cell>
          <cell r="DN46">
            <v>99.999992402645844</v>
          </cell>
          <cell r="DO46">
            <v>99.999994335889653</v>
          </cell>
          <cell r="DP46">
            <v>99.999995940451612</v>
          </cell>
          <cell r="DQ46">
            <v>99.999997272212809</v>
          </cell>
          <cell r="DR46">
            <v>99.999998377144721</v>
          </cell>
          <cell r="DS46">
            <v>99.999999294220842</v>
          </cell>
          <cell r="DT46">
            <v>100.00000005537959</v>
          </cell>
        </row>
        <row r="47">
          <cell r="Q47">
            <v>45</v>
          </cell>
          <cell r="T47">
            <v>18</v>
          </cell>
        </row>
        <row r="48">
          <cell r="Q48">
            <v>35</v>
          </cell>
          <cell r="T48">
            <v>18</v>
          </cell>
          <cell r="X48" t="str">
            <v xml:space="preserve">  Beginning Book Value (mid-year discounting)  </v>
          </cell>
          <cell r="Z48">
            <v>10783.012630437875</v>
          </cell>
        </row>
        <row r="49">
          <cell r="Q49">
            <v>25</v>
          </cell>
          <cell r="T49">
            <v>19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25786.558328549883</v>
          </cell>
        </row>
        <row r="51">
          <cell r="X51" t="str">
            <v xml:space="preserve">  Total Value</v>
          </cell>
          <cell r="Z51">
            <v>36569.570958987759</v>
          </cell>
        </row>
        <row r="52">
          <cell r="X52" t="str">
            <v xml:space="preserve">  Est. Current Fair Value per share</v>
          </cell>
          <cell r="Z52">
            <v>112.1230472408968</v>
          </cell>
        </row>
        <row r="53">
          <cell r="X53" t="str">
            <v xml:space="preserve">  12 Month Target Price</v>
          </cell>
          <cell r="Z53">
            <v>127.53603987193047</v>
          </cell>
        </row>
        <row r="54">
          <cell r="X54" t="str">
            <v xml:space="preserve">  12 Month Total Return (%)</v>
          </cell>
          <cell r="Z54">
            <v>-76.723308266630923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96</v>
          </cell>
          <cell r="AN60">
            <v>96</v>
          </cell>
          <cell r="AO60">
            <v>96</v>
          </cell>
          <cell r="AP60">
            <v>72</v>
          </cell>
          <cell r="AQ60">
            <v>52</v>
          </cell>
          <cell r="AR60">
            <v>32</v>
          </cell>
          <cell r="AS60">
            <v>12</v>
          </cell>
          <cell r="AT60">
            <v>0</v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706.71313095227265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>
            <v>706.71313095227265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5.996360880375172</v>
          </cell>
        </row>
        <row r="94">
          <cell r="Y94">
            <v>1.1021260572011187</v>
          </cell>
        </row>
        <row r="95">
          <cell r="Y95">
            <v>10.970176613706659</v>
          </cell>
        </row>
        <row r="96">
          <cell r="Y96">
            <v>2.267429166085269</v>
          </cell>
        </row>
        <row r="97">
          <cell r="Y97" t="e">
            <v>#N/A</v>
          </cell>
        </row>
      </sheetData>
      <sheetData sheetId="13">
        <row r="1">
          <cell r="A1" t="str">
            <v>Kotak Mahindra Bank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YoY Growth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S2" t="str">
            <v>F2009E</v>
          </cell>
          <cell r="T2" t="str">
            <v>F2010E</v>
          </cell>
          <cell r="U2" t="str">
            <v>F2008</v>
          </cell>
          <cell r="V2" t="str">
            <v>F2009</v>
          </cell>
          <cell r="W2" t="str">
            <v>F2010</v>
          </cell>
          <cell r="X2" t="str">
            <v>F2011E</v>
          </cell>
          <cell r="Y2" t="str">
            <v>F2012E</v>
          </cell>
          <cell r="Z2" t="str">
            <v>F2013E</v>
          </cell>
        </row>
        <row r="3">
          <cell r="A3" t="str">
            <v>Price</v>
          </cell>
          <cell r="C3">
            <v>127.53603980085849</v>
          </cell>
          <cell r="D3" t="str">
            <v>Exch Rt</v>
          </cell>
          <cell r="E3">
            <v>45</v>
          </cell>
        </row>
        <row r="4">
          <cell r="A4" t="str">
            <v>Balance Sheet</v>
          </cell>
          <cell r="K4" t="str">
            <v>Balance Sheet</v>
          </cell>
          <cell r="L4" t="str">
            <v>Balance Sheet</v>
          </cell>
          <cell r="O4" t="str">
            <v>Balance Sheet</v>
          </cell>
        </row>
        <row r="5">
          <cell r="A5" t="str">
            <v>Liabilities</v>
          </cell>
          <cell r="K5" t="str">
            <v>Liabilities</v>
          </cell>
          <cell r="L5" t="str">
            <v>Liabilities</v>
          </cell>
          <cell r="O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str">
            <v>Capital</v>
          </cell>
          <cell r="L6">
            <v>0</v>
          </cell>
          <cell r="M6">
            <v>5.4042369217466302E-3</v>
          </cell>
          <cell r="N6">
            <v>1.0715219173296067</v>
          </cell>
          <cell r="O6">
            <v>1.5079940157390928</v>
          </cell>
          <cell r="P6">
            <v>5.4514692464724623E-2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5.6773804658327487E-2</v>
          </cell>
          <cell r="V6">
            <v>2.8899872574801311E-3</v>
          </cell>
          <cell r="W6">
            <v>7.1530878247942908E-3</v>
          </cell>
          <cell r="X6">
            <v>5.8293251450918682E-2</v>
          </cell>
          <cell r="Y6">
            <v>0</v>
          </cell>
          <cell r="Z6">
            <v>0</v>
          </cell>
        </row>
        <row r="7">
          <cell r="A7" t="str">
            <v>Reserves and Surplus</v>
          </cell>
          <cell r="B7">
            <v>4512.68</v>
          </cell>
          <cell r="C7">
            <v>4822.3909999999996</v>
          </cell>
          <cell r="D7">
            <v>5461.2820000000002</v>
          </cell>
          <cell r="E7">
            <v>6275.5</v>
          </cell>
          <cell r="F7">
            <v>5434.5209999999997</v>
          </cell>
          <cell r="G7">
            <v>13073.4</v>
          </cell>
          <cell r="H7">
            <v>14762.244663160543</v>
          </cell>
          <cell r="I7">
            <v>17126.680734166512</v>
          </cell>
          <cell r="J7">
            <v>37301.003498356535</v>
          </cell>
          <cell r="K7" t="str">
            <v>Reserves and Surplus</v>
          </cell>
          <cell r="L7">
            <v>6.8631278973913412E-2</v>
          </cell>
          <cell r="M7">
            <v>0.13248428010088786</v>
          </cell>
          <cell r="N7">
            <v>0.14908916990552767</v>
          </cell>
          <cell r="O7">
            <v>-0.13400987969086131</v>
          </cell>
          <cell r="P7">
            <v>1.4056213969915659</v>
          </cell>
          <cell r="Q7">
            <v>0.12918174791259696</v>
          </cell>
          <cell r="R7">
            <v>0.16016778782338315</v>
          </cell>
          <cell r="S7">
            <v>8.6437175610626582E-2</v>
          </cell>
          <cell r="T7">
            <v>0.10299067971138642</v>
          </cell>
          <cell r="U7">
            <v>1.4422277295883243</v>
          </cell>
          <cell r="V7">
            <v>8.6170478654932658E-2</v>
          </cell>
          <cell r="W7">
            <v>0.19291647599200568</v>
          </cell>
          <cell r="X7">
            <v>0.55380163783983627</v>
          </cell>
          <cell r="Y7">
            <v>0.12600064592042481</v>
          </cell>
          <cell r="Z7">
            <v>0.12941795857559124</v>
          </cell>
        </row>
        <row r="8">
          <cell r="A8" t="str">
            <v>Share holders equity</v>
          </cell>
          <cell r="B8">
            <v>5104.808</v>
          </cell>
          <cell r="C8">
            <v>5414.5189999999993</v>
          </cell>
          <cell r="D8">
            <v>6056.6100000000006</v>
          </cell>
          <cell r="E8">
            <v>7508.7349999999997</v>
          </cell>
          <cell r="F8">
            <v>8527.4670000000006</v>
          </cell>
          <cell r="G8">
            <v>16334.956999999999</v>
          </cell>
          <cell r="H8">
            <v>18023.801663160542</v>
          </cell>
          <cell r="I8">
            <v>20388.237734166512</v>
          </cell>
          <cell r="J8">
            <v>40732.560498356535</v>
          </cell>
          <cell r="K8" t="str">
            <v>Share holders equity</v>
          </cell>
          <cell r="L8">
            <v>6.067045028921747E-2</v>
          </cell>
          <cell r="M8">
            <v>0.11858689571502135</v>
          </cell>
          <cell r="N8">
            <v>0.23975870990537596</v>
          </cell>
          <cell r="O8">
            <v>0.13567291960629868</v>
          </cell>
          <cell r="P8">
            <v>0.91556965274682356</v>
          </cell>
          <cell r="Q8">
            <v>0.10338837519808242</v>
          </cell>
          <cell r="R8">
            <v>0.13118409285643229</v>
          </cell>
          <cell r="S8">
            <v>7.7854354330721298E-2</v>
          </cell>
          <cell r="T8">
            <v>9.350283985804575E-2</v>
          </cell>
          <cell r="U8">
            <v>1.165597864751037</v>
          </cell>
          <cell r="V8">
            <v>7.8056114739730287E-2</v>
          </cell>
          <cell r="W8">
            <v>0.17607875712981125</v>
          </cell>
          <cell r="X8">
            <v>0.51533951749286255</v>
          </cell>
          <cell r="Y8">
            <v>0.11917016846385486</v>
          </cell>
          <cell r="Z8">
            <v>0.12314926977644491</v>
          </cell>
        </row>
        <row r="9">
          <cell r="A9" t="str">
            <v xml:space="preserve">Deposits </v>
          </cell>
          <cell r="B9">
            <v>1765.14</v>
          </cell>
          <cell r="C9">
            <v>2568.0590000000002</v>
          </cell>
          <cell r="D9">
            <v>44593.375999999997</v>
          </cell>
          <cell r="E9">
            <v>42995.37</v>
          </cell>
          <cell r="F9">
            <v>65659.183999999994</v>
          </cell>
          <cell r="G9">
            <v>110001</v>
          </cell>
          <cell r="H9">
            <v>158896.70000000001</v>
          </cell>
          <cell r="I9">
            <v>230400.215</v>
          </cell>
          <cell r="J9">
            <v>365974.98</v>
          </cell>
          <cell r="K9" t="str">
            <v xml:space="preserve">Deposits </v>
          </cell>
          <cell r="L9">
            <v>0.45487553395198121</v>
          </cell>
          <cell r="M9">
            <v>16.364622853291142</v>
          </cell>
          <cell r="N9">
            <v>-3.5835053170228504E-2</v>
          </cell>
          <cell r="O9">
            <v>0.52712219943682292</v>
          </cell>
          <cell r="P9">
            <v>0.67533303490338858</v>
          </cell>
          <cell r="Q9">
            <v>0.4445023227061573</v>
          </cell>
          <cell r="R9">
            <v>0.44999999999999996</v>
          </cell>
          <cell r="S9">
            <v>0.5</v>
          </cell>
          <cell r="T9">
            <v>0.40000000000000013</v>
          </cell>
          <cell r="U9">
            <v>0.4930451177716566</v>
          </cell>
          <cell r="V9">
            <v>-4.7414077176628822E-2</v>
          </cell>
          <cell r="W9">
            <v>0.52678609642676899</v>
          </cell>
          <cell r="X9">
            <v>0.22500194262717055</v>
          </cell>
          <cell r="Y9">
            <v>0.25</v>
          </cell>
          <cell r="Z9">
            <v>0.25</v>
          </cell>
        </row>
        <row r="10">
          <cell r="A10" t="str">
            <v>---IPO Float</v>
          </cell>
          <cell r="B10">
            <v>0</v>
          </cell>
          <cell r="C10">
            <v>0</v>
          </cell>
          <cell r="D10">
            <v>24510</v>
          </cell>
          <cell r="E10">
            <v>420</v>
          </cell>
          <cell r="F10">
            <v>0</v>
          </cell>
          <cell r="G10">
            <v>7487</v>
          </cell>
          <cell r="H10">
            <v>0</v>
          </cell>
          <cell r="I10">
            <v>0</v>
          </cell>
          <cell r="J10">
            <v>0</v>
          </cell>
          <cell r="K10" t="str">
            <v>---IPO Float</v>
          </cell>
          <cell r="L10" t="str">
            <v>---IPO Float</v>
          </cell>
          <cell r="M10">
            <v>0</v>
          </cell>
          <cell r="N10">
            <v>-0.98286413708690334</v>
          </cell>
          <cell r="O10">
            <v>-1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</row>
        <row r="11">
          <cell r="A11" t="str">
            <v>---Non IPO</v>
          </cell>
          <cell r="B11">
            <v>1765.14</v>
          </cell>
          <cell r="C11">
            <v>2568.0590000000002</v>
          </cell>
          <cell r="D11">
            <v>20083.375999999997</v>
          </cell>
          <cell r="E11">
            <v>42575.37</v>
          </cell>
          <cell r="F11">
            <v>65659.183999999994</v>
          </cell>
          <cell r="G11">
            <v>102514</v>
          </cell>
          <cell r="H11">
            <v>158896.70000000001</v>
          </cell>
          <cell r="I11">
            <v>230400.215</v>
          </cell>
          <cell r="J11">
            <v>365974.98</v>
          </cell>
          <cell r="K11" t="str">
            <v>---Non IPO</v>
          </cell>
          <cell r="L11" t="str">
            <v>---Non IPO</v>
          </cell>
          <cell r="M11">
            <v>457202.63437499997</v>
          </cell>
          <cell r="N11">
            <v>1.1199309319309667</v>
          </cell>
          <cell r="O11">
            <v>0.54218704382369398</v>
          </cell>
          <cell r="P11">
            <v>0.56130481304793567</v>
          </cell>
          <cell r="Q11">
            <v>0.55000000000000004</v>
          </cell>
          <cell r="R11">
            <v>0.45</v>
          </cell>
          <cell r="S11">
            <v>0.5</v>
          </cell>
          <cell r="T11">
            <v>0.4</v>
          </cell>
          <cell r="U11">
            <v>0.602088066020251</v>
          </cell>
          <cell r="V11">
            <v>0.42</v>
          </cell>
          <cell r="W11">
            <v>0.42</v>
          </cell>
          <cell r="X11">
            <v>0.22500194262717055</v>
          </cell>
          <cell r="Y11">
            <v>0.25</v>
          </cell>
          <cell r="Z11">
            <v>0.25</v>
          </cell>
        </row>
        <row r="12">
          <cell r="A12" t="str">
            <v xml:space="preserve">Borrowings </v>
          </cell>
          <cell r="B12">
            <v>5873.9480000000003</v>
          </cell>
          <cell r="C12">
            <v>11403.571</v>
          </cell>
          <cell r="D12">
            <v>5116.3180000000002</v>
          </cell>
          <cell r="E12">
            <v>9855.08</v>
          </cell>
          <cell r="F12">
            <v>16092.284</v>
          </cell>
          <cell r="G12">
            <v>50998</v>
          </cell>
          <cell r="H12">
            <v>61197.599999999999</v>
          </cell>
          <cell r="I12">
            <v>82616.760000000009</v>
          </cell>
          <cell r="J12">
            <v>45515.714999999997</v>
          </cell>
          <cell r="K12" t="str">
            <v xml:space="preserve">Borrowings </v>
          </cell>
          <cell r="L12">
            <v>0.94138099281777765</v>
          </cell>
          <cell r="M12">
            <v>-0.55134071599150825</v>
          </cell>
          <cell r="N12">
            <v>0.92620552514523125</v>
          </cell>
          <cell r="O12">
            <v>0.63289227484708399</v>
          </cell>
          <cell r="P12">
            <v>2.1690964439852043</v>
          </cell>
          <cell r="Q12">
            <v>0.2</v>
          </cell>
          <cell r="R12">
            <v>0.35</v>
          </cell>
          <cell r="S12">
            <v>0</v>
          </cell>
          <cell r="T12">
            <v>0.05</v>
          </cell>
          <cell r="U12">
            <v>3.814502529510877E-3</v>
          </cell>
          <cell r="V12">
            <v>0.15330689249752294</v>
          </cell>
          <cell r="W12">
            <v>-9.608741088774353E-2</v>
          </cell>
          <cell r="X12">
            <v>1.0464784534565821</v>
          </cell>
          <cell r="Y12">
            <v>0.25</v>
          </cell>
          <cell r="Z12">
            <v>0.25</v>
          </cell>
        </row>
        <row r="13">
          <cell r="A13" t="str">
            <v xml:space="preserve">Other Liabilities &amp; Provisions </v>
          </cell>
          <cell r="B13">
            <v>1860.7590000000009</v>
          </cell>
          <cell r="C13">
            <v>2139.9599999999955</v>
          </cell>
          <cell r="D13">
            <v>2403.2410000000009</v>
          </cell>
          <cell r="E13">
            <v>4769.5000000000018</v>
          </cell>
          <cell r="F13">
            <v>11472.201000000001</v>
          </cell>
          <cell r="G13">
            <v>12619.421100000001</v>
          </cell>
          <cell r="H13">
            <v>13881.363210000003</v>
          </cell>
          <cell r="I13">
            <v>15269.499531000005</v>
          </cell>
          <cell r="J13">
            <v>29042.731454000004</v>
          </cell>
          <cell r="K13" t="str">
            <v xml:space="preserve">Other Liabilities &amp; Provisions </v>
          </cell>
          <cell r="L13">
            <v>0.15004683572670863</v>
          </cell>
          <cell r="M13">
            <v>0.12303080431410218</v>
          </cell>
          <cell r="N13">
            <v>0.98461161406617159</v>
          </cell>
          <cell r="O13">
            <v>1.4053257154838028</v>
          </cell>
          <cell r="P13">
            <v>0.10000000000000009</v>
          </cell>
          <cell r="Q13">
            <v>0.10000000000000009</v>
          </cell>
          <cell r="R13">
            <v>0.10000000000000009</v>
          </cell>
          <cell r="S13">
            <v>0.10000000000000009</v>
          </cell>
          <cell r="T13">
            <v>0.10000000000000009</v>
          </cell>
          <cell r="U13">
            <v>0.48117930357667049</v>
          </cell>
          <cell r="V13">
            <v>3.6288695812852101E-2</v>
          </cell>
          <cell r="W13">
            <v>0.11307582188953358</v>
          </cell>
          <cell r="X13">
            <v>3.8541901825851044E-2</v>
          </cell>
          <cell r="Y13">
            <v>0.25</v>
          </cell>
          <cell r="Z13">
            <v>0.25</v>
          </cell>
        </row>
        <row r="14">
          <cell r="A14" t="str">
            <v>---Subordinated Debt</v>
          </cell>
          <cell r="E14">
            <v>837</v>
          </cell>
          <cell r="F14">
            <v>2400</v>
          </cell>
          <cell r="G14">
            <v>2400</v>
          </cell>
          <cell r="H14">
            <v>2400</v>
          </cell>
          <cell r="I14">
            <v>2400</v>
          </cell>
          <cell r="J14">
            <v>4299</v>
          </cell>
          <cell r="K14" t="str">
            <v>---Subordinated Debt</v>
          </cell>
          <cell r="L14" t="str">
            <v>---Subordinated Debt</v>
          </cell>
          <cell r="M14">
            <v>12023.775</v>
          </cell>
          <cell r="O14" t="str">
            <v>---Subordinated Debt</v>
          </cell>
        </row>
        <row r="15">
          <cell r="A15" t="str">
            <v>Total Liablilities</v>
          </cell>
          <cell r="B15">
            <v>14604.655000000001</v>
          </cell>
          <cell r="C15">
            <v>21526.108999999997</v>
          </cell>
          <cell r="D15">
            <v>58169.544999999998</v>
          </cell>
          <cell r="E15">
            <v>65128.685000000005</v>
          </cell>
          <cell r="F15">
            <v>101751.136</v>
          </cell>
          <cell r="G15">
            <v>177860</v>
          </cell>
          <cell r="H15">
            <v>251999.46487316058</v>
          </cell>
          <cell r="I15">
            <v>348674.71226516651</v>
          </cell>
          <cell r="J15">
            <v>481265.98695235653</v>
          </cell>
          <cell r="K15" t="str">
            <v>Total Liablilities</v>
          </cell>
          <cell r="L15">
            <v>0.4739210888583123</v>
          </cell>
          <cell r="M15">
            <v>1.7022786607649345</v>
          </cell>
          <cell r="N15">
            <v>0.11963545528850195</v>
          </cell>
          <cell r="O15">
            <v>0.56230908086045339</v>
          </cell>
          <cell r="P15">
            <v>0.74799031236368707</v>
          </cell>
          <cell r="Q15">
            <v>0.41684170062498915</v>
          </cell>
          <cell r="R15">
            <v>0.38363274874677078</v>
          </cell>
          <cell r="S15">
            <v>0.3339364256713242</v>
          </cell>
          <cell r="T15">
            <v>0.30632868697840299</v>
          </cell>
          <cell r="U15">
            <v>0.42163021314474869</v>
          </cell>
          <cell r="V15">
            <v>1.4110861080945281E-2</v>
          </cell>
          <cell r="W15">
            <v>0.30386185912850205</v>
          </cell>
          <cell r="X15">
            <v>0.35832449755039342</v>
          </cell>
          <cell r="Y15">
            <v>0.23251387129723433</v>
          </cell>
          <cell r="Z15">
            <v>0.23460484131305148</v>
          </cell>
        </row>
        <row r="16">
          <cell r="A16" t="str">
            <v>Growth YoY</v>
          </cell>
          <cell r="C16">
            <v>0.4739210888583123</v>
          </cell>
          <cell r="D16">
            <v>1.7022786607649345</v>
          </cell>
          <cell r="E16">
            <v>0.11963545528850195</v>
          </cell>
          <cell r="F16">
            <v>0.56230908086045339</v>
          </cell>
          <cell r="G16">
            <v>0.74799031236368707</v>
          </cell>
          <cell r="H16">
            <v>0.41684170062498915</v>
          </cell>
          <cell r="I16">
            <v>0.38363274874677078</v>
          </cell>
          <cell r="J16">
            <v>0.30632868697840299</v>
          </cell>
          <cell r="K16">
            <v>0.35832449755039342</v>
          </cell>
          <cell r="L16">
            <v>0.23251387129723433</v>
          </cell>
          <cell r="M16">
            <v>0.23460484131305148</v>
          </cell>
        </row>
        <row r="17">
          <cell r="H17">
            <v>1.2970630374925229</v>
          </cell>
          <cell r="J17">
            <v>0.2059829777482709</v>
          </cell>
        </row>
        <row r="18">
          <cell r="A18" t="str">
            <v>Assets</v>
          </cell>
          <cell r="K18" t="str">
            <v>Assets</v>
          </cell>
          <cell r="L18" t="str">
            <v>Assets</v>
          </cell>
          <cell r="O18" t="str">
            <v>Assets</v>
          </cell>
        </row>
        <row r="19">
          <cell r="A19" t="str">
            <v>Cash &amp; Balances with RBI</v>
          </cell>
          <cell r="B19">
            <v>5.3979999999999997</v>
          </cell>
          <cell r="C19">
            <v>587.40200000000004</v>
          </cell>
          <cell r="D19">
            <v>1268.462</v>
          </cell>
          <cell r="E19">
            <v>2387.3090000000002</v>
          </cell>
          <cell r="F19">
            <v>4187.9520000000002</v>
          </cell>
          <cell r="G19">
            <v>7628.1149721659904</v>
          </cell>
          <cell r="H19">
            <v>11274.957947832818</v>
          </cell>
          <cell r="I19">
            <v>16035.186872548886</v>
          </cell>
          <cell r="J19">
            <v>19200.016943338189</v>
          </cell>
          <cell r="K19" t="str">
            <v>Cash &amp; Balances with RBI</v>
          </cell>
          <cell r="L19">
            <v>107.81845127825122</v>
          </cell>
          <cell r="M19">
            <v>1.1594444690348347</v>
          </cell>
          <cell r="N19">
            <v>0.88205007323829987</v>
          </cell>
          <cell r="O19">
            <v>0.75425636145132446</v>
          </cell>
          <cell r="P19">
            <v>0.82144278925976</v>
          </cell>
          <cell r="Q19">
            <v>0.47807918325479992</v>
          </cell>
          <cell r="R19">
            <v>0.42219482739898306</v>
          </cell>
          <cell r="S19">
            <v>0.40040464640309947</v>
          </cell>
          <cell r="T19">
            <v>0.35021671222178874</v>
          </cell>
          <cell r="U19">
            <v>1.2410261816875816</v>
          </cell>
          <cell r="V19">
            <v>-0.40875761696875168</v>
          </cell>
          <cell r="W19">
            <v>1.0954093385735497</v>
          </cell>
          <cell r="X19">
            <v>1.0572896244597452E-2</v>
          </cell>
          <cell r="Y19">
            <v>0.25</v>
          </cell>
          <cell r="Z19">
            <v>0.24999999999999956</v>
          </cell>
        </row>
        <row r="20">
          <cell r="A20" t="str">
            <v>Balances with Banks &amp; money at Call &amp; Short Notice</v>
          </cell>
          <cell r="B20">
            <v>179.55099999999999</v>
          </cell>
          <cell r="C20">
            <v>176.71899999999999</v>
          </cell>
          <cell r="D20">
            <v>5515.723</v>
          </cell>
          <cell r="E20">
            <v>1816.636</v>
          </cell>
          <cell r="F20">
            <v>1737.1310000000001</v>
          </cell>
          <cell r="G20">
            <v>2258.2703000000001</v>
          </cell>
          <cell r="H20">
            <v>2709.92436</v>
          </cell>
          <cell r="I20">
            <v>3522.901668</v>
          </cell>
          <cell r="J20">
            <v>11047.521888000003</v>
          </cell>
          <cell r="K20" t="str">
            <v>Balances with Banks &amp; money at Call &amp; Short Notice</v>
          </cell>
          <cell r="L20">
            <v>-1.5772677400849866E-2</v>
          </cell>
          <cell r="M20">
            <v>30.211827817042877</v>
          </cell>
          <cell r="N20">
            <v>-0.67064408419349553</v>
          </cell>
          <cell r="O20">
            <v>-4.3764958968114609E-2</v>
          </cell>
          <cell r="P20">
            <v>0.30000000000000004</v>
          </cell>
          <cell r="Q20">
            <v>0.2</v>
          </cell>
          <cell r="R20">
            <v>0.3</v>
          </cell>
          <cell r="S20">
            <v>0.3</v>
          </cell>
          <cell r="T20">
            <v>0.3</v>
          </cell>
          <cell r="U20">
            <v>-0.19379656267760459</v>
          </cell>
          <cell r="V20">
            <v>0.2</v>
          </cell>
          <cell r="W20">
            <v>0.2</v>
          </cell>
          <cell r="X20">
            <v>0.69280097301151256</v>
          </cell>
          <cell r="Y20">
            <v>0.69280097301151256</v>
          </cell>
          <cell r="Z20">
            <v>0.69280097301151256</v>
          </cell>
        </row>
        <row r="21">
          <cell r="A21" t="str">
            <v xml:space="preserve">Investments </v>
          </cell>
          <cell r="B21">
            <v>3359.596</v>
          </cell>
          <cell r="C21">
            <v>7066.6170000000002</v>
          </cell>
          <cell r="D21">
            <v>28827.728999999999</v>
          </cell>
          <cell r="E21">
            <v>18269.73</v>
          </cell>
          <cell r="F21">
            <v>28555.257000000001</v>
          </cell>
          <cell r="G21">
            <v>54153.850327833992</v>
          </cell>
          <cell r="H21">
            <v>74038.951217800786</v>
          </cell>
          <cell r="I21">
            <v>98406.797931360954</v>
          </cell>
          <cell r="J21">
            <v>141214.75350000002</v>
          </cell>
          <cell r="K21" t="str">
            <v xml:space="preserve">Investments </v>
          </cell>
          <cell r="L21">
            <v>1.1034127317689388</v>
          </cell>
          <cell r="M21">
            <v>3.0794242846329434</v>
          </cell>
          <cell r="N21">
            <v>-0.36624456265701677</v>
          </cell>
          <cell r="O21">
            <v>0.56298188314769848</v>
          </cell>
          <cell r="P21">
            <v>0.8964581662785942</v>
          </cell>
          <cell r="Q21">
            <v>0.36719643699547344</v>
          </cell>
          <cell r="R21">
            <v>0.32912198664020975</v>
          </cell>
          <cell r="S21">
            <v>0.28398748500663973</v>
          </cell>
          <cell r="T21">
            <v>0.31621806153526633</v>
          </cell>
          <cell r="U21">
            <v>0.33226980412374019</v>
          </cell>
          <cell r="V21">
            <v>-3.4793305635858474E-3</v>
          </cell>
          <cell r="W21">
            <v>0.37348129381190653</v>
          </cell>
          <cell r="X21">
            <v>0.36832904267976541</v>
          </cell>
          <cell r="Y21">
            <v>0.25589454452705329</v>
          </cell>
          <cell r="Z21">
            <v>0.21738901565962565</v>
          </cell>
        </row>
        <row r="22">
          <cell r="A22" t="str">
            <v>---SLR</v>
          </cell>
          <cell r="C22">
            <v>3800.123</v>
          </cell>
          <cell r="D22">
            <v>22766.978999999999</v>
          </cell>
          <cell r="E22">
            <v>13295.569</v>
          </cell>
          <cell r="F22">
            <v>23716.579999999998</v>
          </cell>
          <cell r="G22">
            <v>40204.517913000003</v>
          </cell>
          <cell r="H22">
            <v>57224.518000000004</v>
          </cell>
          <cell r="I22">
            <v>78254.243750000009</v>
          </cell>
          <cell r="J22">
            <v>106987.58070000001</v>
          </cell>
          <cell r="K22" t="str">
            <v>---SLR</v>
          </cell>
          <cell r="L22" t="str">
            <v>---SLR</v>
          </cell>
          <cell r="M22">
            <v>4.9911163401816205</v>
          </cell>
          <cell r="N22">
            <v>-0.41601522977642313</v>
          </cell>
          <cell r="O22">
            <v>0.78379578940923844</v>
          </cell>
          <cell r="P22">
            <v>0.69520723110161775</v>
          </cell>
          <cell r="Q22">
            <v>0.42333550980091816</v>
          </cell>
          <cell r="R22">
            <v>0.36749502634517617</v>
          </cell>
          <cell r="S22">
            <v>0.26036418176278975</v>
          </cell>
          <cell r="T22">
            <v>0.30020868584320382</v>
          </cell>
          <cell r="U22">
            <v>0.38258209474179039</v>
          </cell>
          <cell r="V22">
            <v>5.2940947184745291E-3</v>
          </cell>
          <cell r="W22">
            <v>0.18895695747595864</v>
          </cell>
          <cell r="X22">
            <v>0.36206953578635881</v>
          </cell>
          <cell r="Y22">
            <v>0.27500000000000002</v>
          </cell>
          <cell r="Z22">
            <v>0.25</v>
          </cell>
        </row>
        <row r="23">
          <cell r="A23" t="str">
            <v>---Subsidiaries &amp; JVs</v>
          </cell>
          <cell r="C23">
            <v>2652.596</v>
          </cell>
          <cell r="D23">
            <v>2256.652</v>
          </cell>
          <cell r="E23">
            <v>2644.07</v>
          </cell>
          <cell r="F23">
            <v>1769.857</v>
          </cell>
          <cell r="G23">
            <v>2123.8283999999999</v>
          </cell>
          <cell r="H23">
            <v>2623.8283999999999</v>
          </cell>
          <cell r="I23">
            <v>3123.8283999999999</v>
          </cell>
          <cell r="J23">
            <v>3693.7440000000001</v>
          </cell>
          <cell r="K23" t="str">
            <v>---Subsidiaries &amp; JVs</v>
          </cell>
          <cell r="L23" t="str">
            <v>---Subsidiaries &amp; JVs</v>
          </cell>
          <cell r="M23">
            <v>-0.14926660524256241</v>
          </cell>
          <cell r="N23">
            <v>0.17167822065608696</v>
          </cell>
          <cell r="O23">
            <v>-0.33063156421728623</v>
          </cell>
          <cell r="P23">
            <v>0.19999999999999996</v>
          </cell>
          <cell r="Q23">
            <v>0.23542391654617667</v>
          </cell>
          <cell r="R23">
            <v>0.19056124249588891</v>
          </cell>
          <cell r="S23">
            <v>0.18561526262332273</v>
          </cell>
          <cell r="T23">
            <v>0.15655606711120229</v>
          </cell>
          <cell r="U23">
            <v>0.33744320212385759</v>
          </cell>
          <cell r="V23">
            <v>8.8723002800265238E-2</v>
          </cell>
          <cell r="W23">
            <v>-9.8139761739737263E-3</v>
          </cell>
          <cell r="X23">
            <v>3.9553293689196911E-2</v>
          </cell>
          <cell r="Y23">
            <v>0.1</v>
          </cell>
          <cell r="Z23">
            <v>0.1</v>
          </cell>
        </row>
        <row r="24">
          <cell r="A24" t="str">
            <v>---Others</v>
          </cell>
          <cell r="C24">
            <v>613.89800000000014</v>
          </cell>
          <cell r="D24">
            <v>3804.098</v>
          </cell>
          <cell r="E24">
            <v>2330.0909999999999</v>
          </cell>
          <cell r="F24">
            <v>3068.8200000000033</v>
          </cell>
          <cell r="G24">
            <v>11825.504014833989</v>
          </cell>
          <cell r="H24">
            <v>14190.604817800786</v>
          </cell>
          <cell r="I24">
            <v>17028.725781360943</v>
          </cell>
          <cell r="J24">
            <v>30533.428800000012</v>
          </cell>
          <cell r="K24" t="str">
            <v>---Others</v>
          </cell>
          <cell r="L24" t="str">
            <v>---Others</v>
          </cell>
          <cell r="M24">
            <v>5.1966287559171054</v>
          </cell>
          <cell r="N24">
            <v>-0.38747871374501919</v>
          </cell>
          <cell r="O24">
            <v>0.31703869076358115</v>
          </cell>
          <cell r="P24">
            <v>0.2</v>
          </cell>
          <cell r="Q24">
            <v>0.2</v>
          </cell>
          <cell r="R24">
            <v>0.2</v>
          </cell>
          <cell r="S24">
            <v>0.4</v>
          </cell>
          <cell r="T24">
            <v>0.4</v>
          </cell>
          <cell r="U24">
            <v>-4.793892522152754E-2</v>
          </cell>
          <cell r="V24">
            <v>-0.13587145822458402</v>
          </cell>
          <cell r="W24">
            <v>2.9113399343024167</v>
          </cell>
          <cell r="X24">
            <v>0.4340176903122519</v>
          </cell>
          <cell r="Y24">
            <v>0.2</v>
          </cell>
          <cell r="Z24">
            <v>0.1</v>
          </cell>
        </row>
        <row r="25">
          <cell r="A25" t="str">
            <v xml:space="preserve">Advances </v>
          </cell>
          <cell r="B25">
            <v>10036.554</v>
          </cell>
          <cell r="C25">
            <v>12405.75</v>
          </cell>
          <cell r="D25">
            <v>20970.23</v>
          </cell>
          <cell r="E25">
            <v>40171.42</v>
          </cell>
          <cell r="F25">
            <v>63485.406999999999</v>
          </cell>
          <cell r="G25">
            <v>109240</v>
          </cell>
          <cell r="H25">
            <v>159589.25</v>
          </cell>
          <cell r="I25">
            <v>226998.69999999998</v>
          </cell>
          <cell r="J25">
            <v>0.72262071968895358</v>
          </cell>
          <cell r="K25" t="str">
            <v xml:space="preserve">Advances </v>
          </cell>
          <cell r="L25">
            <v>0.23605671827202834</v>
          </cell>
          <cell r="M25">
            <v>0.69036374261934985</v>
          </cell>
          <cell r="N25">
            <v>0.91564041023870502</v>
          </cell>
          <cell r="O25">
            <v>0.58036253137180616</v>
          </cell>
          <cell r="P25">
            <v>0.72071039884803767</v>
          </cell>
          <cell r="Q25">
            <v>0.46090488831929699</v>
          </cell>
          <cell r="R25">
            <v>0.42239342562233984</v>
          </cell>
          <cell r="S25">
            <v>0.36894964442862421</v>
          </cell>
          <cell r="T25">
            <v>0.32313552058813833</v>
          </cell>
          <cell r="U25">
            <v>0.42367477114610019</v>
          </cell>
          <cell r="V25">
            <v>6.899828958216081E-2</v>
          </cell>
          <cell r="W25">
            <v>0.24960476502679652</v>
          </cell>
          <cell r="X25">
            <v>0.4117559722744597</v>
          </cell>
          <cell r="Y25">
            <v>0.22429723251122846</v>
          </cell>
          <cell r="Z25">
            <v>0.24625217770443442</v>
          </cell>
        </row>
        <row r="26">
          <cell r="A26" t="str">
            <v>---Retail</v>
          </cell>
          <cell r="C26">
            <v>9003</v>
          </cell>
          <cell r="D26">
            <v>17348.599999999999</v>
          </cell>
          <cell r="E26">
            <v>31150.42</v>
          </cell>
          <cell r="F26">
            <v>50127.406999999999</v>
          </cell>
          <cell r="G26">
            <v>85415</v>
          </cell>
          <cell r="H26">
            <v>123851.75</v>
          </cell>
          <cell r="I26">
            <v>173392.44999999998</v>
          </cell>
          <cell r="J26">
            <v>0.77240376237673058</v>
          </cell>
          <cell r="K26" t="str">
            <v>---Retail</v>
          </cell>
          <cell r="L26" t="str">
            <v>---Retail</v>
          </cell>
          <cell r="M26">
            <v>271155.9181230411</v>
          </cell>
          <cell r="N26">
            <v>0.79555814302018613</v>
          </cell>
          <cell r="O26">
            <v>0.6092048518125921</v>
          </cell>
          <cell r="P26">
            <v>0.7039580762675397</v>
          </cell>
          <cell r="Q26">
            <v>0.45</v>
          </cell>
          <cell r="R26">
            <v>0.4</v>
          </cell>
          <cell r="S26">
            <v>0.36</v>
          </cell>
          <cell r="T26">
            <v>0.33</v>
          </cell>
          <cell r="U26">
            <v>0.35584644383305042</v>
          </cell>
          <cell r="V26">
            <v>-8.1394271688508546E-3</v>
          </cell>
          <cell r="W26">
            <v>0.15709472694507554</v>
          </cell>
          <cell r="X26">
            <v>0.32963163596966405</v>
          </cell>
          <cell r="Y26">
            <v>0.22713173367980755</v>
          </cell>
          <cell r="Z26">
            <v>0.25035221440787714</v>
          </cell>
        </row>
        <row r="27">
          <cell r="A27" t="str">
            <v>---Non Retail</v>
          </cell>
          <cell r="C27">
            <v>3402.75</v>
          </cell>
          <cell r="D27">
            <v>3621.630000000001</v>
          </cell>
          <cell r="E27">
            <v>9021</v>
          </cell>
          <cell r="F27">
            <v>13358</v>
          </cell>
          <cell r="G27">
            <v>23825</v>
          </cell>
          <cell r="H27">
            <v>35737.5</v>
          </cell>
          <cell r="I27">
            <v>53606.25</v>
          </cell>
          <cell r="J27">
            <v>67210.324999999997</v>
          </cell>
          <cell r="K27" t="str">
            <v>---Non Retail</v>
          </cell>
          <cell r="L27" t="str">
            <v>---Non Retail</v>
          </cell>
          <cell r="M27">
            <v>176345.68455759998</v>
          </cell>
          <cell r="N27">
            <v>1.4908673718739895</v>
          </cell>
          <cell r="O27">
            <v>0.4807670989912427</v>
          </cell>
          <cell r="P27">
            <v>0.7835753855367571</v>
          </cell>
          <cell r="Q27">
            <v>0.5</v>
          </cell>
          <cell r="R27">
            <v>0.5</v>
          </cell>
          <cell r="S27">
            <v>0.4</v>
          </cell>
          <cell r="T27">
            <v>0.3</v>
          </cell>
          <cell r="U27">
            <v>0.66684608604407103</v>
          </cell>
          <cell r="V27">
            <v>0.29394674859933678</v>
          </cell>
          <cell r="W27">
            <v>0.45639942785972831</v>
          </cell>
          <cell r="X27">
            <v>0.55760742315914458</v>
          </cell>
          <cell r="Y27">
            <v>0.22</v>
          </cell>
          <cell r="Z27">
            <v>0.24</v>
          </cell>
        </row>
        <row r="28">
          <cell r="A28" t="str">
            <v xml:space="preserve">Fixed Assets </v>
          </cell>
          <cell r="B28">
            <v>599.13400000000001</v>
          </cell>
          <cell r="C28">
            <v>797.93899999999996</v>
          </cell>
          <cell r="D28">
            <v>852.62099999999998</v>
          </cell>
          <cell r="E28">
            <v>971</v>
          </cell>
          <cell r="F28">
            <v>1052.252</v>
          </cell>
          <cell r="G28">
            <v>1300</v>
          </cell>
          <cell r="H28">
            <v>1700</v>
          </cell>
          <cell r="I28">
            <v>1701</v>
          </cell>
          <cell r="J28">
            <v>2057.0000000000005</v>
          </cell>
          <cell r="K28" t="str">
            <v xml:space="preserve">Fixed Assets </v>
          </cell>
          <cell r="L28">
            <v>0.33182059439123801</v>
          </cell>
          <cell r="M28">
            <v>6.8529047959806411E-2</v>
          </cell>
          <cell r="N28">
            <v>0.13884129056169159</v>
          </cell>
          <cell r="O28">
            <v>8.3678681771369723E-2</v>
          </cell>
          <cell r="P28">
            <v>0.23544550164789424</v>
          </cell>
          <cell r="Q28">
            <v>0.30769230769230771</v>
          </cell>
          <cell r="R28">
            <v>5.8823529411755615E-4</v>
          </cell>
          <cell r="S28">
            <v>0.1</v>
          </cell>
          <cell r="T28">
            <v>0.1</v>
          </cell>
          <cell r="U28">
            <v>0.49020498684854963</v>
          </cell>
          <cell r="V28">
            <v>1.4779163913974269E-2</v>
          </cell>
          <cell r="W28">
            <v>0.3</v>
          </cell>
          <cell r="X28">
            <v>-4.7747078680375754E-3</v>
          </cell>
          <cell r="Y28">
            <v>0.2</v>
          </cell>
          <cell r="Z28">
            <v>0.2</v>
          </cell>
        </row>
        <row r="29">
          <cell r="A29" t="str">
            <v xml:space="preserve">Other Assets </v>
          </cell>
          <cell r="B29">
            <v>424.42200000000003</v>
          </cell>
          <cell r="C29">
            <v>491.68200000000002</v>
          </cell>
          <cell r="D29">
            <v>734.78</v>
          </cell>
          <cell r="E29">
            <v>1512.59</v>
          </cell>
          <cell r="F29">
            <v>2733.1370000000029</v>
          </cell>
          <cell r="G29">
            <v>3279.7644000000032</v>
          </cell>
          <cell r="H29">
            <v>2686.3813475269708</v>
          </cell>
          <cell r="I29">
            <v>2010.1257932567096</v>
          </cell>
          <cell r="J29">
            <v>8788.3916210182942</v>
          </cell>
          <cell r="K29" t="str">
            <v xml:space="preserve">Other Assets </v>
          </cell>
          <cell r="L29">
            <v>0.15847434864356691</v>
          </cell>
          <cell r="M29">
            <v>0.49442119093235037</v>
          </cell>
          <cell r="N29">
            <v>1.0585617463730639</v>
          </cell>
          <cell r="O29">
            <v>0.80692520775623477</v>
          </cell>
          <cell r="P29">
            <v>0.19999999999999996</v>
          </cell>
          <cell r="Q29">
            <v>-0.1809224627455045</v>
          </cell>
          <cell r="R29">
            <v>-0.25173475645697463</v>
          </cell>
          <cell r="S29">
            <v>0.1530776128041913</v>
          </cell>
          <cell r="T29">
            <v>-0.1699618480787769</v>
          </cell>
          <cell r="U29">
            <v>0.85618781698543134</v>
          </cell>
          <cell r="V29">
            <v>0.26229050792248776</v>
          </cell>
          <cell r="W29">
            <v>-0.12429279211031341</v>
          </cell>
          <cell r="X29">
            <v>5.8169620238552211E-2</v>
          </cell>
          <cell r="Y29">
            <v>0</v>
          </cell>
          <cell r="Z29">
            <v>0</v>
          </cell>
        </row>
        <row r="30">
          <cell r="A30" t="str">
            <v>Total Assets</v>
          </cell>
          <cell r="B30">
            <v>14604.655000000001</v>
          </cell>
          <cell r="C30">
            <v>21526.109</v>
          </cell>
          <cell r="D30">
            <v>58169.544999999998</v>
          </cell>
          <cell r="E30">
            <v>65128.684999999998</v>
          </cell>
          <cell r="F30">
            <v>101751.136</v>
          </cell>
          <cell r="G30">
            <v>177860</v>
          </cell>
          <cell r="H30">
            <v>251999.46487316058</v>
          </cell>
          <cell r="I30">
            <v>348674.71226516651</v>
          </cell>
          <cell r="J30">
            <v>0.56991366490421247</v>
          </cell>
          <cell r="K30" t="str">
            <v>Total Assets</v>
          </cell>
          <cell r="L30">
            <v>0.47392108885831252</v>
          </cell>
          <cell r="M30">
            <v>1.7022786607649341</v>
          </cell>
          <cell r="N30">
            <v>0.11963545528850195</v>
          </cell>
          <cell r="O30">
            <v>0.56230908086045339</v>
          </cell>
          <cell r="P30">
            <v>0.74799031236368707</v>
          </cell>
          <cell r="Q30">
            <v>0.41684170062498915</v>
          </cell>
          <cell r="R30">
            <v>0.38363274874677078</v>
          </cell>
          <cell r="S30">
            <v>0.3339364256713242</v>
          </cell>
          <cell r="T30">
            <v>0.30632868697840299</v>
          </cell>
          <cell r="U30">
            <v>0.42163021314474869</v>
          </cell>
          <cell r="V30">
            <v>1.4109571891415484E-2</v>
          </cell>
          <cell r="W30">
            <v>0.30386351666640854</v>
          </cell>
          <cell r="X30">
            <v>0.35832449755039342</v>
          </cell>
          <cell r="Y30">
            <v>0.23251387129723433</v>
          </cell>
          <cell r="Z30">
            <v>0.23460484131305148</v>
          </cell>
        </row>
        <row r="31">
          <cell r="A31" t="str">
            <v>Total Earning Assets</v>
          </cell>
          <cell r="B31">
            <v>13581.099</v>
          </cell>
          <cell r="C31">
            <v>20236.488000000001</v>
          </cell>
          <cell r="D31">
            <v>32072.144</v>
          </cell>
          <cell r="E31">
            <v>62225.095000000001</v>
          </cell>
          <cell r="F31">
            <v>97965.747000000003</v>
          </cell>
          <cell r="G31">
            <v>165793.23559999999</v>
          </cell>
          <cell r="H31">
            <v>247613.08352563361</v>
          </cell>
          <cell r="I31">
            <v>344963.58647190977</v>
          </cell>
          <cell r="J31">
            <v>0.584659675668604</v>
          </cell>
          <cell r="K31" t="str">
            <v>Total Earning Assets</v>
          </cell>
          <cell r="L31">
            <v>0.49004789671292448</v>
          </cell>
          <cell r="M31">
            <v>0.58486709749241061</v>
          </cell>
          <cell r="N31">
            <v>0.94016012774200575</v>
          </cell>
          <cell r="O31">
            <v>0.574376816941782</v>
          </cell>
          <cell r="P31">
            <v>0.69235922429091445</v>
          </cell>
          <cell r="Q31">
            <v>0.49350534495288922</v>
          </cell>
          <cell r="R31">
            <v>0.39315573135374393</v>
          </cell>
          <cell r="S31">
            <v>0.34169514620120389</v>
          </cell>
          <cell r="T31">
            <v>0.32158004413181174</v>
          </cell>
          <cell r="U31">
            <v>0.46274741336773584</v>
          </cell>
          <cell r="V31">
            <v>2.2099882054908981E-3</v>
          </cell>
          <cell r="W31">
            <v>0.3241472619839727</v>
          </cell>
          <cell r="X31">
            <v>0.3746700469577362</v>
          </cell>
          <cell r="Y31">
            <v>0.23994170768826018</v>
          </cell>
          <cell r="Z31">
            <v>0.24071036381534805</v>
          </cell>
        </row>
        <row r="32">
          <cell r="A32" t="str">
            <v>Avg % YoY</v>
          </cell>
          <cell r="C32">
            <v>0.24502394835646224</v>
          </cell>
          <cell r="D32">
            <v>0.21152888936891776</v>
          </cell>
          <cell r="E32">
            <v>6.7560282551597545E-2</v>
          </cell>
          <cell r="F32">
            <v>0.69878613307013149</v>
          </cell>
          <cell r="G32">
            <v>0.7560182997227769</v>
          </cell>
          <cell r="H32">
            <v>0.60506322386522027</v>
          </cell>
          <cell r="I32">
            <v>0.18921147388869919</v>
          </cell>
          <cell r="J32">
            <v>0.16335629816153019</v>
          </cell>
          <cell r="K32">
            <v>0.35293184396166821</v>
          </cell>
          <cell r="L32">
            <v>0.29667731162703914</v>
          </cell>
          <cell r="M32">
            <v>0.24036720482846485</v>
          </cell>
          <cell r="O32" t="str">
            <v>Avg % YoY</v>
          </cell>
        </row>
        <row r="33">
          <cell r="A33" t="str">
            <v>Earnings Model</v>
          </cell>
          <cell r="G33">
            <v>5.6801371469218116E-3</v>
          </cell>
          <cell r="H33">
            <v>19231930</v>
          </cell>
          <cell r="K33" t="str">
            <v>Earnings Model</v>
          </cell>
          <cell r="L33" t="str">
            <v>Earnings Model</v>
          </cell>
          <cell r="O33" t="str">
            <v>Earnings Model</v>
          </cell>
        </row>
        <row r="35">
          <cell r="A35" t="str">
            <v>Interest/Discount on Advance/Bills</v>
          </cell>
          <cell r="B35">
            <v>1153.8019999999999</v>
          </cell>
          <cell r="C35">
            <v>1696.848</v>
          </cell>
          <cell r="D35">
            <v>2105.2510000000002</v>
          </cell>
          <cell r="E35">
            <v>3198.6669999999999</v>
          </cell>
          <cell r="F35">
            <v>5390.4790000000003</v>
          </cell>
          <cell r="G35">
            <v>10037.799999999999</v>
          </cell>
          <cell r="H35">
            <v>16294.871719129234</v>
          </cell>
          <cell r="I35">
            <v>23819.309848421195</v>
          </cell>
          <cell r="J35">
            <v>32866.51973343359</v>
          </cell>
          <cell r="K35" t="str">
            <v>Interest/Discount on Advance/Bills</v>
          </cell>
          <cell r="L35">
            <v>0.4706578771747667</v>
          </cell>
          <cell r="M35">
            <v>0.24068331400337573</v>
          </cell>
          <cell r="N35">
            <v>0.51937559939408628</v>
          </cell>
          <cell r="O35">
            <v>0.6852266897429462</v>
          </cell>
          <cell r="P35">
            <v>0.86213507185539529</v>
          </cell>
          <cell r="Q35">
            <v>0.62335090549017069</v>
          </cell>
          <cell r="R35">
            <v>0.46176725162301868</v>
          </cell>
          <cell r="S35">
            <v>0.42548513669320465</v>
          </cell>
          <cell r="T35">
            <v>0.33183966215836924</v>
          </cell>
          <cell r="U35">
            <v>0.79526181035685117</v>
          </cell>
          <cell r="V35">
            <v>0.3838288094339779</v>
          </cell>
          <cell r="W35">
            <v>1.3307477510157595E-2</v>
          </cell>
          <cell r="X35">
            <v>0.31708409991487629</v>
          </cell>
          <cell r="Y35">
            <v>0.36231008064670278</v>
          </cell>
          <cell r="Z35">
            <v>0.22303942077406869</v>
          </cell>
        </row>
        <row r="36">
          <cell r="A36" t="str">
            <v>Income on Investments</v>
          </cell>
          <cell r="B36">
            <v>61.280999999999999</v>
          </cell>
          <cell r="C36">
            <v>109.17100000000001</v>
          </cell>
          <cell r="D36">
            <v>720.75099999999998</v>
          </cell>
          <cell r="E36">
            <v>909.48599999999999</v>
          </cell>
          <cell r="F36">
            <v>1435.4949999999999</v>
          </cell>
          <cell r="G36">
            <v>3158.3</v>
          </cell>
          <cell r="H36">
            <v>4790.2866983421154</v>
          </cell>
          <cell r="I36">
            <v>6843.6195092293356</v>
          </cell>
          <cell r="J36">
            <v>8946.1087020000014</v>
          </cell>
          <cell r="K36" t="str">
            <v>Income on Investments</v>
          </cell>
          <cell r="L36">
            <v>0.78148202542386724</v>
          </cell>
          <cell r="M36">
            <v>5.6020371710435919</v>
          </cell>
          <cell r="N36">
            <v>0.2618588111566964</v>
          </cell>
          <cell r="O36">
            <v>0.57835854537617948</v>
          </cell>
          <cell r="P36">
            <v>1.2001469876244784</v>
          </cell>
          <cell r="Q36">
            <v>0.51672947419248172</v>
          </cell>
          <cell r="R36">
            <v>0.42864507704682153</v>
          </cell>
          <cell r="S36">
            <v>0.33810958029325322</v>
          </cell>
          <cell r="T36">
            <v>0.33930956691063474</v>
          </cell>
          <cell r="U36">
            <v>1.5221552792377042</v>
          </cell>
          <cell r="V36">
            <v>-0.21164148002575145</v>
          </cell>
          <cell r="W36">
            <v>0.30166968777791281</v>
          </cell>
          <cell r="X36">
            <v>0.31687265161951306</v>
          </cell>
          <cell r="Y36">
            <v>0.45771959033274578</v>
          </cell>
          <cell r="Z36">
            <v>0.23445786710963912</v>
          </cell>
        </row>
        <row r="37">
          <cell r="A37" t="str">
            <v>Interest on Balance with RBI &amp; Other Inter Bank funds</v>
          </cell>
          <cell r="B37">
            <v>4.9139999999999997</v>
          </cell>
          <cell r="C37">
            <v>1.879</v>
          </cell>
          <cell r="D37">
            <v>50.594999999999999</v>
          </cell>
          <cell r="E37">
            <v>87.97</v>
          </cell>
          <cell r="F37">
            <v>105.303</v>
          </cell>
          <cell r="G37">
            <v>331.2</v>
          </cell>
          <cell r="H37">
            <v>358.06901369998207</v>
          </cell>
          <cell r="I37">
            <v>503.14456272572551</v>
          </cell>
          <cell r="J37">
            <v>662.06980837255651</v>
          </cell>
          <cell r="K37" t="str">
            <v>Interest on Balance with RBI &amp; Other Inter Bank funds</v>
          </cell>
          <cell r="L37">
            <v>-0.61762311762311761</v>
          </cell>
          <cell r="M37">
            <v>25.926556679084619</v>
          </cell>
          <cell r="N37">
            <v>0.73870935863227594</v>
          </cell>
          <cell r="O37">
            <v>0.19703307945890636</v>
          </cell>
          <cell r="P37">
            <v>2.1452095381897953</v>
          </cell>
          <cell r="Q37">
            <v>8.1126249094148895E-2</v>
          </cell>
          <cell r="R37">
            <v>0.40516085859163153</v>
          </cell>
          <cell r="S37">
            <v>0.32911027565221507</v>
          </cell>
          <cell r="T37">
            <v>0.34398985046159569</v>
          </cell>
          <cell r="U37">
            <v>-0.45529589371980672</v>
          </cell>
          <cell r="V37">
            <v>-0.35035420107978665</v>
          </cell>
          <cell r="W37">
            <v>-0.84158703071672347</v>
          </cell>
          <cell r="X37">
            <v>8.8165463750942568</v>
          </cell>
          <cell r="Y37">
            <v>-0.84306055789127143</v>
          </cell>
          <cell r="Z37">
            <v>0.32571676819013873</v>
          </cell>
        </row>
        <row r="38">
          <cell r="A38" t="str">
            <v>Others</v>
          </cell>
          <cell r="B38">
            <v>2.3479999999999999</v>
          </cell>
          <cell r="C38">
            <v>3.9449999999999998</v>
          </cell>
          <cell r="D38">
            <v>7.5780000000000003</v>
          </cell>
          <cell r="E38">
            <v>6.92</v>
          </cell>
          <cell r="F38">
            <v>8.9489999999999998</v>
          </cell>
          <cell r="G38">
            <v>13.59</v>
          </cell>
          <cell r="H38">
            <v>13.59</v>
          </cell>
          <cell r="I38">
            <v>13.59</v>
          </cell>
          <cell r="J38">
            <v>13.59</v>
          </cell>
          <cell r="K38" t="str">
            <v>Others</v>
          </cell>
          <cell r="L38" t="str">
            <v>Others</v>
          </cell>
          <cell r="M38">
            <v>0</v>
          </cell>
          <cell r="O38" t="str">
            <v>Others</v>
          </cell>
        </row>
        <row r="39">
          <cell r="A39" t="str">
            <v>Total interest Earned</v>
          </cell>
          <cell r="B39">
            <v>1222.3449999999998</v>
          </cell>
          <cell r="C39">
            <v>1811.8429999999998</v>
          </cell>
          <cell r="D39">
            <v>2884.1750000000002</v>
          </cell>
          <cell r="E39">
            <v>4203.0430000000006</v>
          </cell>
          <cell r="F39">
            <v>6940.2259999999997</v>
          </cell>
          <cell r="G39">
            <v>13540.89</v>
          </cell>
          <cell r="H39">
            <v>21456.817431171334</v>
          </cell>
          <cell r="I39">
            <v>31179.663920376257</v>
          </cell>
          <cell r="J39">
            <v>42488.28824380615</v>
          </cell>
          <cell r="K39" t="str">
            <v>Total interest Earned</v>
          </cell>
          <cell r="L39">
            <v>0.48226809943183002</v>
          </cell>
          <cell r="M39">
            <v>0.59184598224018337</v>
          </cell>
          <cell r="N39">
            <v>0.45727738434734388</v>
          </cell>
          <cell r="O39">
            <v>0.65123840036849456</v>
          </cell>
          <cell r="P39">
            <v>0.9510733512136349</v>
          </cell>
          <cell r="Q39">
            <v>0.58459432365016872</v>
          </cell>
          <cell r="R39">
            <v>0.45313553701025966</v>
          </cell>
          <cell r="S39">
            <v>0.40443113461867819</v>
          </cell>
          <cell r="T39">
            <v>0.33345191903722693</v>
          </cell>
          <cell r="U39">
            <v>0.92204829826509793</v>
          </cell>
          <cell r="V39">
            <v>0.20895431082625904</v>
          </cell>
          <cell r="W39">
            <v>6.2145717604509709E-2</v>
          </cell>
          <cell r="X39">
            <v>0.32188391850670528</v>
          </cell>
          <cell r="Y39">
            <v>0.37842594712468181</v>
          </cell>
          <cell r="Z39">
            <v>0.22577466137380475</v>
          </cell>
        </row>
        <row r="41">
          <cell r="A41" t="str">
            <v>Interest on Deposits</v>
          </cell>
          <cell r="B41">
            <v>200.613</v>
          </cell>
          <cell r="C41">
            <v>212.12700000000001</v>
          </cell>
          <cell r="D41">
            <v>534.88499999999999</v>
          </cell>
          <cell r="E41">
            <v>1615.269</v>
          </cell>
          <cell r="F41">
            <v>2743.24</v>
          </cell>
          <cell r="G41">
            <v>5083.0344863999999</v>
          </cell>
          <cell r="H41">
            <v>8059.2918810000001</v>
          </cell>
          <cell r="I41">
            <v>12408.839165625001</v>
          </cell>
          <cell r="J41">
            <v>18840.184643028351</v>
          </cell>
          <cell r="K41" t="str">
            <v>Interest on Deposits</v>
          </cell>
          <cell r="L41">
            <v>5.7394087122968118E-2</v>
          </cell>
          <cell r="M41">
            <v>1.5215319124863877</v>
          </cell>
          <cell r="N41">
            <v>2.019843517765501</v>
          </cell>
          <cell r="O41">
            <v>0.69831774150311787</v>
          </cell>
          <cell r="P41">
            <v>0.85293101821204131</v>
          </cell>
          <cell r="Q41">
            <v>0.58552768086920848</v>
          </cell>
          <cell r="R41">
            <v>0.53969348037625697</v>
          </cell>
          <cell r="S41">
            <v>0.52549646964481678</v>
          </cell>
          <cell r="T41">
            <v>0.40208221072518224</v>
          </cell>
          <cell r="U41">
            <v>0.85027947766911383</v>
          </cell>
          <cell r="V41">
            <v>0.13666304153042197</v>
          </cell>
          <cell r="W41">
            <v>-0.10633586424082031</v>
          </cell>
          <cell r="X41">
            <v>0.52798652840404658</v>
          </cell>
          <cell r="Y41">
            <v>0.60906142423299237</v>
          </cell>
          <cell r="Z41">
            <v>0.19535519125683076</v>
          </cell>
        </row>
        <row r="42">
          <cell r="A42" t="str">
            <v>Interest on Borrowings</v>
          </cell>
          <cell r="B42">
            <v>191.60900000000001</v>
          </cell>
          <cell r="C42">
            <v>317.47800000000001</v>
          </cell>
          <cell r="D42">
            <v>202.07499999999999</v>
          </cell>
          <cell r="E42">
            <v>190.14</v>
          </cell>
          <cell r="F42">
            <v>481.13200000000001</v>
          </cell>
          <cell r="G42">
            <v>1509.5313899999999</v>
          </cell>
          <cell r="H42">
            <v>2580.4988000000003</v>
          </cell>
          <cell r="I42">
            <v>3415.5910500000005</v>
          </cell>
          <cell r="J42">
            <v>2221.6003749999995</v>
          </cell>
          <cell r="K42" t="str">
            <v>Interest on Borrowings</v>
          </cell>
          <cell r="L42">
            <v>0.65690546894978841</v>
          </cell>
          <cell r="M42">
            <v>-0.36349920309438766</v>
          </cell>
          <cell r="N42">
            <v>-5.906222937028327E-2</v>
          </cell>
          <cell r="O42">
            <v>1.5304091721889135</v>
          </cell>
          <cell r="P42">
            <v>2.1374578909737867</v>
          </cell>
          <cell r="Q42">
            <v>0.70947011575559249</v>
          </cell>
          <cell r="R42">
            <v>0.32361660079051391</v>
          </cell>
          <cell r="S42">
            <v>-8.108108108108103E-2</v>
          </cell>
          <cell r="T42">
            <v>2.4999999999999911E-2</v>
          </cell>
          <cell r="U42">
            <v>0.91962404534877273</v>
          </cell>
          <cell r="V42">
            <v>0.15650490093474856</v>
          </cell>
          <cell r="W42">
            <v>-9.4058654045539369E-2</v>
          </cell>
          <cell r="X42">
            <v>0.58026686771511038</v>
          </cell>
          <cell r="Y42">
            <v>1.9270524923973489</v>
          </cell>
          <cell r="Z42">
            <v>0.25</v>
          </cell>
        </row>
        <row r="43">
          <cell r="A43" t="str">
            <v>Others</v>
          </cell>
          <cell r="B43">
            <v>146.07499999999999</v>
          </cell>
          <cell r="C43">
            <v>338.69200000000001</v>
          </cell>
          <cell r="D43">
            <v>441.358</v>
          </cell>
          <cell r="E43">
            <v>142.816</v>
          </cell>
          <cell r="F43">
            <v>166.51400000000001</v>
          </cell>
          <cell r="G43">
            <v>399.82412360000058</v>
          </cell>
          <cell r="H43">
            <v>547.73138759468122</v>
          </cell>
          <cell r="I43">
            <v>750.35410633835613</v>
          </cell>
          <cell r="J43">
            <v>2181.7629999999999</v>
          </cell>
          <cell r="K43" t="str">
            <v>Others</v>
          </cell>
          <cell r="L43" t="str">
            <v>Others</v>
          </cell>
          <cell r="O43" t="str">
            <v>Others</v>
          </cell>
          <cell r="P43">
            <v>0.53139348510287165</v>
          </cell>
          <cell r="Q43">
            <v>0.36993081523678328</v>
          </cell>
          <cell r="R43">
            <v>0.36993081523678328</v>
          </cell>
          <cell r="S43">
            <v>0.36993081523678328</v>
          </cell>
          <cell r="T43">
            <v>0.36993081523678328</v>
          </cell>
          <cell r="U43">
            <v>0.36993081523678328</v>
          </cell>
          <cell r="V43">
            <v>0.36993081523678328</v>
          </cell>
          <cell r="W43">
            <v>0.36993081523678328</v>
          </cell>
          <cell r="X43">
            <v>1.36993081523678</v>
          </cell>
          <cell r="Y43">
            <v>2.36993081523678</v>
          </cell>
          <cell r="Z43">
            <v>2.36993081523678</v>
          </cell>
        </row>
        <row r="44">
          <cell r="A44" t="str">
            <v>Total Interest Expense</v>
          </cell>
          <cell r="B44">
            <v>538.29700000000003</v>
          </cell>
          <cell r="C44">
            <v>868.29700000000003</v>
          </cell>
          <cell r="D44">
            <v>1178.318</v>
          </cell>
          <cell r="E44">
            <v>1948.2250000000001</v>
          </cell>
          <cell r="F44">
            <v>3390.886</v>
          </cell>
          <cell r="G44">
            <v>6992.39</v>
          </cell>
          <cell r="H44">
            <v>11187.522068594682</v>
          </cell>
          <cell r="I44">
            <v>16574.784321963358</v>
          </cell>
          <cell r="J44">
            <v>21061.785018028349</v>
          </cell>
          <cell r="K44" t="str">
            <v>Total Interest Expense</v>
          </cell>
          <cell r="L44">
            <v>0.61304447173214793</v>
          </cell>
          <cell r="M44">
            <v>0.35704488210831076</v>
          </cell>
          <cell r="N44">
            <v>0.65339492395092003</v>
          </cell>
          <cell r="O44">
            <v>0.74050019889899765</v>
          </cell>
          <cell r="P44">
            <v>1.0621129698845673</v>
          </cell>
          <cell r="Q44">
            <v>0.59995681999926798</v>
          </cell>
          <cell r="R44">
            <v>0.48154204481899132</v>
          </cell>
          <cell r="S44">
            <v>0.39737858816996785</v>
          </cell>
          <cell r="T44">
            <v>0.34970738767307163</v>
          </cell>
          <cell r="U44">
            <v>0.87284090275284987</v>
          </cell>
          <cell r="V44">
            <v>0.18100238598604701</v>
          </cell>
          <cell r="W44">
            <v>-9.6419398065754058E-2</v>
          </cell>
          <cell r="X44">
            <v>0.47300285407508036</v>
          </cell>
          <cell r="Y44">
            <v>0.61825209394125391</v>
          </cell>
          <cell r="Z44">
            <v>0.21047178135290556</v>
          </cell>
        </row>
        <row r="46">
          <cell r="A46" t="str">
            <v>Net Interest Income</v>
          </cell>
          <cell r="B46">
            <v>684.04799999999977</v>
          </cell>
          <cell r="C46">
            <v>943.54599999999982</v>
          </cell>
          <cell r="D46">
            <v>1705.8570000000002</v>
          </cell>
          <cell r="E46">
            <v>2254.8180000000002</v>
          </cell>
          <cell r="F46">
            <v>3549.3399999999997</v>
          </cell>
          <cell r="G46">
            <v>6548.4999999999991</v>
          </cell>
          <cell r="H46">
            <v>10269.295362576651</v>
          </cell>
          <cell r="I46">
            <v>14604.879598412899</v>
          </cell>
          <cell r="J46">
            <v>0.65758719836902757</v>
          </cell>
          <cell r="K46" t="str">
            <v>Net Interest Income</v>
          </cell>
          <cell r="L46">
            <v>0.37935641943255471</v>
          </cell>
          <cell r="M46">
            <v>0.80792139439942567</v>
          </cell>
          <cell r="N46">
            <v>0.32180950689301624</v>
          </cell>
          <cell r="O46">
            <v>0.57411374221777511</v>
          </cell>
          <cell r="P46">
            <v>0.84499089971656693</v>
          </cell>
          <cell r="Q46">
            <v>0.56819048065612776</v>
          </cell>
          <cell r="R46">
            <v>0.4221890677753779</v>
          </cell>
          <cell r="S46">
            <v>0.41126728286571446</v>
          </cell>
          <cell r="T46">
            <v>0.31785029449224789</v>
          </cell>
          <cell r="U46">
            <v>0.97755752949071972</v>
          </cell>
          <cell r="V46">
            <v>0.23881627106000725</v>
          </cell>
          <cell r="W46">
            <v>0.22364035873618482</v>
          </cell>
          <cell r="X46">
            <v>0.20823051149708438</v>
          </cell>
          <cell r="Y46">
            <v>0.15853168723245492</v>
          </cell>
          <cell r="Z46">
            <v>0.24537343050136617</v>
          </cell>
        </row>
        <row r="47">
          <cell r="A47" t="str">
            <v>Growth YoY</v>
          </cell>
          <cell r="C47">
            <v>0.37935641943255471</v>
          </cell>
          <cell r="D47">
            <v>0.80792139439942567</v>
          </cell>
          <cell r="E47">
            <v>0.32180950689301624</v>
          </cell>
          <cell r="F47">
            <v>0.57411374221777511</v>
          </cell>
          <cell r="G47">
            <v>0.84499089971656693</v>
          </cell>
          <cell r="H47">
            <v>0.56819048065612776</v>
          </cell>
          <cell r="I47">
            <v>0.4221890677753779</v>
          </cell>
          <cell r="J47">
            <v>0.31785029449224789</v>
          </cell>
          <cell r="K47">
            <v>0.20823051149708438</v>
          </cell>
          <cell r="L47">
            <v>0.15853168723245492</v>
          </cell>
          <cell r="M47">
            <v>0.24537343050136617</v>
          </cell>
        </row>
        <row r="49">
          <cell r="A49" t="str">
            <v>Commission , Exchange &amp; Brokerage</v>
          </cell>
          <cell r="B49">
            <v>22.317</v>
          </cell>
          <cell r="C49">
            <v>32.645000000000003</v>
          </cell>
          <cell r="D49">
            <v>93.742000000000004</v>
          </cell>
          <cell r="E49">
            <v>360.85500000000002</v>
          </cell>
          <cell r="F49">
            <v>1589.317</v>
          </cell>
          <cell r="G49">
            <v>1681.8438000000001</v>
          </cell>
          <cell r="H49">
            <v>1799.2969400000002</v>
          </cell>
          <cell r="I49">
            <v>1933.911175</v>
          </cell>
          <cell r="J49">
            <v>0.70840186964261909</v>
          </cell>
          <cell r="K49" t="str">
            <v>Commission , Exchange &amp; Brokerage</v>
          </cell>
          <cell r="L49">
            <v>0.46278621678541043</v>
          </cell>
          <cell r="M49">
            <v>1.8715576657987438</v>
          </cell>
          <cell r="N49">
            <v>2.8494484862708283</v>
          </cell>
          <cell r="O49">
            <v>3.4043092100705268</v>
          </cell>
          <cell r="P49">
            <v>5.8217964068842276E-2</v>
          </cell>
          <cell r="Q49">
            <v>6.9835938390949259E-2</v>
          </cell>
          <cell r="R49">
            <v>7.4814907982892365E-2</v>
          </cell>
          <cell r="S49">
            <v>0.31300104972389642</v>
          </cell>
          <cell r="T49">
            <v>0.3655534885729137</v>
          </cell>
          <cell r="U49">
            <v>0.18559570096142175</v>
          </cell>
          <cell r="V49">
            <v>7.5035550028053066E-3</v>
          </cell>
          <cell r="W49">
            <v>0.36539934694329945</v>
          </cell>
          <cell r="X49">
            <v>0.15461640411240274</v>
          </cell>
          <cell r="Y49">
            <v>0.22626751567438097</v>
          </cell>
          <cell r="Z49">
            <v>0.30548710762438769</v>
          </cell>
        </row>
        <row r="50">
          <cell r="A50" t="str">
            <v>---Distribution</v>
          </cell>
          <cell r="D50">
            <v>50</v>
          </cell>
          <cell r="E50">
            <v>261</v>
          </cell>
          <cell r="F50">
            <v>1178</v>
          </cell>
          <cell r="G50">
            <v>1106</v>
          </cell>
          <cell r="H50">
            <v>1050.7</v>
          </cell>
          <cell r="I50">
            <v>998.16499999999996</v>
          </cell>
          <cell r="J50">
            <v>1100</v>
          </cell>
          <cell r="K50" t="str">
            <v>---Distribution</v>
          </cell>
          <cell r="L50" t="str">
            <v>---Distribution</v>
          </cell>
          <cell r="M50">
            <v>1107.1209562499996</v>
          </cell>
          <cell r="O50">
            <v>3.5134099616858236</v>
          </cell>
          <cell r="P50">
            <v>-6.1120543293718188E-2</v>
          </cell>
          <cell r="Q50">
            <v>-0.05</v>
          </cell>
          <cell r="R50">
            <v>-0.05</v>
          </cell>
          <cell r="S50">
            <v>-0.05</v>
          </cell>
          <cell r="T50">
            <v>-0.05</v>
          </cell>
          <cell r="U50">
            <v>-0.24502712477396027</v>
          </cell>
          <cell r="V50">
            <v>-0.24191616766467061</v>
          </cell>
          <cell r="W50">
            <v>0.15</v>
          </cell>
          <cell r="X50">
            <v>0.15</v>
          </cell>
          <cell r="Y50">
            <v>0.15</v>
          </cell>
          <cell r="Z50">
            <v>0.15</v>
          </cell>
        </row>
        <row r="51">
          <cell r="A51" t="str">
            <v>---Others</v>
          </cell>
          <cell r="E51">
            <v>99.855000000000018</v>
          </cell>
          <cell r="F51">
            <v>411.31700000000001</v>
          </cell>
          <cell r="G51">
            <v>575.84379999999999</v>
          </cell>
          <cell r="H51">
            <v>748.59694000000002</v>
          </cell>
          <cell r="I51">
            <v>935.74617499999999</v>
          </cell>
          <cell r="J51">
            <v>2197.4616971999999</v>
          </cell>
          <cell r="K51" t="str">
            <v>---Others</v>
          </cell>
          <cell r="L51" t="str">
            <v>---Others</v>
          </cell>
          <cell r="M51">
            <v>4539.8297812500005</v>
          </cell>
          <cell r="O51">
            <v>3.119142756997646</v>
          </cell>
          <cell r="P51">
            <v>0.39999999999999991</v>
          </cell>
          <cell r="Q51">
            <v>0.3</v>
          </cell>
          <cell r="R51">
            <v>0.25</v>
          </cell>
          <cell r="S51">
            <v>0.4</v>
          </cell>
          <cell r="T51">
            <v>0.32</v>
          </cell>
          <cell r="U51">
            <v>0.80641402153127806</v>
          </cell>
          <cell r="V51">
            <v>0.15778740869986896</v>
          </cell>
          <cell r="W51">
            <v>0.45037887711766689</v>
          </cell>
          <cell r="X51">
            <v>0.3</v>
          </cell>
          <cell r="Y51">
            <v>0.25</v>
          </cell>
          <cell r="Z51">
            <v>0.35</v>
          </cell>
        </row>
        <row r="52">
          <cell r="A52" t="str">
            <v>Profit on sale of Investment</v>
          </cell>
          <cell r="B52">
            <v>88.79</v>
          </cell>
          <cell r="C52">
            <v>82.853999999999999</v>
          </cell>
          <cell r="D52">
            <v>282.26</v>
          </cell>
          <cell r="E52">
            <v>144.84800000000001</v>
          </cell>
          <cell r="F52">
            <v>160.69999999999999</v>
          </cell>
          <cell r="G52">
            <v>100</v>
          </cell>
          <cell r="H52">
            <v>500</v>
          </cell>
          <cell r="I52">
            <v>1500</v>
          </cell>
          <cell r="J52">
            <v>1600</v>
          </cell>
          <cell r="K52" t="str">
            <v>Profit on sale of Investment</v>
          </cell>
          <cell r="L52">
            <v>-6.6854375492735763E-2</v>
          </cell>
          <cell r="M52">
            <v>2.4067154271368913</v>
          </cell>
          <cell r="N52">
            <v>-0.48682774746687441</v>
          </cell>
          <cell r="O52">
            <v>0.10943886004639336</v>
          </cell>
          <cell r="P52">
            <v>-0.37772246421904165</v>
          </cell>
          <cell r="Q52">
            <v>4</v>
          </cell>
          <cell r="R52">
            <v>2</v>
          </cell>
          <cell r="S52">
            <v>0.625</v>
          </cell>
          <cell r="T52">
            <v>0.23076923076923084</v>
          </cell>
        </row>
        <row r="53">
          <cell r="A53" t="str">
            <v>Loss on reval. Of invst</v>
          </cell>
          <cell r="B53">
            <v>88.79</v>
          </cell>
          <cell r="C53">
            <v>82.853999999999999</v>
          </cell>
          <cell r="D53">
            <v>282.26</v>
          </cell>
          <cell r="E53">
            <v>-3.5150000000000001</v>
          </cell>
          <cell r="F53">
            <v>-201.66399999999999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Loss on reval. Of invst</v>
          </cell>
          <cell r="L53" t="str">
            <v>Loss on reval. Of invst</v>
          </cell>
          <cell r="M53">
            <v>700</v>
          </cell>
          <cell r="O53" t="str">
            <v>-- Profit on sale of Investment</v>
          </cell>
          <cell r="P53">
            <v>-6.6854375492735763E-2</v>
          </cell>
          <cell r="Q53">
            <v>2.4067154271368913</v>
          </cell>
          <cell r="R53">
            <v>-0.48682774746687441</v>
          </cell>
          <cell r="S53">
            <v>0.10943886004639336</v>
          </cell>
          <cell r="T53">
            <v>0.53940261356565045</v>
          </cell>
          <cell r="U53">
            <v>1.9379785109668446</v>
          </cell>
          <cell r="V53">
            <v>-2.1736330202269389</v>
          </cell>
          <cell r="W53">
            <v>-1.6124290738569753</v>
          </cell>
          <cell r="X53">
            <v>0.74185588875999686</v>
          </cell>
          <cell r="Y53">
            <v>-0.47799272266907267</v>
          </cell>
          <cell r="Z53">
            <v>0.47368421052631571</v>
          </cell>
        </row>
        <row r="54">
          <cell r="A54" t="str">
            <v>Forex Income</v>
          </cell>
          <cell r="B54">
            <v>0</v>
          </cell>
          <cell r="C54">
            <v>1.2090000000000001</v>
          </cell>
          <cell r="D54">
            <v>55.174999999999997</v>
          </cell>
          <cell r="E54">
            <v>10.837</v>
          </cell>
          <cell r="F54">
            <v>285.346</v>
          </cell>
          <cell r="G54">
            <v>285.346</v>
          </cell>
          <cell r="H54">
            <v>342.41519999999997</v>
          </cell>
          <cell r="I54">
            <v>410.89823999999993</v>
          </cell>
          <cell r="J54">
            <v>415.13745</v>
          </cell>
          <cell r="K54" t="str">
            <v>Forex Income</v>
          </cell>
          <cell r="L54" t="str">
            <v>Forex Income</v>
          </cell>
          <cell r="M54">
            <v>44.636889991728694</v>
          </cell>
          <cell r="N54">
            <v>-0.80358858178522885</v>
          </cell>
          <cell r="O54">
            <v>25.330718833625543</v>
          </cell>
          <cell r="P54">
            <v>0</v>
          </cell>
          <cell r="Q54">
            <v>0.2</v>
          </cell>
          <cell r="R54">
            <v>0.2</v>
          </cell>
          <cell r="S54">
            <v>0.4</v>
          </cell>
          <cell r="T54">
            <v>0.3</v>
          </cell>
        </row>
        <row r="55">
          <cell r="A55" t="str">
            <v>Income earned from Subs/JVs</v>
          </cell>
          <cell r="B55">
            <v>515.471</v>
          </cell>
          <cell r="C55">
            <v>594.89400000000001</v>
          </cell>
          <cell r="D55">
            <v>502.19099999999997</v>
          </cell>
          <cell r="E55">
            <v>691.24900000000002</v>
          </cell>
          <cell r="F55">
            <v>377.08600000000001</v>
          </cell>
          <cell r="G55">
            <v>238.10750000000002</v>
          </cell>
          <cell r="H55">
            <v>357.53975000000003</v>
          </cell>
          <cell r="I55">
            <v>446.9246875</v>
          </cell>
          <cell r="J55">
            <v>430.67187500000006</v>
          </cell>
          <cell r="K55" t="str">
            <v>Income earned from Subs/JVs</v>
          </cell>
          <cell r="L55" t="str">
            <v>Income earned from Subs/JVs</v>
          </cell>
          <cell r="M55">
            <v>-0.15583112285550038</v>
          </cell>
          <cell r="N55">
            <v>0.37646632456575291</v>
          </cell>
          <cell r="O55">
            <v>-0.45448601010634371</v>
          </cell>
          <cell r="P55">
            <v>-0.36855916157057012</v>
          </cell>
          <cell r="Q55">
            <v>0.50158961813466618</v>
          </cell>
          <cell r="R55">
            <v>0.25</v>
          </cell>
          <cell r="S55">
            <v>0.59883087153213044</v>
          </cell>
          <cell r="T55">
            <v>0.46817871905228614</v>
          </cell>
        </row>
        <row r="56">
          <cell r="A56" t="str">
            <v>---Royalty</v>
          </cell>
          <cell r="B56">
            <v>458</v>
          </cell>
          <cell r="C56">
            <v>458</v>
          </cell>
          <cell r="D56">
            <v>458</v>
          </cell>
          <cell r="E56">
            <v>458</v>
          </cell>
          <cell r="F56">
            <v>225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str">
            <v>---Royalty</v>
          </cell>
          <cell r="L56" t="str">
            <v>---Royalty</v>
          </cell>
          <cell r="M56">
            <v>863.48438562499973</v>
          </cell>
          <cell r="O56" t="str">
            <v>Forex Income</v>
          </cell>
          <cell r="Q56">
            <v>44.636889991728694</v>
          </cell>
          <cell r="R56">
            <v>-0.80358858178522885</v>
          </cell>
          <cell r="S56">
            <v>25.330718833625543</v>
          </cell>
          <cell r="T56">
            <v>-0.46708557330398881</v>
          </cell>
          <cell r="U56">
            <v>-2.7991582546937166</v>
          </cell>
          <cell r="V56">
            <v>-1.4788313857647786</v>
          </cell>
          <cell r="W56">
            <v>3.3339083837774712</v>
          </cell>
          <cell r="X56">
            <v>0.15</v>
          </cell>
          <cell r="Y56">
            <v>0.15</v>
          </cell>
          <cell r="Z56">
            <v>0.15</v>
          </cell>
        </row>
        <row r="57">
          <cell r="A57" t="str">
            <v>---Others</v>
          </cell>
          <cell r="B57">
            <v>57.471000000000004</v>
          </cell>
          <cell r="C57">
            <v>136.89400000000001</v>
          </cell>
          <cell r="D57">
            <v>44.190999999999974</v>
          </cell>
          <cell r="E57">
            <v>233.24900000000002</v>
          </cell>
          <cell r="F57">
            <v>152.08600000000001</v>
          </cell>
          <cell r="G57">
            <v>238.10750000000002</v>
          </cell>
          <cell r="H57">
            <v>357.53975000000003</v>
          </cell>
          <cell r="I57">
            <v>446.9246875</v>
          </cell>
          <cell r="J57">
            <v>430.67187500000006</v>
          </cell>
          <cell r="K57" t="str">
            <v>---Others</v>
          </cell>
          <cell r="L57" t="str">
            <v>---Others</v>
          </cell>
          <cell r="M57">
            <v>-0.6771881894020193</v>
          </cell>
          <cell r="N57">
            <v>4.2782014437328906</v>
          </cell>
          <cell r="O57">
            <v>-0.34796719385720842</v>
          </cell>
          <cell r="P57">
            <v>0.25</v>
          </cell>
          <cell r="Q57">
            <v>0.3</v>
          </cell>
          <cell r="R57">
            <v>0.25</v>
          </cell>
          <cell r="S57">
            <v>0.25</v>
          </cell>
          <cell r="T57">
            <v>0.25</v>
          </cell>
          <cell r="U57">
            <v>1.9994450489662676</v>
          </cell>
          <cell r="V57">
            <v>1.8715830639690401E-2</v>
          </cell>
          <cell r="W57">
            <v>0.45589869234494729</v>
          </cell>
          <cell r="X57">
            <v>0.74320252037531676</v>
          </cell>
          <cell r="Y57">
            <v>0.23380202061570521</v>
          </cell>
          <cell r="Z57">
            <v>0.25</v>
          </cell>
        </row>
        <row r="58">
          <cell r="A58" t="str">
            <v>Discounting income</v>
          </cell>
          <cell r="B58">
            <v>458</v>
          </cell>
          <cell r="C58">
            <v>458</v>
          </cell>
          <cell r="D58">
            <v>458</v>
          </cell>
          <cell r="E58">
            <v>458</v>
          </cell>
          <cell r="F58">
            <v>225</v>
          </cell>
          <cell r="G58">
            <v>0</v>
          </cell>
          <cell r="H58">
            <v>400</v>
          </cell>
          <cell r="I58">
            <v>400</v>
          </cell>
          <cell r="J58">
            <v>900</v>
          </cell>
          <cell r="K58" t="str">
            <v>Discounting income</v>
          </cell>
          <cell r="L58" t="str">
            <v>Discounting income</v>
          </cell>
          <cell r="M58">
            <v>0</v>
          </cell>
          <cell r="O58" t="str">
            <v>---Royalty</v>
          </cell>
        </row>
        <row r="59">
          <cell r="A59" t="str">
            <v>Others</v>
          </cell>
          <cell r="B59">
            <v>23.422000000000025</v>
          </cell>
          <cell r="C59">
            <v>9.8010000000000446</v>
          </cell>
          <cell r="D59">
            <v>21.540000000000134</v>
          </cell>
          <cell r="E59">
            <v>116.53700000000003</v>
          </cell>
          <cell r="F59">
            <v>630.49546745589248</v>
          </cell>
          <cell r="G59">
            <v>531.27269999999999</v>
          </cell>
          <cell r="H59">
            <v>664.09087499999998</v>
          </cell>
          <cell r="I59">
            <v>796.90904999999998</v>
          </cell>
          <cell r="J59">
            <v>1993.4731250000004</v>
          </cell>
          <cell r="K59" t="str">
            <v>Others</v>
          </cell>
          <cell r="L59">
            <v>-0.58154726325676576</v>
          </cell>
          <cell r="M59">
            <v>1.1977349250076559</v>
          </cell>
          <cell r="N59">
            <v>4.4102599814298662</v>
          </cell>
          <cell r="O59">
            <v>4.4102599814298662</v>
          </cell>
          <cell r="P59">
            <v>0.2</v>
          </cell>
          <cell r="Q59">
            <v>0.25</v>
          </cell>
          <cell r="R59">
            <v>0.2</v>
          </cell>
          <cell r="S59">
            <v>0.25</v>
          </cell>
          <cell r="T59">
            <v>0.25</v>
          </cell>
          <cell r="U59">
            <v>1.9994450489662676</v>
          </cell>
          <cell r="V59">
            <v>1.8715830639690401E-2</v>
          </cell>
          <cell r="W59">
            <v>0.45589869234494729</v>
          </cell>
          <cell r="X59">
            <v>0.2</v>
          </cell>
          <cell r="Y59">
            <v>0.2</v>
          </cell>
          <cell r="Z59">
            <v>0.25</v>
          </cell>
        </row>
        <row r="60">
          <cell r="A60" t="str">
            <v>Other Income</v>
          </cell>
          <cell r="B60">
            <v>650</v>
          </cell>
          <cell r="C60">
            <v>721.40300000000002</v>
          </cell>
          <cell r="D60">
            <v>954.90800000000002</v>
          </cell>
          <cell r="E60">
            <v>1324.326</v>
          </cell>
          <cell r="F60">
            <v>2429.3150000000001</v>
          </cell>
          <cell r="G60">
            <v>2836.57</v>
          </cell>
          <cell r="H60">
            <v>4063.3427650000003</v>
          </cell>
          <cell r="I60">
            <v>5488.6431524999998</v>
          </cell>
          <cell r="J60">
            <v>0.45310228097257954</v>
          </cell>
          <cell r="K60" t="str">
            <v>Other Income</v>
          </cell>
          <cell r="L60">
            <v>0.10985076923076931</v>
          </cell>
          <cell r="M60">
            <v>0.32368177010630683</v>
          </cell>
          <cell r="N60">
            <v>0.38686239930967181</v>
          </cell>
          <cell r="O60">
            <v>0.83437839323550245</v>
          </cell>
          <cell r="P60">
            <v>0.16764190728662198</v>
          </cell>
          <cell r="Q60">
            <v>0.43248457291729103</v>
          </cell>
          <cell r="R60">
            <v>0.35077040504113111</v>
          </cell>
          <cell r="S60">
            <v>0.36823661561942767</v>
          </cell>
          <cell r="T60">
            <v>0.29443797444919584</v>
          </cell>
        </row>
        <row r="61">
          <cell r="A61" t="str">
            <v>Others</v>
          </cell>
          <cell r="B61">
            <v>23.422000000000025</v>
          </cell>
          <cell r="C61">
            <v>9.8010000000000446</v>
          </cell>
          <cell r="D61">
            <v>21.540000000000134</v>
          </cell>
          <cell r="E61">
            <v>120.05199999999991</v>
          </cell>
          <cell r="F61">
            <v>18.779999999999916</v>
          </cell>
          <cell r="G61">
            <v>64.807999999999765</v>
          </cell>
          <cell r="H61">
            <v>151.99499999999989</v>
          </cell>
          <cell r="I61">
            <v>422.26700000000005</v>
          </cell>
          <cell r="J61">
            <v>231.97699999999986</v>
          </cell>
          <cell r="K61">
            <v>189.61599999999976</v>
          </cell>
          <cell r="L61">
            <v>237.0199999999997</v>
          </cell>
          <cell r="M61">
            <v>296.27499999999964</v>
          </cell>
          <cell r="O61" t="str">
            <v>Others</v>
          </cell>
          <cell r="P61">
            <v>-0.58154726325676576</v>
          </cell>
          <cell r="Q61">
            <v>1.1977349250076559</v>
          </cell>
          <cell r="R61">
            <v>4.5734447539461076</v>
          </cell>
          <cell r="S61">
            <v>-0.84356778729217397</v>
          </cell>
          <cell r="T61">
            <v>2.4509052183173621</v>
          </cell>
          <cell r="U61">
            <v>1.3453123071225841</v>
          </cell>
          <cell r="V61">
            <v>1.7781637553866929</v>
          </cell>
          <cell r="W61">
            <v>-0.4506390506480501</v>
          </cell>
          <cell r="X61">
            <v>0</v>
          </cell>
          <cell r="Y61">
            <v>0.25</v>
          </cell>
          <cell r="Z61">
            <v>0.25</v>
          </cell>
        </row>
        <row r="62">
          <cell r="A62" t="str">
            <v>Total income</v>
          </cell>
          <cell r="B62">
            <v>1334.0479999999998</v>
          </cell>
          <cell r="C62">
            <v>1664.9489999999998</v>
          </cell>
          <cell r="D62">
            <v>2660.7650000000003</v>
          </cell>
          <cell r="E62">
            <v>3579.1440000000002</v>
          </cell>
          <cell r="F62">
            <v>5978.6549999999997</v>
          </cell>
          <cell r="G62">
            <v>9385.07</v>
          </cell>
          <cell r="H62">
            <v>14332.638127576651</v>
          </cell>
          <cell r="I62">
            <v>20093.5227509129</v>
          </cell>
          <cell r="J62">
            <v>30063.247372977799</v>
          </cell>
          <cell r="K62" t="str">
            <v>Total income</v>
          </cell>
          <cell r="L62">
            <v>0.24804279905970406</v>
          </cell>
          <cell r="M62">
            <v>0.59810600805189873</v>
          </cell>
          <cell r="N62">
            <v>0.3451559983688901</v>
          </cell>
          <cell r="O62">
            <v>0.67041476956501311</v>
          </cell>
          <cell r="P62">
            <v>0.5697627643675709</v>
          </cell>
          <cell r="Q62">
            <v>0.52717434473868074</v>
          </cell>
          <cell r="R62">
            <v>0.40194167829103589</v>
          </cell>
          <cell r="S62">
            <v>0.39846998659156663</v>
          </cell>
          <cell r="T62">
            <v>0.31103801191145464</v>
          </cell>
          <cell r="U62">
            <v>0.45443872734850044</v>
          </cell>
          <cell r="V62">
            <v>-0.23215042054031032</v>
          </cell>
          <cell r="W62">
            <v>0.77210729420650948</v>
          </cell>
          <cell r="X62">
            <v>-8.0398801217810512E-2</v>
          </cell>
          <cell r="Y62">
            <v>0.32216369313237725</v>
          </cell>
          <cell r="Z62">
            <v>0.23972011309800889</v>
          </cell>
        </row>
        <row r="63">
          <cell r="A63" t="str">
            <v>Growth YoY</v>
          </cell>
          <cell r="C63">
            <v>0.24804279905970406</v>
          </cell>
          <cell r="D63">
            <v>0.59810600805189873</v>
          </cell>
          <cell r="E63">
            <v>0.3451559983688901</v>
          </cell>
          <cell r="F63">
            <v>0.67041476956501311</v>
          </cell>
          <cell r="G63">
            <v>0.5697627643675709</v>
          </cell>
          <cell r="H63">
            <v>0.52717434473868074</v>
          </cell>
          <cell r="I63">
            <v>0.40194167829103589</v>
          </cell>
          <cell r="J63">
            <v>0.31103801191145464</v>
          </cell>
        </row>
        <row r="64">
          <cell r="A64" t="str">
            <v>Core Income</v>
          </cell>
          <cell r="B64">
            <v>1245.2579999999998</v>
          </cell>
          <cell r="C64">
            <v>1582.0949999999998</v>
          </cell>
          <cell r="D64">
            <v>2378.5050000000001</v>
          </cell>
          <cell r="E64">
            <v>3434.2960000000003</v>
          </cell>
          <cell r="F64">
            <v>5817.9549999999999</v>
          </cell>
          <cell r="G64">
            <v>9285.07</v>
          </cell>
          <cell r="H64">
            <v>13832.638127576651</v>
          </cell>
          <cell r="I64">
            <v>18593.5227509129</v>
          </cell>
          <cell r="J64">
            <v>28463.247372977799</v>
          </cell>
          <cell r="K64" t="str">
            <v>Core Income</v>
          </cell>
          <cell r="L64">
            <v>0.27049575268739501</v>
          </cell>
          <cell r="M64">
            <v>0.50338949304561376</v>
          </cell>
          <cell r="N64">
            <v>0.44388849298193622</v>
          </cell>
          <cell r="O64">
            <v>0.69407500110648579</v>
          </cell>
          <cell r="P64">
            <v>0.59593362272482331</v>
          </cell>
          <cell r="Q64">
            <v>0.48977208869471656</v>
          </cell>
          <cell r="R64">
            <v>0.34417763115229505</v>
          </cell>
          <cell r="S64">
            <v>0.38685091443716746</v>
          </cell>
          <cell r="T64">
            <v>0.31586210805321913</v>
          </cell>
          <cell r="U64">
            <v>0.79994190794262887</v>
          </cell>
          <cell r="V64">
            <v>0.10960274893649014</v>
          </cell>
          <cell r="W64">
            <v>0.3277705938960489</v>
          </cell>
          <cell r="X64">
            <v>0.13509407425152165</v>
          </cell>
          <cell r="Y64">
            <v>0.19212317906293896</v>
          </cell>
          <cell r="Z64">
            <v>0.24408628245517794</v>
          </cell>
        </row>
        <row r="65">
          <cell r="A65" t="str">
            <v>YoY</v>
          </cell>
          <cell r="C65">
            <v>0.27049575268739501</v>
          </cell>
          <cell r="D65">
            <v>0.50338949304561376</v>
          </cell>
          <cell r="E65">
            <v>0.44388849298193622</v>
          </cell>
          <cell r="F65">
            <v>0.69407500110648579</v>
          </cell>
          <cell r="G65">
            <v>0.59593362272482331</v>
          </cell>
          <cell r="H65">
            <v>0.48977208869471656</v>
          </cell>
          <cell r="I65">
            <v>0.34417763115229505</v>
          </cell>
          <cell r="J65">
            <v>0.31586210805321913</v>
          </cell>
          <cell r="K65">
            <v>0.13509407425152165</v>
          </cell>
          <cell r="L65">
            <v>0.19212317906293896</v>
          </cell>
          <cell r="M65">
            <v>0.24408628245517794</v>
          </cell>
        </row>
        <row r="66">
          <cell r="A66" t="str">
            <v>Core Income</v>
          </cell>
          <cell r="B66">
            <v>1245.2579999999998</v>
          </cell>
          <cell r="C66">
            <v>1582.0949999999998</v>
          </cell>
          <cell r="D66">
            <v>2378.5050000000001</v>
          </cell>
          <cell r="E66">
            <v>3434.2960000000003</v>
          </cell>
          <cell r="F66">
            <v>5819.6219999999994</v>
          </cell>
          <cell r="G66">
            <v>9137.7219999999998</v>
          </cell>
          <cell r="H66">
            <v>16165.838999999996</v>
          </cell>
          <cell r="I66">
            <v>19597.122000000003</v>
          </cell>
          <cell r="J66">
            <v>24365.491999999998</v>
          </cell>
          <cell r="K66">
            <v>27340.152000000002</v>
          </cell>
          <cell r="L66">
            <v>33202.600212969111</v>
          </cell>
          <cell r="M66">
            <v>41197.840450964453</v>
          </cell>
          <cell r="O66" t="str">
            <v>Core Income</v>
          </cell>
          <cell r="P66">
            <v>0.27049575268739501</v>
          </cell>
          <cell r="Q66">
            <v>0.50338949304561376</v>
          </cell>
          <cell r="R66">
            <v>0.44388849298193622</v>
          </cell>
          <cell r="S66">
            <v>0.69456039898715738</v>
          </cell>
          <cell r="T66">
            <v>0.57015730574941137</v>
          </cell>
          <cell r="U66">
            <v>0.76913228482985119</v>
          </cell>
          <cell r="V66">
            <v>0.21225517586807641</v>
          </cell>
          <cell r="W66">
            <v>0.24331991197482949</v>
          </cell>
          <cell r="X66">
            <v>0.12208495523094731</v>
          </cell>
          <cell r="Y66">
            <v>0.21442632114734073</v>
          </cell>
          <cell r="Z66">
            <v>0.24080162959262319</v>
          </cell>
        </row>
        <row r="67">
          <cell r="A67" t="str">
            <v>Operating  Expenses</v>
          </cell>
          <cell r="C67">
            <v>0.27049575268739501</v>
          </cell>
          <cell r="D67">
            <v>0.50338949304561376</v>
          </cell>
          <cell r="E67">
            <v>0.44388849298193622</v>
          </cell>
          <cell r="F67">
            <v>0.69456039898715738</v>
          </cell>
          <cell r="G67">
            <v>0.57015730574941137</v>
          </cell>
          <cell r="H67">
            <v>0.76913228482985119</v>
          </cell>
          <cell r="I67">
            <v>0.21225517586807641</v>
          </cell>
          <cell r="J67">
            <v>0.24331991197482949</v>
          </cell>
          <cell r="K67" t="str">
            <v>Operating  Expenses</v>
          </cell>
          <cell r="L67" t="str">
            <v>Operating  Expenses</v>
          </cell>
          <cell r="M67">
            <v>0.24080162959262319</v>
          </cell>
        </row>
        <row r="68">
          <cell r="A68" t="str">
            <v>Payments to / Provisions for employees</v>
          </cell>
          <cell r="B68">
            <v>135.80000000000001</v>
          </cell>
          <cell r="C68">
            <v>217.375</v>
          </cell>
          <cell r="D68">
            <v>441.38299999999998</v>
          </cell>
          <cell r="E68">
            <v>858.59400000000005</v>
          </cell>
          <cell r="F68">
            <v>1713.86</v>
          </cell>
          <cell r="G68">
            <v>2696.97</v>
          </cell>
          <cell r="H68">
            <v>4045.4549999999999</v>
          </cell>
          <cell r="I68">
            <v>5663.6369999999997</v>
          </cell>
          <cell r="J68">
            <v>0.67645992055968551</v>
          </cell>
          <cell r="K68" t="str">
            <v>Payments to / Provisions for employees</v>
          </cell>
          <cell r="L68">
            <v>0.60069955817378484</v>
          </cell>
          <cell r="M68">
            <v>1.0305140885566417</v>
          </cell>
          <cell r="N68">
            <v>0.94523577029473294</v>
          </cell>
          <cell r="O68">
            <v>0.99612389557811931</v>
          </cell>
          <cell r="P68">
            <v>0.57362328311530697</v>
          </cell>
          <cell r="Q68">
            <v>0.5</v>
          </cell>
          <cell r="R68">
            <v>0.4</v>
          </cell>
          <cell r="S68">
            <v>0.4</v>
          </cell>
          <cell r="T68">
            <v>0.35</v>
          </cell>
        </row>
        <row r="69">
          <cell r="A69" t="str">
            <v>Others</v>
          </cell>
          <cell r="B69">
            <v>344.64099999999996</v>
          </cell>
          <cell r="C69">
            <v>551.774</v>
          </cell>
          <cell r="D69">
            <v>954.221</v>
          </cell>
          <cell r="E69">
            <v>1386.3959999999997</v>
          </cell>
          <cell r="F69">
            <v>2159.1639999999998</v>
          </cell>
          <cell r="G69">
            <v>3430.1</v>
          </cell>
          <cell r="H69">
            <v>5316.6549999999997</v>
          </cell>
          <cell r="I69">
            <v>7283.8173500000003</v>
          </cell>
          <cell r="J69">
            <v>9310.3861759999982</v>
          </cell>
          <cell r="K69" t="str">
            <v>Others</v>
          </cell>
          <cell r="L69">
            <v>0.60101090700177884</v>
          </cell>
          <cell r="M69">
            <v>0.72936927075215574</v>
          </cell>
          <cell r="N69">
            <v>0.45290870773122749</v>
          </cell>
          <cell r="O69">
            <v>0.55739341429144362</v>
          </cell>
          <cell r="P69">
            <v>0.58862411562993833</v>
          </cell>
          <cell r="Q69">
            <v>0.55000000000000004</v>
          </cell>
          <cell r="R69">
            <v>0.37</v>
          </cell>
          <cell r="S69">
            <v>0.4</v>
          </cell>
          <cell r="T69">
            <v>0.3</v>
          </cell>
        </row>
        <row r="70">
          <cell r="A70" t="str">
            <v>Total Operating Expenses</v>
          </cell>
          <cell r="B70">
            <v>480.44099999999997</v>
          </cell>
          <cell r="C70">
            <v>769.149</v>
          </cell>
          <cell r="D70">
            <v>1395.604</v>
          </cell>
          <cell r="E70">
            <v>2244.9899999999998</v>
          </cell>
          <cell r="F70">
            <v>3873.0239999999999</v>
          </cell>
          <cell r="G70">
            <v>6127.07</v>
          </cell>
          <cell r="H70">
            <v>9362.11</v>
          </cell>
          <cell r="I70">
            <v>12947.45435</v>
          </cell>
          <cell r="J70">
            <v>19277.640619999998</v>
          </cell>
          <cell r="K70" t="str">
            <v>Total Operating Expenses</v>
          </cell>
          <cell r="L70">
            <v>0.60092290208371058</v>
          </cell>
          <cell r="M70">
            <v>0.81447807901979985</v>
          </cell>
          <cell r="N70">
            <v>0.60861533787521371</v>
          </cell>
          <cell r="O70">
            <v>0.72518541285261851</v>
          </cell>
          <cell r="P70">
            <v>0.58198606566858357</v>
          </cell>
          <cell r="Q70">
            <v>0.52799135639057515</v>
          </cell>
          <cell r="R70">
            <v>0.38296327964529353</v>
          </cell>
          <cell r="S70">
            <v>0.39999999999999991</v>
          </cell>
          <cell r="T70">
            <v>0.32538039896599535</v>
          </cell>
          <cell r="U70">
            <v>0.77223019009345961</v>
          </cell>
          <cell r="V70">
            <v>0.12403186321949788</v>
          </cell>
          <cell r="W70">
            <v>-2.7003261637614795E-4</v>
          </cell>
          <cell r="X70">
            <v>0.33</v>
          </cell>
          <cell r="Y70">
            <v>0.3</v>
          </cell>
          <cell r="Z70">
            <v>0.27500000000000002</v>
          </cell>
        </row>
        <row r="71">
          <cell r="A71" t="str">
            <v>Others</v>
          </cell>
          <cell r="B71">
            <v>344.64099999999996</v>
          </cell>
          <cell r="C71">
            <v>551.774</v>
          </cell>
          <cell r="D71">
            <v>954.221</v>
          </cell>
          <cell r="E71">
            <v>1386.3959999999997</v>
          </cell>
          <cell r="F71">
            <v>2160.8310000000001</v>
          </cell>
          <cell r="G71">
            <v>3197.2479999999996</v>
          </cell>
          <cell r="H71">
            <v>5001.418999999999</v>
          </cell>
          <cell r="I71">
            <v>6127.896999999999</v>
          </cell>
          <cell r="J71">
            <v>6059.177999999999</v>
          </cell>
          <cell r="K71">
            <v>7694.8569999999991</v>
          </cell>
          <cell r="L71">
            <v>8849.085549999998</v>
          </cell>
          <cell r="M71">
            <v>11061.356937499997</v>
          </cell>
          <cell r="O71" t="str">
            <v>Others</v>
          </cell>
          <cell r="P71">
            <v>0.60101090700177884</v>
          </cell>
          <cell r="Q71">
            <v>0.72936927075215574</v>
          </cell>
          <cell r="R71">
            <v>0.45290870773122749</v>
          </cell>
          <cell r="S71">
            <v>0.55859581245185397</v>
          </cell>
          <cell r="T71">
            <v>0.47963815772728147</v>
          </cell>
          <cell r="U71">
            <v>0.56428872580419154</v>
          </cell>
          <cell r="V71">
            <v>0.22523167924942911</v>
          </cell>
          <cell r="W71">
            <v>-1.1214124519390634E-2</v>
          </cell>
          <cell r="X71">
            <v>0.23</v>
          </cell>
          <cell r="Y71">
            <v>0.15</v>
          </cell>
          <cell r="Z71">
            <v>0.25</v>
          </cell>
        </row>
        <row r="72">
          <cell r="A72" t="str">
            <v>Pre provision profit</v>
          </cell>
          <cell r="B72">
            <v>853.60699999999974</v>
          </cell>
          <cell r="C72">
            <v>895.79999999999984</v>
          </cell>
          <cell r="D72">
            <v>1265.1610000000003</v>
          </cell>
          <cell r="E72">
            <v>1334.1540000000005</v>
          </cell>
          <cell r="F72">
            <v>2105.6309999999999</v>
          </cell>
          <cell r="G72">
            <v>3258</v>
          </cell>
          <cell r="H72">
            <v>4970.5281275766501</v>
          </cell>
          <cell r="I72">
            <v>7146.0684009129</v>
          </cell>
          <cell r="J72">
            <v>10785.606752977801</v>
          </cell>
          <cell r="K72" t="str">
            <v>Pre provision profit</v>
          </cell>
          <cell r="L72">
            <v>4.9429069817843674E-2</v>
          </cell>
          <cell r="M72">
            <v>0.41232529582496147</v>
          </cell>
          <cell r="N72">
            <v>5.453298038747656E-2</v>
          </cell>
          <cell r="O72">
            <v>0.57825183599494445</v>
          </cell>
          <cell r="P72">
            <v>0.54727965156288083</v>
          </cell>
          <cell r="Q72">
            <v>0.52563785376815542</v>
          </cell>
          <cell r="R72">
            <v>0.43768795135999383</v>
          </cell>
          <cell r="S72">
            <v>0.39582415472826371</v>
          </cell>
          <cell r="T72">
            <v>0.28616171279766989</v>
          </cell>
          <cell r="U72">
            <v>0.66372148514706053</v>
          </cell>
          <cell r="V72">
            <v>0.17368417748229348</v>
          </cell>
          <cell r="W72">
            <v>-5.8754308363706542E-3</v>
          </cell>
          <cell r="X72">
            <v>0.30597681137292332</v>
          </cell>
          <cell r="Y72">
            <v>0.22569281272463959</v>
          </cell>
          <cell r="Z72">
            <v>0.26338027705915601</v>
          </cell>
        </row>
        <row r="73">
          <cell r="A73" t="str">
            <v>Growth YoY</v>
          </cell>
          <cell r="C73">
            <v>4.9429069817843674E-2</v>
          </cell>
          <cell r="D73">
            <v>0.41232529582496147</v>
          </cell>
          <cell r="E73">
            <v>5.453298038747656E-2</v>
          </cell>
          <cell r="F73">
            <v>0.57825183599494445</v>
          </cell>
          <cell r="G73">
            <v>0.54727965156288083</v>
          </cell>
          <cell r="H73">
            <v>0.52563785376815542</v>
          </cell>
          <cell r="I73">
            <v>0.43768795135999383</v>
          </cell>
          <cell r="J73">
            <v>0.28616171279766989</v>
          </cell>
        </row>
        <row r="74">
          <cell r="A74" t="str">
            <v>Pre provision profit</v>
          </cell>
          <cell r="B74">
            <v>853.60699999999974</v>
          </cell>
          <cell r="C74">
            <v>895.79999999999984</v>
          </cell>
          <cell r="D74">
            <v>1265.1610000000003</v>
          </cell>
          <cell r="E74">
            <v>1334.1540000000005</v>
          </cell>
          <cell r="F74">
            <v>2105.6309999999994</v>
          </cell>
          <cell r="G74">
            <v>3258.0339999999997</v>
          </cell>
          <cell r="H74">
            <v>6698.9039999999968</v>
          </cell>
          <cell r="I74">
            <v>6779.8930000000037</v>
          </cell>
          <cell r="J74">
            <v>12993.960000000001</v>
          </cell>
          <cell r="K74">
            <v>12716.899000000003</v>
          </cell>
          <cell r="L74">
            <v>14638.666162969115</v>
          </cell>
          <cell r="M74">
            <v>17844.42667596446</v>
          </cell>
          <cell r="O74" t="str">
            <v>Pre provision profit</v>
          </cell>
          <cell r="P74">
            <v>4.9429069817843674E-2</v>
          </cell>
          <cell r="Q74">
            <v>0.41232529582496147</v>
          </cell>
          <cell r="R74">
            <v>5.453298038747656E-2</v>
          </cell>
          <cell r="S74">
            <v>0.57825183599494423</v>
          </cell>
          <cell r="T74">
            <v>0.5472957987415652</v>
          </cell>
          <cell r="U74">
            <v>1.0561185058228362</v>
          </cell>
          <cell r="V74">
            <v>1.2089888136926019E-2</v>
          </cell>
          <cell r="W74">
            <v>0.91654352067208045</v>
          </cell>
          <cell r="X74">
            <v>-2.1322291279948336E-2</v>
          </cell>
          <cell r="Y74">
            <v>0.15111916536956937</v>
          </cell>
          <cell r="Z74">
            <v>0.21899266485800717</v>
          </cell>
        </row>
        <row r="75">
          <cell r="A75" t="str">
            <v>Provisions &amp; Contingencies</v>
          </cell>
          <cell r="C75">
            <v>4.9429069817843674E-2</v>
          </cell>
          <cell r="D75">
            <v>0.41232529582496147</v>
          </cell>
          <cell r="E75">
            <v>5.453298038747656E-2</v>
          </cell>
          <cell r="F75">
            <v>0.57825183599494423</v>
          </cell>
          <cell r="G75">
            <v>0.5472957987415652</v>
          </cell>
          <cell r="H75">
            <v>1.0561185058228362</v>
          </cell>
          <cell r="I75">
            <v>1.2089888136926019E-2</v>
          </cell>
          <cell r="J75">
            <v>0.91654352067208045</v>
          </cell>
          <cell r="K75" t="str">
            <v>Provisions &amp; Contingencies</v>
          </cell>
          <cell r="L75" t="str">
            <v>Provisions &amp; Contingencies</v>
          </cell>
          <cell r="M75">
            <v>0.21899266485800717</v>
          </cell>
        </row>
        <row r="76">
          <cell r="A76" t="str">
            <v>Provision of Dimunition in value of invest</v>
          </cell>
          <cell r="B76">
            <v>50.771999999999998</v>
          </cell>
          <cell r="C76">
            <v>129.40100000000001</v>
          </cell>
          <cell r="D76">
            <v>6.7619999999999996</v>
          </cell>
          <cell r="E76">
            <v>-7.2720000000000002</v>
          </cell>
          <cell r="F76">
            <v>-5.2450000000000001</v>
          </cell>
          <cell r="G76">
            <v>0</v>
          </cell>
          <cell r="H76">
            <v>0</v>
          </cell>
          <cell r="I76">
            <v>0</v>
          </cell>
          <cell r="J76">
            <v>525.04925000000014</v>
          </cell>
          <cell r="K76" t="str">
            <v>Provision of Dimunition in value of invest</v>
          </cell>
          <cell r="L76">
            <v>1.5486685574726229</v>
          </cell>
          <cell r="M76">
            <v>-0.94774383505537052</v>
          </cell>
          <cell r="N76">
            <v>-2.0754214729370011</v>
          </cell>
          <cell r="O76">
            <v>-0.2787403740374037</v>
          </cell>
          <cell r="P76">
            <v>-1</v>
          </cell>
          <cell r="Q76" t="e">
            <v>#DIV/0!</v>
          </cell>
          <cell r="R76" t="e">
            <v>#DIV/0!</v>
          </cell>
          <cell r="S76">
            <v>0.10000000000000009</v>
          </cell>
          <cell r="T76">
            <v>0.10000000000000009</v>
          </cell>
        </row>
        <row r="77">
          <cell r="A77" t="str">
            <v>Prov for NPA's and contingencies</v>
          </cell>
          <cell r="B77">
            <v>52.698</v>
          </cell>
          <cell r="C77">
            <v>66.274000000000001</v>
          </cell>
          <cell r="D77">
            <v>50.389000000000003</v>
          </cell>
          <cell r="E77">
            <v>157.517</v>
          </cell>
          <cell r="F77">
            <v>374.92099999999999</v>
          </cell>
          <cell r="G77">
            <v>497.66399999999999</v>
          </cell>
          <cell r="H77">
            <v>1276.9389375000001</v>
          </cell>
          <cell r="I77">
            <v>1932.9397499999998</v>
          </cell>
          <cell r="J77">
            <v>2624.5257649999999</v>
          </cell>
          <cell r="K77" t="str">
            <v>Prov for NPA's and contingencies</v>
          </cell>
          <cell r="L77">
            <v>0.25761888496717145</v>
          </cell>
          <cell r="M77">
            <v>-0.23968675498687264</v>
          </cell>
          <cell r="N77">
            <v>2.1260195677628051</v>
          </cell>
          <cell r="O77">
            <v>1.3801938838347607</v>
          </cell>
          <cell r="P77">
            <v>0.32738363548587568</v>
          </cell>
          <cell r="Q77">
            <v>1.5658655990788968</v>
          </cell>
          <cell r="R77">
            <v>0.51372919505792702</v>
          </cell>
          <cell r="S77">
            <v>0.42548513669320465</v>
          </cell>
          <cell r="T77">
            <v>0.3424749455304259</v>
          </cell>
        </row>
        <row r="78">
          <cell r="A78" t="str">
            <v>Other Provisions &amp; Write Offs</v>
          </cell>
          <cell r="B78">
            <v>0</v>
          </cell>
          <cell r="C78">
            <v>0</v>
          </cell>
          <cell r="D78">
            <v>7.9936057773011271E-15</v>
          </cell>
          <cell r="E78">
            <v>-7.2720000000000002</v>
          </cell>
          <cell r="F78">
            <v>0</v>
          </cell>
          <cell r="G78">
            <v>728</v>
          </cell>
          <cell r="H78">
            <v>420</v>
          </cell>
          <cell r="I78">
            <v>630</v>
          </cell>
          <cell r="J78">
            <v>900</v>
          </cell>
          <cell r="K78" t="str">
            <v>Other Provisions &amp; Write Offs</v>
          </cell>
          <cell r="L78" t="e">
            <v>#DIV/0!</v>
          </cell>
          <cell r="M78" t="e">
            <v>#DIV/0!</v>
          </cell>
          <cell r="N78">
            <v>-1</v>
          </cell>
          <cell r="O78" t="e">
            <v>#DIV/0!</v>
          </cell>
          <cell r="P78" t="e">
            <v>#DIV/0!</v>
          </cell>
          <cell r="Q78">
            <v>-0.42307692307692313</v>
          </cell>
          <cell r="R78">
            <v>0.5</v>
          </cell>
          <cell r="S78">
            <v>0.25</v>
          </cell>
          <cell r="T78">
            <v>0.19999999999999996</v>
          </cell>
          <cell r="U78">
            <v>0</v>
          </cell>
          <cell r="V78">
            <v>-1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</row>
        <row r="79">
          <cell r="A79" t="str">
            <v>Total provisions and contingencies</v>
          </cell>
          <cell r="B79">
            <v>103.47000000000003</v>
          </cell>
          <cell r="C79">
            <v>195.67500000000001</v>
          </cell>
          <cell r="D79">
            <v>57.15100000000001</v>
          </cell>
          <cell r="E79">
            <v>150.245</v>
          </cell>
          <cell r="F79">
            <v>369.67600000000004</v>
          </cell>
          <cell r="G79">
            <v>1225.664</v>
          </cell>
          <cell r="H79">
            <v>1696.9389375000001</v>
          </cell>
          <cell r="I79">
            <v>2562.9397499999995</v>
          </cell>
          <cell r="J79">
            <v>4049.5750149999999</v>
          </cell>
          <cell r="K79" t="str">
            <v>Total provisions and contingencies</v>
          </cell>
          <cell r="L79">
            <v>0.89112786314873849</v>
          </cell>
          <cell r="M79">
            <v>-0.70792896384310722</v>
          </cell>
          <cell r="N79">
            <v>1.628912879914612</v>
          </cell>
          <cell r="O79">
            <v>1.4604878698126398</v>
          </cell>
          <cell r="P79">
            <v>2.3155087157402696</v>
          </cell>
          <cell r="Q79">
            <v>0.38450581684703145</v>
          </cell>
          <cell r="R79">
            <v>0.51033115768787018</v>
          </cell>
          <cell r="S79">
            <v>0.32299526322490468</v>
          </cell>
          <cell r="T79">
            <v>0.27252767959606672</v>
          </cell>
          <cell r="U79">
            <v>1.3870271617243959</v>
          </cell>
          <cell r="V79">
            <v>0.76251034365645887</v>
          </cell>
          <cell r="W79">
            <v>0.83727541954590312</v>
          </cell>
          <cell r="X79">
            <v>-0.7834898665348492</v>
          </cell>
          <cell r="Y79">
            <v>0.94273662073505116</v>
          </cell>
          <cell r="Z79">
            <v>0.54547708625086866</v>
          </cell>
        </row>
        <row r="80">
          <cell r="A80" t="str">
            <v>Other Provisions &amp; Write Offs</v>
          </cell>
          <cell r="B80">
            <v>0</v>
          </cell>
          <cell r="C80">
            <v>0</v>
          </cell>
          <cell r="D80">
            <v>7.9936057773011271E-15</v>
          </cell>
          <cell r="F80">
            <v>0</v>
          </cell>
          <cell r="G80">
            <v>629.03099999999995</v>
          </cell>
          <cell r="H80">
            <v>1289.0730000000001</v>
          </cell>
          <cell r="I80">
            <v>-13.099999999999909</v>
          </cell>
          <cell r="J80">
            <v>230</v>
          </cell>
          <cell r="K80">
            <v>-167.49999999999943</v>
          </cell>
          <cell r="L80">
            <v>300</v>
          </cell>
          <cell r="M80">
            <v>500</v>
          </cell>
          <cell r="O80" t="str">
            <v>Other Provisions &amp; Write Offs</v>
          </cell>
          <cell r="P80" t="e">
            <v>#DIV/0!</v>
          </cell>
          <cell r="Q80" t="e">
            <v>#DIV/0!</v>
          </cell>
          <cell r="R80">
            <v>-1</v>
          </cell>
          <cell r="S80" t="e">
            <v>#DIV/0!</v>
          </cell>
          <cell r="T80" t="e">
            <v>#DIV/0!</v>
          </cell>
          <cell r="U80">
            <v>1.049299637060813</v>
          </cell>
          <cell r="V80">
            <v>-1.0101623414655336</v>
          </cell>
          <cell r="W80">
            <v>-18.557251908397067</v>
          </cell>
          <cell r="X80">
            <v>-1.7282608695652151</v>
          </cell>
          <cell r="Y80">
            <v>-2.791044776119409</v>
          </cell>
          <cell r="Z80">
            <v>0.66666666666666674</v>
          </cell>
        </row>
        <row r="81">
          <cell r="A81" t="str">
            <v>Profit Before Tax</v>
          </cell>
          <cell r="B81">
            <v>750.13699999999972</v>
          </cell>
          <cell r="C81">
            <v>700.12499999999977</v>
          </cell>
          <cell r="D81">
            <v>1208.0100000000002</v>
          </cell>
          <cell r="E81">
            <v>1183.9090000000006</v>
          </cell>
          <cell r="F81">
            <v>1735.9549999999999</v>
          </cell>
          <cell r="G81">
            <v>2032.336</v>
          </cell>
          <cell r="H81">
            <v>3273.5891900766501</v>
          </cell>
          <cell r="I81">
            <v>4583.1286509129004</v>
          </cell>
          <cell r="J81">
            <v>6736.0317379778007</v>
          </cell>
          <cell r="K81" t="str">
            <v>Profit Before Tax</v>
          </cell>
          <cell r="L81">
            <v>-6.6670488190823773E-2</v>
          </cell>
          <cell r="M81">
            <v>0.72542046063203092</v>
          </cell>
          <cell r="N81">
            <v>-1.9950993783163784E-2</v>
          </cell>
          <cell r="O81">
            <v>0.4662909058044149</v>
          </cell>
          <cell r="P81">
            <v>0.17073080811426578</v>
          </cell>
          <cell r="Q81">
            <v>0.61075195739122368</v>
          </cell>
          <cell r="R81">
            <v>0.40003170367433549</v>
          </cell>
          <cell r="S81">
            <v>0.44445241243071409</v>
          </cell>
          <cell r="T81">
            <v>0.29449976112016008</v>
          </cell>
          <cell r="U81">
            <v>1.2201019202652605</v>
          </cell>
          <cell r="V81">
            <v>-7.4124094713202249E-2</v>
          </cell>
          <cell r="W81">
            <v>0.93812018734619329</v>
          </cell>
          <cell r="X81">
            <v>-0.82799156239120186</v>
          </cell>
          <cell r="Y81">
            <v>1.6873590567073329</v>
          </cell>
          <cell r="Z81">
            <v>0.56158477611437885</v>
          </cell>
        </row>
        <row r="82">
          <cell r="A82" t="str">
            <v>Provision for Tax</v>
          </cell>
          <cell r="B82">
            <v>204.92599999999999</v>
          </cell>
          <cell r="C82">
            <v>250.517</v>
          </cell>
          <cell r="D82">
            <v>420.73399999999998</v>
          </cell>
          <cell r="E82">
            <v>335</v>
          </cell>
          <cell r="F82">
            <v>553.65</v>
          </cell>
          <cell r="G82">
            <v>618.79999999999995</v>
          </cell>
          <cell r="H82">
            <v>1080.2844327252947</v>
          </cell>
          <cell r="I82">
            <v>1512.4324548012571</v>
          </cell>
          <cell r="J82">
            <v>2189.2103148427855</v>
          </cell>
          <cell r="K82" t="str">
            <v>Provision for Tax</v>
          </cell>
          <cell r="L82">
            <v>0.2224754301552756</v>
          </cell>
          <cell r="M82">
            <v>0.67946287078322021</v>
          </cell>
          <cell r="N82">
            <v>-0.20377245480517381</v>
          </cell>
          <cell r="O82">
            <v>0.65268656716417905</v>
          </cell>
          <cell r="P82">
            <v>0.11767362051837793</v>
          </cell>
          <cell r="Q82">
            <v>0.74577316212878908</v>
          </cell>
          <cell r="R82">
            <v>0.40003170367433527</v>
          </cell>
          <cell r="S82">
            <v>0.51434527109671646</v>
          </cell>
          <cell r="T82">
            <v>0.29449976112016008</v>
          </cell>
        </row>
        <row r="83">
          <cell r="A83" t="str">
            <v>Effective Tax Rate</v>
          </cell>
          <cell r="B83">
            <v>0.27318476491627536</v>
          </cell>
          <cell r="C83">
            <v>0.35781753258346732</v>
          </cell>
          <cell r="D83">
            <v>0.34828685193003361</v>
          </cell>
          <cell r="E83">
            <v>0.28296093703147779</v>
          </cell>
          <cell r="F83">
            <v>0.31893107828255918</v>
          </cell>
          <cell r="G83">
            <v>0.30447721242944076</v>
          </cell>
          <cell r="H83">
            <v>0.33</v>
          </cell>
          <cell r="I83">
            <v>0.33</v>
          </cell>
          <cell r="J83">
            <v>0.32500000000000001</v>
          </cell>
          <cell r="K83">
            <v>11876.999000000003</v>
          </cell>
          <cell r="L83">
            <v>12381.553291240625</v>
          </cell>
          <cell r="M83">
            <v>14319.753577501442</v>
          </cell>
          <cell r="O83" t="str">
            <v>Profit Before Tax</v>
          </cell>
          <cell r="P83">
            <v>-6.6670488190823773E-2</v>
          </cell>
          <cell r="Q83">
            <v>0.72542046063203092</v>
          </cell>
          <cell r="R83">
            <v>-1.9950993783163784E-2</v>
          </cell>
          <cell r="S83">
            <v>0.46629090580441468</v>
          </cell>
          <cell r="T83">
            <v>0.17075039387541735</v>
          </cell>
          <cell r="U83">
            <v>0.95722481634741574</v>
          </cell>
          <cell r="V83">
            <v>7.1066329294675823E-2</v>
          </cell>
          <cell r="W83">
            <v>0.90378437424964519</v>
          </cell>
          <cell r="X83">
            <v>0.46429677502077427</v>
          </cell>
          <cell r="Y83">
            <v>4.2481631196619851E-2</v>
          </cell>
          <cell r="Z83">
            <v>0.15653934855104201</v>
          </cell>
        </row>
        <row r="84">
          <cell r="A84" t="str">
            <v>Profit After Tax (before VRS)</v>
          </cell>
          <cell r="B84">
            <v>545.21099999999979</v>
          </cell>
          <cell r="C84">
            <v>449.60799999999978</v>
          </cell>
          <cell r="D84">
            <v>787.27600000000029</v>
          </cell>
          <cell r="E84">
            <v>848.90900000000056</v>
          </cell>
          <cell r="F84">
            <v>1182.3049999999998</v>
          </cell>
          <cell r="G84">
            <v>1413.5360000000001</v>
          </cell>
          <cell r="H84">
            <v>2193.3047573513554</v>
          </cell>
          <cell r="I84">
            <v>3070.6961961116431</v>
          </cell>
          <cell r="J84">
            <v>0.47388971635880806</v>
          </cell>
          <cell r="K84" t="str">
            <v>Profit After Tax (before VRS)</v>
          </cell>
          <cell r="L84">
            <v>-0.17535046064734583</v>
          </cell>
          <cell r="M84">
            <v>0.75102756178715824</v>
          </cell>
          <cell r="N84">
            <v>7.8286395114293139E-2</v>
          </cell>
          <cell r="O84">
            <v>0.39273467474134338</v>
          </cell>
          <cell r="P84">
            <v>0.1955764375520701</v>
          </cell>
          <cell r="Q84">
            <v>0.55164407369275015</v>
          </cell>
          <cell r="R84">
            <v>0.40003170367433549</v>
          </cell>
          <cell r="S84">
            <v>0.41305127303004663</v>
          </cell>
          <cell r="T84">
            <v>0.29449976112016008</v>
          </cell>
          <cell r="U84">
            <v>0.67821105365223033</v>
          </cell>
          <cell r="V84">
            <v>0.44403775914151189</v>
          </cell>
          <cell r="W84">
            <v>0.66709722592691389</v>
          </cell>
          <cell r="X84">
            <v>0.47809241597629426</v>
          </cell>
          <cell r="Y84">
            <v>4.2481631196619629E-2</v>
          </cell>
          <cell r="Z84">
            <v>0.15653934855104201</v>
          </cell>
        </row>
        <row r="85">
          <cell r="A85" t="str">
            <v>Growth YoY</v>
          </cell>
          <cell r="B85">
            <v>0.27318476491627536</v>
          </cell>
          <cell r="C85">
            <v>-0.17535046064734583</v>
          </cell>
          <cell r="D85">
            <v>0.75102756178715824</v>
          </cell>
          <cell r="E85">
            <v>7.8286395114293139E-2</v>
          </cell>
          <cell r="F85">
            <v>0.39273467474134338</v>
          </cell>
          <cell r="G85">
            <v>0.1955764375520701</v>
          </cell>
          <cell r="H85">
            <v>0.55164407369275015</v>
          </cell>
          <cell r="I85">
            <v>0.40003170367433549</v>
          </cell>
          <cell r="J85">
            <v>0.29449976112016008</v>
          </cell>
          <cell r="K85">
            <v>0.31112236348592759</v>
          </cell>
          <cell r="L85">
            <v>0.31112236348592759</v>
          </cell>
          <cell r="M85">
            <v>0.31112236348592759</v>
          </cell>
        </row>
        <row r="86">
          <cell r="A86" t="str">
            <v>Profit After Tax (before VRS)</v>
          </cell>
          <cell r="B86">
            <v>545.21099999999979</v>
          </cell>
          <cell r="C86">
            <v>449.60799999999978</v>
          </cell>
          <cell r="D86">
            <v>787.27600000000029</v>
          </cell>
          <cell r="E86">
            <v>848.90900000000056</v>
          </cell>
          <cell r="F86">
            <v>1182.3049999999994</v>
          </cell>
          <cell r="G86">
            <v>1413.5699999999997</v>
          </cell>
          <cell r="H86">
            <v>2939.3279999999968</v>
          </cell>
          <cell r="I86">
            <v>2760.8930000000041</v>
          </cell>
          <cell r="J86">
            <v>5611.0810000000019</v>
          </cell>
          <cell r="K86">
            <v>8181.7990000000036</v>
          </cell>
          <cell r="L86">
            <v>8529.3751676428765</v>
          </cell>
          <cell r="M86">
            <v>9864.5579999331276</v>
          </cell>
          <cell r="O86" t="str">
            <v>Profit After Tax (before VRS)</v>
          </cell>
          <cell r="P86">
            <v>-0.17535046064734583</v>
          </cell>
          <cell r="Q86">
            <v>0.75102756178715824</v>
          </cell>
          <cell r="R86">
            <v>7.8286395114293139E-2</v>
          </cell>
          <cell r="S86">
            <v>0.39273467474134294</v>
          </cell>
          <cell r="T86">
            <v>0.19560519493700901</v>
          </cell>
          <cell r="U86">
            <v>1.0793650119909146</v>
          </cell>
          <cell r="V86">
            <v>-6.0706052539897803E-2</v>
          </cell>
          <cell r="W86">
            <v>1.0323427963343721</v>
          </cell>
          <cell r="X86">
            <v>0.45815022096455227</v>
          </cell>
          <cell r="Y86">
            <v>4.2481631196619851E-2</v>
          </cell>
          <cell r="Z86">
            <v>0.15653934855104201</v>
          </cell>
        </row>
        <row r="87">
          <cell r="A87" t="str">
            <v xml:space="preserve">Extra Ordinary Expenses </v>
          </cell>
          <cell r="C87">
            <v>-0.17535046064734583</v>
          </cell>
          <cell r="D87">
            <v>0.75102756178715824</v>
          </cell>
          <cell r="E87">
            <v>7.8286395114293139E-2</v>
          </cell>
          <cell r="F87">
            <v>0.39273467474134294</v>
          </cell>
          <cell r="G87">
            <v>0.19560519493700901</v>
          </cell>
          <cell r="H87">
            <v>1.0793650119909146</v>
          </cell>
          <cell r="I87">
            <v>-6.0706052539897803E-2</v>
          </cell>
          <cell r="J87">
            <v>1.0323427963343721</v>
          </cell>
          <cell r="K87" t="str">
            <v xml:space="preserve">Extra Ordinary Expenses 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9">
          <cell r="A89" t="str">
            <v>Reported Net Profit for the year</v>
          </cell>
          <cell r="B89">
            <v>545.21099999999979</v>
          </cell>
          <cell r="C89">
            <v>449.60799999999978</v>
          </cell>
          <cell r="D89">
            <v>787.27600000000029</v>
          </cell>
          <cell r="E89">
            <v>848.90900000000056</v>
          </cell>
          <cell r="F89">
            <v>1182.3049999999998</v>
          </cell>
          <cell r="G89">
            <v>1413.5360000000001</v>
          </cell>
          <cell r="H89">
            <v>2193.3047573513554</v>
          </cell>
          <cell r="I89">
            <v>3070.6961961116431</v>
          </cell>
          <cell r="J89">
            <v>0.47388971635880806</v>
          </cell>
          <cell r="K89" t="str">
            <v>Reported Net Profit for the year</v>
          </cell>
          <cell r="L89">
            <v>-0.17535046064734583</v>
          </cell>
          <cell r="M89">
            <v>0.75102756178715824</v>
          </cell>
          <cell r="N89">
            <v>7.8286395114293139E-2</v>
          </cell>
          <cell r="O89">
            <v>0.39273467474134338</v>
          </cell>
          <cell r="P89">
            <v>0.1955764375520701</v>
          </cell>
          <cell r="Q89">
            <v>0.55164407369275015</v>
          </cell>
          <cell r="R89">
            <v>0.40003170367433549</v>
          </cell>
          <cell r="S89">
            <v>0.41305127303004663</v>
          </cell>
          <cell r="T89">
            <v>0.29449976112016008</v>
          </cell>
        </row>
        <row r="90">
          <cell r="A90" t="str">
            <v>Growth YoY</v>
          </cell>
          <cell r="C90">
            <v>-0.17535046064734583</v>
          </cell>
          <cell r="D90">
            <v>0.75102756178715824</v>
          </cell>
          <cell r="E90">
            <v>7.8286395114293139E-2</v>
          </cell>
          <cell r="F90">
            <v>0.39273467474134338</v>
          </cell>
          <cell r="G90">
            <v>0.1955764375520701</v>
          </cell>
          <cell r="H90">
            <v>0.55164407369275015</v>
          </cell>
          <cell r="I90">
            <v>0.40003170367433549</v>
          </cell>
          <cell r="J90">
            <v>0.29449976112016008</v>
          </cell>
        </row>
        <row r="91">
          <cell r="A91" t="str">
            <v>Core Operating profit</v>
          </cell>
          <cell r="B91">
            <v>764.81699999999978</v>
          </cell>
          <cell r="C91">
            <v>812.9459999999998</v>
          </cell>
          <cell r="D91">
            <v>982.90100000000029</v>
          </cell>
          <cell r="E91">
            <v>1189.3060000000005</v>
          </cell>
          <cell r="F91">
            <v>1944.9309999999998</v>
          </cell>
          <cell r="G91">
            <v>3158</v>
          </cell>
          <cell r="H91">
            <v>4470.5281275766501</v>
          </cell>
          <cell r="I91">
            <v>5646.0684009129</v>
          </cell>
          <cell r="J91">
            <v>9185.6067529778011</v>
          </cell>
          <cell r="K91" t="str">
            <v>Core Operating profit</v>
          </cell>
          <cell r="L91">
            <v>6.2928779041260929E-2</v>
          </cell>
          <cell r="M91">
            <v>0.20906062641307122</v>
          </cell>
          <cell r="N91">
            <v>0.20999571676089457</v>
          </cell>
          <cell r="O91">
            <v>0.63534952316729165</v>
          </cell>
          <cell r="P91">
            <v>0.62370798758413559</v>
          </cell>
          <cell r="Q91">
            <v>0.41562005306417049</v>
          </cell>
          <cell r="R91">
            <v>0.26295333342941696</v>
          </cell>
          <cell r="S91">
            <v>0.3606194044101878</v>
          </cell>
          <cell r="T91">
            <v>0.29632419872324989</v>
          </cell>
          <cell r="U91">
            <v>1.0793650119909146</v>
          </cell>
          <cell r="V91">
            <v>-6.0706052539897803E-2</v>
          </cell>
          <cell r="W91">
            <v>1.0323427963343721</v>
          </cell>
          <cell r="X91">
            <v>0.45815022096455227</v>
          </cell>
          <cell r="Y91">
            <v>4.2481631196619851E-2</v>
          </cell>
          <cell r="Z91">
            <v>0.15653934855104201</v>
          </cell>
        </row>
        <row r="92">
          <cell r="A92" t="str">
            <v>Growth YoY</v>
          </cell>
          <cell r="C92">
            <v>-0.17535046064734583</v>
          </cell>
          <cell r="D92">
            <v>0.20906062641307122</v>
          </cell>
          <cell r="E92">
            <v>0.20999571676089457</v>
          </cell>
          <cell r="F92">
            <v>0.63534952316729165</v>
          </cell>
          <cell r="G92">
            <v>0.62370798758413559</v>
          </cell>
          <cell r="H92">
            <v>0.41562005306417049</v>
          </cell>
          <cell r="I92">
            <v>0.26295333342941696</v>
          </cell>
          <cell r="J92">
            <v>0.29632419872324989</v>
          </cell>
          <cell r="K92">
            <v>0.45815022096455227</v>
          </cell>
          <cell r="L92">
            <v>4.2481631196619851E-2</v>
          </cell>
          <cell r="M92">
            <v>0.15653934855104201</v>
          </cell>
        </row>
        <row r="93">
          <cell r="A93" t="str">
            <v>Core Operating profit</v>
          </cell>
          <cell r="B93">
            <v>764.81699999999978</v>
          </cell>
          <cell r="C93">
            <v>812.9459999999998</v>
          </cell>
          <cell r="D93">
            <v>982.90100000000029</v>
          </cell>
          <cell r="E93">
            <v>1189.3060000000005</v>
          </cell>
          <cell r="F93">
            <v>1944.9309999999994</v>
          </cell>
          <cell r="G93">
            <v>3010.6519999999996</v>
          </cell>
          <cell r="H93">
            <v>5972.1009999999969</v>
          </cell>
          <cell r="I93">
            <v>7632.8930000000037</v>
          </cell>
          <cell r="J93">
            <v>12471.558000000001</v>
          </cell>
          <cell r="K93">
            <v>11806.950000000003</v>
          </cell>
          <cell r="L93">
            <v>14163.666162969115</v>
          </cell>
          <cell r="M93">
            <v>17144.42667596446</v>
          </cell>
          <cell r="O93" t="str">
            <v>Core Operating profit</v>
          </cell>
          <cell r="P93">
            <v>6.2928779041260929E-2</v>
          </cell>
          <cell r="Q93">
            <v>0.20906062641307122</v>
          </cell>
          <cell r="R93">
            <v>0.20999571676089457</v>
          </cell>
          <cell r="S93">
            <v>0.63534952316729121</v>
          </cell>
          <cell r="T93">
            <v>0.54794797347566604</v>
          </cell>
          <cell r="U93">
            <v>0.98365702844433622</v>
          </cell>
          <cell r="V93">
            <v>0.27809174694132066</v>
          </cell>
          <cell r="W93">
            <v>0.63392281275264772</v>
          </cell>
          <cell r="X93">
            <v>-5.3289893692512025E-2</v>
          </cell>
          <cell r="Y93">
            <v>0.19960414526775438</v>
          </cell>
          <cell r="Z93">
            <v>0.21045119806540891</v>
          </cell>
        </row>
        <row r="94">
          <cell r="A94" t="str">
            <v>Dividend paid (Rs mn)</v>
          </cell>
          <cell r="B94">
            <v>242.77199999999999</v>
          </cell>
          <cell r="C94">
            <v>124.34699999999999</v>
          </cell>
          <cell r="D94">
            <v>142.87899999999999</v>
          </cell>
          <cell r="E94">
            <v>154.15</v>
          </cell>
          <cell r="F94">
            <v>194.58</v>
          </cell>
          <cell r="G94">
            <v>260.92456000000004</v>
          </cell>
          <cell r="H94">
            <v>438.66095147027113</v>
          </cell>
          <cell r="I94">
            <v>614.13923922232868</v>
          </cell>
          <cell r="J94">
            <v>909.36428462700314</v>
          </cell>
          <cell r="K94">
            <v>-5.3289893692512025E-2</v>
          </cell>
          <cell r="L94">
            <v>7453.2974795949303</v>
          </cell>
          <cell r="M94">
            <v>7454.297479594934</v>
          </cell>
          <cell r="N94">
            <v>7455.2974795949303</v>
          </cell>
          <cell r="O94">
            <v>7456.2974795949303</v>
          </cell>
          <cell r="P94">
            <v>7457.2974795949303</v>
          </cell>
          <cell r="Q94">
            <v>7458.2974795949303</v>
          </cell>
          <cell r="R94">
            <v>7458.2974795949303</v>
          </cell>
        </row>
        <row r="95">
          <cell r="A95" t="str">
            <v>Dividend Tax</v>
          </cell>
          <cell r="B95">
            <v>12.079000000000001</v>
          </cell>
          <cell r="C95">
            <v>15.932</v>
          </cell>
          <cell r="D95">
            <v>18.306000000000001</v>
          </cell>
          <cell r="E95">
            <v>21.62</v>
          </cell>
          <cell r="F95">
            <v>27.29</v>
          </cell>
          <cell r="G95">
            <v>39.138684000000005</v>
          </cell>
          <cell r="H95">
            <v>65.799142720540672</v>
          </cell>
          <cell r="I95">
            <v>92.120885883349303</v>
          </cell>
          <cell r="J95">
            <v>154.51229148739179</v>
          </cell>
        </row>
        <row r="96">
          <cell r="A96" t="str">
            <v>DPS (Rs) (not adj for bonus)</v>
          </cell>
          <cell r="B96">
            <v>4.0999918936446171</v>
          </cell>
          <cell r="C96">
            <v>2.1000020265888453</v>
          </cell>
          <cell r="D96">
            <v>2.400004703289615</v>
          </cell>
          <cell r="E96">
            <v>1.2499645241985511</v>
          </cell>
          <cell r="F96">
            <v>0.62910894661594485</v>
          </cell>
          <cell r="G96">
            <v>0.8</v>
          </cell>
          <cell r="H96">
            <v>1.3449433858438506</v>
          </cell>
          <cell r="I96">
            <v>1.882963379828495</v>
          </cell>
          <cell r="J96">
            <v>2.6500048946498724</v>
          </cell>
          <cell r="K96">
            <v>368.83100000000002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  <cell r="Q96" t="e">
            <v>#REF!</v>
          </cell>
          <cell r="R96" t="e">
            <v>#REF!</v>
          </cell>
        </row>
        <row r="97">
          <cell r="A97" t="str">
            <v>Payout Ratio</v>
          </cell>
          <cell r="B97">
            <v>0.44528081788518592</v>
          </cell>
          <cell r="C97">
            <v>0.2765675877653424</v>
          </cell>
          <cell r="D97">
            <v>0.18148527327138125</v>
          </cell>
          <cell r="E97">
            <v>0.18158601216384784</v>
          </cell>
          <cell r="F97">
            <v>0.15</v>
          </cell>
          <cell r="G97">
            <v>0.1845899644579268</v>
          </cell>
          <cell r="H97">
            <v>0.2</v>
          </cell>
          <cell r="I97">
            <v>0.2</v>
          </cell>
          <cell r="J97">
            <v>0.2</v>
          </cell>
          <cell r="K97">
            <v>43.654000000000003</v>
          </cell>
          <cell r="L97">
            <v>45.508493128257243</v>
          </cell>
          <cell r="M97">
            <v>52.632362996094216</v>
          </cell>
        </row>
        <row r="98">
          <cell r="A98" t="str">
            <v>I/B/E/S Consensus</v>
          </cell>
          <cell r="B98">
            <v>2.0499959468223086</v>
          </cell>
          <cell r="C98">
            <v>1.0500010132944229</v>
          </cell>
          <cell r="D98">
            <v>1.2000023516448075</v>
          </cell>
          <cell r="E98">
            <v>0.62498226209927554</v>
          </cell>
          <cell r="F98">
            <v>1246.3953804084877</v>
          </cell>
          <cell r="G98">
            <v>895.09328743782839</v>
          </cell>
          <cell r="H98">
            <v>1148.1925673160522</v>
          </cell>
          <cell r="I98">
            <v>1460.4860349169658</v>
          </cell>
          <cell r="J98">
            <v>1461.4860349169701</v>
          </cell>
          <cell r="K98">
            <v>0.50053632138896387</v>
          </cell>
          <cell r="L98">
            <v>0.52179992079472248</v>
          </cell>
          <cell r="M98">
            <v>0.60348214046991377</v>
          </cell>
          <cell r="P98" t="e">
            <v>#REF!</v>
          </cell>
          <cell r="Q98" t="e">
            <v>#REF!</v>
          </cell>
          <cell r="R98" t="e">
            <v>#REF!</v>
          </cell>
        </row>
        <row r="99">
          <cell r="A99" t="str">
            <v>MS relative to consensus</v>
          </cell>
          <cell r="B99">
            <v>0.44528081788518592</v>
          </cell>
          <cell r="C99">
            <v>0.2765675877653424</v>
          </cell>
          <cell r="D99">
            <v>0.18148527327138125</v>
          </cell>
          <cell r="E99">
            <v>0.18158601216384784</v>
          </cell>
          <cell r="F99">
            <v>-5.1420585647134809E-2</v>
          </cell>
          <cell r="G99">
            <v>0.5792052290395282</v>
          </cell>
          <cell r="H99">
            <v>0.91022378979363738</v>
          </cell>
          <cell r="I99">
            <v>1.1025166435680598</v>
          </cell>
          <cell r="J99">
            <v>2.1110946765860334</v>
          </cell>
          <cell r="K99">
            <v>4.5079450130710845E-2</v>
          </cell>
          <cell r="L99">
            <v>4.5079450130710845E-2</v>
          </cell>
          <cell r="M99">
            <v>4.5079450130710845E-2</v>
          </cell>
        </row>
        <row r="100">
          <cell r="A100" t="str">
            <v>Key Ratios</v>
          </cell>
          <cell r="F100">
            <v>1246.3953804084877</v>
          </cell>
          <cell r="G100">
            <v>895.09328743782839</v>
          </cell>
          <cell r="H100">
            <v>2193.3047573513554</v>
          </cell>
          <cell r="I100">
            <v>3070.6961961116399</v>
          </cell>
          <cell r="J100">
            <v>1461.4860349169701</v>
          </cell>
          <cell r="K100">
            <v>1462.4860349169701</v>
          </cell>
          <cell r="L100">
            <v>1463.4860349169701</v>
          </cell>
          <cell r="M100">
            <v>1463.4860349169701</v>
          </cell>
        </row>
        <row r="101">
          <cell r="A101" t="str">
            <v>Spread Analysis</v>
          </cell>
          <cell r="F101">
            <v>0.67858901872456379</v>
          </cell>
          <cell r="G101">
            <v>0.54420135253225843</v>
          </cell>
          <cell r="H101">
            <v>0.32096269232102342</v>
          </cell>
          <cell r="I101">
            <v>-0.1008902139208474</v>
          </cell>
          <cell r="J101">
            <v>2.8392984030933821</v>
          </cell>
          <cell r="K101">
            <v>4.5944458987360584</v>
          </cell>
          <cell r="L101">
            <v>4.8281220074141569</v>
          </cell>
          <cell r="M101">
            <v>5.7404524297307606</v>
          </cell>
        </row>
        <row r="102">
          <cell r="A102" t="str">
            <v>Average yield on assets</v>
          </cell>
          <cell r="C102">
            <v>0.10715389007500742</v>
          </cell>
          <cell r="D102">
            <v>0.11027529834846379</v>
          </cell>
          <cell r="E102">
            <v>8.9144561273952053E-2</v>
          </cell>
          <cell r="F102">
            <v>8.6649472758249177E-2</v>
          </cell>
          <cell r="G102">
            <v>0.10267623772673742</v>
          </cell>
          <cell r="H102">
            <v>0.10380498042000484</v>
          </cell>
          <cell r="I102">
            <v>0.10523419330870896</v>
          </cell>
          <cell r="J102">
            <v>0.10283068133557778</v>
          </cell>
          <cell r="K102" t="str">
            <v>Average yield on assets</v>
          </cell>
          <cell r="L102">
            <v>0.10715389007500742</v>
          </cell>
          <cell r="M102">
            <v>3.1214082734563747E-3</v>
          </cell>
          <cell r="N102">
            <v>-2.1130737074511741E-2</v>
          </cell>
          <cell r="O102">
            <v>-2.4950885157028757E-3</v>
          </cell>
          <cell r="P102">
            <v>1.6026764968488247E-2</v>
          </cell>
          <cell r="Q102">
            <v>1.1287426932674177E-3</v>
          </cell>
          <cell r="R102">
            <v>1.4292128887041233E-3</v>
          </cell>
          <cell r="S102">
            <v>1.4359887756877493E-3</v>
          </cell>
          <cell r="T102">
            <v>2.5308751595072565E-4</v>
          </cell>
        </row>
        <row r="103">
          <cell r="A103" t="str">
            <v>Yield on advances</v>
          </cell>
          <cell r="C103">
            <v>0.15121869840101979</v>
          </cell>
          <cell r="D103">
            <v>0.12615365900866435</v>
          </cell>
          <cell r="E103">
            <v>0.10463136012848853</v>
          </cell>
          <cell r="F103">
            <v>0.1040062513200409</v>
          </cell>
          <cell r="G103">
            <v>0.11622841334511951</v>
          </cell>
          <cell r="H103">
            <v>0.12122841334511951</v>
          </cell>
          <cell r="I103">
            <v>0.12322841334511951</v>
          </cell>
          <cell r="J103">
            <v>0.1252284133451195</v>
          </cell>
          <cell r="K103" t="str">
            <v>Yield on advances</v>
          </cell>
          <cell r="L103">
            <v>0.15121869840101979</v>
          </cell>
          <cell r="M103">
            <v>-2.5065039392355437E-2</v>
          </cell>
          <cell r="N103">
            <v>-2.1522298880175816E-2</v>
          </cell>
          <cell r="O103">
            <v>-6.2510880844762751E-4</v>
          </cell>
          <cell r="P103">
            <v>1.2222162025078601E-2</v>
          </cell>
          <cell r="Q103">
            <v>5.0000000000000044E-3</v>
          </cell>
          <cell r="R103">
            <v>2.0000000000000018E-3</v>
          </cell>
          <cell r="S103">
            <v>0</v>
          </cell>
          <cell r="T103">
            <v>-1.0000000000000009E-3</v>
          </cell>
        </row>
        <row r="104">
          <cell r="A104" t="str">
            <v>Yield on Investment</v>
          </cell>
          <cell r="C104">
            <v>2.0941640075835783E-2</v>
          </cell>
          <cell r="D104">
            <v>0.12651028852379945</v>
          </cell>
          <cell r="E104">
            <v>8.2018954470843577E-2</v>
          </cell>
          <cell r="F104">
            <v>6.1868134991611992E-2</v>
          </cell>
          <cell r="G104">
            <v>7.637127523288216E-2</v>
          </cell>
          <cell r="H104">
            <v>7.9371275232882163E-2</v>
          </cell>
          <cell r="I104">
            <v>7.9371275232882163E-2</v>
          </cell>
          <cell r="J104">
            <v>7.2000000000000008E-2</v>
          </cell>
          <cell r="K104" t="str">
            <v>Yield on Investment</v>
          </cell>
          <cell r="L104">
            <v>2.0941640075835783E-2</v>
          </cell>
          <cell r="M104">
            <v>0.10556864844796367</v>
          </cell>
          <cell r="N104">
            <v>-4.4491334052955869E-2</v>
          </cell>
          <cell r="O104">
            <v>-2.0150819479231585E-2</v>
          </cell>
          <cell r="P104">
            <v>1.4503140241270168E-2</v>
          </cell>
          <cell r="Q104">
            <v>3.0000000000000027E-3</v>
          </cell>
          <cell r="R104">
            <v>0</v>
          </cell>
          <cell r="S104">
            <v>1.0000000000000009E-3</v>
          </cell>
          <cell r="T104">
            <v>2.0000000000000018E-3</v>
          </cell>
          <cell r="U104">
            <v>1.8521920579162507E-2</v>
          </cell>
          <cell r="V104">
            <v>1.8644982009048683E-3</v>
          </cell>
          <cell r="W104">
            <v>-9.9328864080718143E-3</v>
          </cell>
          <cell r="X104">
            <v>-2.3921605470324514E-3</v>
          </cell>
          <cell r="Y104">
            <v>6.4209554410138425E-3</v>
          </cell>
          <cell r="Z104">
            <v>-1.2737473793781595E-3</v>
          </cell>
        </row>
        <row r="105">
          <cell r="A105" t="str">
            <v>Yield on Call\CRR</v>
          </cell>
          <cell r="C105">
            <v>1.2273067318532879E-2</v>
          </cell>
          <cell r="D105">
            <v>1.5413524570943469E-2</v>
          </cell>
          <cell r="E105">
            <v>1.7271364645303617E-2</v>
          </cell>
          <cell r="F105">
            <v>2.2559321585447285E-2</v>
          </cell>
          <cell r="G105">
            <v>4.3612647992591229E-2</v>
          </cell>
          <cell r="H105">
            <v>0.03</v>
          </cell>
          <cell r="I105">
            <v>0.03</v>
          </cell>
          <cell r="J105">
            <v>2.5000000000000001E-2</v>
          </cell>
          <cell r="K105" t="str">
            <v>Yield on Call\CRR</v>
          </cell>
          <cell r="L105">
            <v>1.2273067318532879E-2</v>
          </cell>
          <cell r="M105">
            <v>3.14045725241059E-3</v>
          </cell>
          <cell r="N105">
            <v>1.8578400743601477E-3</v>
          </cell>
          <cell r="O105">
            <v>5.2879569401436677E-3</v>
          </cell>
          <cell r="P105">
            <v>2.1053326407143944E-2</v>
          </cell>
          <cell r="Q105">
            <v>-1.361264799259123E-2</v>
          </cell>
          <cell r="R105">
            <v>0</v>
          </cell>
          <cell r="S105">
            <v>0</v>
          </cell>
          <cell r="T105">
            <v>0</v>
          </cell>
          <cell r="U105">
            <v>1.9897338910965137E-2</v>
          </cell>
          <cell r="V105">
            <v>1.8872243363416641E-2</v>
          </cell>
          <cell r="W105">
            <v>-1.9870344515256766E-2</v>
          </cell>
          <cell r="X105">
            <v>-2.2787634281841995E-3</v>
          </cell>
          <cell r="Y105">
            <v>6.1511123239396948E-3</v>
          </cell>
          <cell r="Z105">
            <v>-1.5000000000000013E-3</v>
          </cell>
        </row>
        <row r="106">
          <cell r="A106" t="str">
            <v>Yield on Investment</v>
          </cell>
          <cell r="C106">
            <v>2.0941640075835783E-2</v>
          </cell>
          <cell r="D106">
            <v>0.12651028852379945</v>
          </cell>
          <cell r="E106">
            <v>8.2018954470843577E-2</v>
          </cell>
          <cell r="F106">
            <v>7.2585043499742818E-2</v>
          </cell>
          <cell r="G106">
            <v>5.7800107959971765E-2</v>
          </cell>
          <cell r="H106">
            <v>8.8517129077101214E-2</v>
          </cell>
          <cell r="I106">
            <v>6.1187664874240419E-2</v>
          </cell>
          <cell r="J106">
            <v>6.723050248295287E-2</v>
          </cell>
          <cell r="K106">
            <v>6.4599797895006222E-2</v>
          </cell>
          <cell r="L106">
            <v>7.2249999999999995E-2</v>
          </cell>
          <cell r="M106">
            <v>7.2249999999999995E-2</v>
          </cell>
          <cell r="O106" t="str">
            <v>Yield on Investment</v>
          </cell>
          <cell r="P106">
            <v>2.0941640075835783E-2</v>
          </cell>
          <cell r="Q106">
            <v>0.10556864844796367</v>
          </cell>
          <cell r="R106">
            <v>-4.4491334052955869E-2</v>
          </cell>
          <cell r="S106">
            <v>-9.433910971100759E-3</v>
          </cell>
          <cell r="T106">
            <v>-1.4784935539771053E-2</v>
          </cell>
          <cell r="U106">
            <v>3.0717021117129449E-2</v>
          </cell>
          <cell r="V106">
            <v>-2.7329464202860795E-2</v>
          </cell>
          <cell r="W106">
            <v>6.0428376087124508E-3</v>
          </cell>
          <cell r="X106">
            <v>-2.6307045879466473E-3</v>
          </cell>
          <cell r="Y106">
            <v>7.6502021049937724E-3</v>
          </cell>
          <cell r="Z106">
            <v>0</v>
          </cell>
        </row>
        <row r="107">
          <cell r="A107" t="str">
            <v>Cost of Deposits</v>
          </cell>
          <cell r="C107">
            <v>9.7907804372704771E-2</v>
          </cell>
          <cell r="D107">
            <v>4.7227471460417413E-2</v>
          </cell>
          <cell r="E107">
            <v>5.1557654856354773E-2</v>
          </cell>
          <cell r="F107">
            <v>5.0690650972701375E-2</v>
          </cell>
          <cell r="G107">
            <v>6.0449999999999997E-2</v>
          </cell>
          <cell r="H107">
            <v>6.166E-2</v>
          </cell>
          <cell r="I107">
            <v>6.3750000000000001E-2</v>
          </cell>
          <cell r="J107">
            <v>6.0059339075218786E-2</v>
          </cell>
          <cell r="K107" t="str">
            <v>Cost of Deposits</v>
          </cell>
          <cell r="L107">
            <v>9.7907804372704771E-2</v>
          </cell>
          <cell r="M107">
            <v>-5.0680332912287358E-2</v>
          </cell>
          <cell r="N107">
            <v>4.3301833959373606E-3</v>
          </cell>
          <cell r="O107">
            <v>-8.6700388365339859E-4</v>
          </cell>
          <cell r="P107">
            <v>9.7593490272986222E-3</v>
          </cell>
          <cell r="Q107">
            <v>1.2100000000000027E-3</v>
          </cell>
          <cell r="R107">
            <v>2.0900000000000016E-3</v>
          </cell>
          <cell r="S107">
            <v>-1.9642395386081438E-3</v>
          </cell>
          <cell r="T107">
            <v>-1.6242395386081437E-3</v>
          </cell>
          <cell r="U107">
            <v>-2.1886923282924058E-2</v>
          </cell>
          <cell r="V107">
            <v>-6.6548593299640725E-3</v>
          </cell>
          <cell r="W107">
            <v>-6.8942925082490529E-3</v>
          </cell>
          <cell r="X107">
            <v>6.5605510665093071E-3</v>
          </cell>
          <cell r="Y107">
            <v>-6.6396767387323528E-3</v>
          </cell>
          <cell r="Z107">
            <v>0</v>
          </cell>
        </row>
        <row r="108">
          <cell r="A108" t="str">
            <v>Cost of Borrowings</v>
          </cell>
          <cell r="C108">
            <v>3.6750415380819433E-2</v>
          </cell>
          <cell r="D108">
            <v>2.1203647352626386E-2</v>
          </cell>
          <cell r="E108">
            <v>2.4055568439003115E-2</v>
          </cell>
          <cell r="F108">
            <v>3.2971902351546872E-2</v>
          </cell>
          <cell r="G108">
            <v>4.4999999999999998E-2</v>
          </cell>
          <cell r="H108">
            <v>4.5999999999999999E-2</v>
          </cell>
          <cell r="I108">
            <v>4.7500000000000001E-2</v>
          </cell>
          <cell r="J108">
            <v>0.05</v>
          </cell>
          <cell r="K108" t="str">
            <v>Cost of Borrowings</v>
          </cell>
          <cell r="L108">
            <v>3.6750415380819433E-2</v>
          </cell>
          <cell r="M108">
            <v>-1.5546768028193048E-2</v>
          </cell>
          <cell r="N108">
            <v>2.851921086376729E-3</v>
          </cell>
          <cell r="O108">
            <v>8.9163339125437578E-3</v>
          </cell>
          <cell r="P108">
            <v>1.2028097648453126E-2</v>
          </cell>
          <cell r="Q108">
            <v>1.0000000000000009E-3</v>
          </cell>
          <cell r="R108">
            <v>1.5000000000000013E-3</v>
          </cell>
          <cell r="S108">
            <v>0</v>
          </cell>
          <cell r="T108">
            <v>0</v>
          </cell>
        </row>
        <row r="109">
          <cell r="A109" t="str">
            <v>Cost of Funds</v>
          </cell>
          <cell r="C109">
            <v>8.0357996434917159E-2</v>
          </cell>
          <cell r="D109">
            <v>6.0162275852610962E-2</v>
          </cell>
          <cell r="E109">
            <v>5.0192487083368029E-2</v>
          </cell>
          <cell r="F109">
            <v>5.0541623648575361E-2</v>
          </cell>
          <cell r="G109">
            <v>5.9443058112192755E-2</v>
          </cell>
          <cell r="H109">
            <v>5.9889365187871198E-2</v>
          </cell>
          <cell r="I109">
            <v>6.2181330987469197E-2</v>
          </cell>
          <cell r="J109">
            <v>5.8811292109599712E-2</v>
          </cell>
          <cell r="K109" t="str">
            <v>Cost of Funds</v>
          </cell>
          <cell r="L109">
            <v>8.0357996434917159E-2</v>
          </cell>
          <cell r="M109">
            <v>-2.0195720582306197E-2</v>
          </cell>
          <cell r="N109">
            <v>-9.9697887692429335E-3</v>
          </cell>
          <cell r="O109">
            <v>3.4913656520733222E-4</v>
          </cell>
          <cell r="P109">
            <v>8.9014344636173942E-3</v>
          </cell>
          <cell r="Q109">
            <v>4.4630707567844263E-4</v>
          </cell>
          <cell r="R109">
            <v>2.2919657995979989E-3</v>
          </cell>
          <cell r="S109">
            <v>-4.3387328002911923E-4</v>
          </cell>
          <cell r="T109">
            <v>-9.332298621482632E-4</v>
          </cell>
          <cell r="U109">
            <v>1.0326030854329753E-2</v>
          </cell>
          <cell r="V109">
            <v>-3.9432175665333052E-3</v>
          </cell>
          <cell r="W109">
            <v>-1.8812120725590617E-2</v>
          </cell>
          <cell r="X109">
            <v>6.7696096063426803E-3</v>
          </cell>
          <cell r="Y109">
            <v>1.6845661158399028E-2</v>
          </cell>
          <cell r="Z109">
            <v>-3.1999999999999945E-3</v>
          </cell>
        </row>
        <row r="110">
          <cell r="A110" t="str">
            <v>Net Interest Spreads</v>
          </cell>
          <cell r="C110">
            <v>2.679589364009026E-2</v>
          </cell>
          <cell r="D110">
            <v>5.0113022495852831E-2</v>
          </cell>
          <cell r="E110">
            <v>3.8952074190584024E-2</v>
          </cell>
          <cell r="F110">
            <v>3.6107849109673816E-2</v>
          </cell>
          <cell r="G110">
            <v>4.3233179614544669E-2</v>
          </cell>
          <cell r="H110">
            <v>4.3915615232133644E-2</v>
          </cell>
          <cell r="I110">
            <v>4.3052862321239768E-2</v>
          </cell>
          <cell r="J110">
            <v>4.4019389225978069E-2</v>
          </cell>
          <cell r="K110" t="str">
            <v>Net Interest Spreads</v>
          </cell>
          <cell r="L110">
            <v>2.679589364009026E-2</v>
          </cell>
          <cell r="M110">
            <v>2.3317128855762571E-2</v>
          </cell>
          <cell r="N110">
            <v>-1.1160948305268807E-2</v>
          </cell>
          <cell r="O110">
            <v>-2.8442250809102079E-3</v>
          </cell>
          <cell r="P110">
            <v>7.1253305048708526E-3</v>
          </cell>
          <cell r="Q110">
            <v>6.8243561758897509E-4</v>
          </cell>
          <cell r="R110">
            <v>-8.6275291089387557E-4</v>
          </cell>
          <cell r="S110">
            <v>1.8698620557168685E-3</v>
          </cell>
          <cell r="T110">
            <v>1.1863173780989889E-3</v>
          </cell>
          <cell r="U110">
            <v>1.2126472587346275E-2</v>
          </cell>
          <cell r="V110">
            <v>1.0899237805000739E-2</v>
          </cell>
          <cell r="W110">
            <v>-6.3716614629927698E-3</v>
          </cell>
          <cell r="X110">
            <v>-2.0413539512956907E-3</v>
          </cell>
          <cell r="Y110">
            <v>1.220033521749124E-2</v>
          </cell>
          <cell r="Z110">
            <v>0</v>
          </cell>
        </row>
        <row r="111">
          <cell r="A111" t="str">
            <v>Cost of Funds</v>
          </cell>
          <cell r="C111">
            <v>8.0357996434917159E-2</v>
          </cell>
          <cell r="D111">
            <v>6.0162275852610962E-2</v>
          </cell>
          <cell r="E111">
            <v>5.0192487083368029E-2</v>
          </cell>
          <cell r="F111">
            <v>5.0516776783590171E-2</v>
          </cell>
          <cell r="G111">
            <v>5.9443058112192755E-2</v>
          </cell>
          <cell r="H111">
            <v>7.0990399147518951E-2</v>
          </cell>
          <cell r="I111">
            <v>7.1781351662951867E-2</v>
          </cell>
          <cell r="J111">
            <v>5.5048808872677941E-2</v>
          </cell>
          <cell r="K111">
            <v>5.9317414270650438E-2</v>
          </cell>
          <cell r="L111">
            <v>7.3689238058734424E-2</v>
          </cell>
          <cell r="M111">
            <v>7.1358994607595677E-2</v>
          </cell>
          <cell r="O111" t="str">
            <v>Cost of Funds</v>
          </cell>
          <cell r="P111">
            <v>8.0357996434917159E-2</v>
          </cell>
          <cell r="Q111">
            <v>-2.0195720582306197E-2</v>
          </cell>
          <cell r="R111">
            <v>-9.9697887692429335E-3</v>
          </cell>
          <cell r="S111">
            <v>3.242897002221426E-4</v>
          </cell>
          <cell r="T111">
            <v>8.9262813286025838E-3</v>
          </cell>
          <cell r="U111">
            <v>1.1547341035326196E-2</v>
          </cell>
          <cell r="V111">
            <v>7.9095251543291611E-4</v>
          </cell>
          <cell r="W111">
            <v>-1.6732542790273926E-2</v>
          </cell>
          <cell r="X111">
            <v>4.2686053979724969E-3</v>
          </cell>
          <cell r="Y111">
            <v>1.4371823788083986E-2</v>
          </cell>
          <cell r="Z111">
            <v>-2.3302434511387471E-3</v>
          </cell>
        </row>
        <row r="112">
          <cell r="A112" t="str">
            <v>Cost of earning assets</v>
          </cell>
          <cell r="C112">
            <v>5.1351801061382651E-2</v>
          </cell>
          <cell r="D112">
            <v>4.5052525938739901E-2</v>
          </cell>
          <cell r="E112">
            <v>4.1320934115578932E-2</v>
          </cell>
          <cell r="F112">
            <v>4.233557870929975E-2</v>
          </cell>
          <cell r="G112">
            <v>5.3021056807791921E-2</v>
          </cell>
          <cell r="H112">
            <v>5.4123614231425483E-2</v>
          </cell>
          <cell r="I112">
            <v>5.5941400197318171E-2</v>
          </cell>
          <cell r="J112">
            <v>5.0973992906458043E-2</v>
          </cell>
          <cell r="K112" t="str">
            <v>Cost of earning assets</v>
          </cell>
          <cell r="L112">
            <v>5.1351801061382651E-2</v>
          </cell>
          <cell r="M112">
            <v>-6.2992751226427501E-3</v>
          </cell>
          <cell r="N112">
            <v>-3.7315918231609693E-3</v>
          </cell>
          <cell r="O112">
            <v>1.0146445937208176E-3</v>
          </cell>
          <cell r="P112">
            <v>1.0685478098492171E-2</v>
          </cell>
          <cell r="Q112">
            <v>1.1025574236335628E-3</v>
          </cell>
          <cell r="R112">
            <v>1.8177859658926876E-3</v>
          </cell>
          <cell r="S112">
            <v>4.5326648153723448E-4</v>
          </cell>
          <cell r="T112">
            <v>7.3786193188072474E-4</v>
          </cell>
          <cell r="U112">
            <v>6.9745795438363109E-3</v>
          </cell>
          <cell r="V112">
            <v>1.0735456854719522E-3</v>
          </cell>
          <cell r="W112">
            <v>6.7996563822021114E-3</v>
          </cell>
          <cell r="X112">
            <v>-6.6607659450049483E-3</v>
          </cell>
          <cell r="Y112">
            <v>-7.9508683470701433E-3</v>
          </cell>
          <cell r="Z112">
            <v>1.0564960717605876E-3</v>
          </cell>
        </row>
        <row r="113">
          <cell r="A113" t="str">
            <v>Net Interest Margin (NIM)</v>
          </cell>
          <cell r="C113">
            <v>5.5802089013624767E-2</v>
          </cell>
          <cell r="D113">
            <v>6.5222772409723892E-2</v>
          </cell>
          <cell r="E113">
            <v>4.7823627158373121E-2</v>
          </cell>
          <cell r="F113">
            <v>4.4313894048949427E-2</v>
          </cell>
          <cell r="G113">
            <v>4.9655180918945503E-2</v>
          </cell>
          <cell r="H113">
            <v>4.9681366188579358E-2</v>
          </cell>
          <cell r="I113">
            <v>4.9292793111390794E-2</v>
          </cell>
          <cell r="J113">
            <v>5.1856688429119738E-2</v>
          </cell>
          <cell r="K113" t="str">
            <v>Net Interest Margin (NIM)</v>
          </cell>
          <cell r="L113">
            <v>5.5802089013624767E-2</v>
          </cell>
          <cell r="M113">
            <v>9.4206833960991249E-3</v>
          </cell>
          <cell r="N113">
            <v>-1.7399145251350771E-2</v>
          </cell>
          <cell r="O113">
            <v>-3.5097331094236933E-3</v>
          </cell>
          <cell r="P113">
            <v>5.3412868699960758E-3</v>
          </cell>
          <cell r="Q113">
            <v>2.6185269633854924E-5</v>
          </cell>
          <cell r="R113">
            <v>-3.8857307718856426E-4</v>
          </cell>
          <cell r="S113">
            <v>9.8272229415051482E-4</v>
          </cell>
          <cell r="T113">
            <v>-4.8477441592999909E-4</v>
          </cell>
        </row>
        <row r="114">
          <cell r="A114" t="str">
            <v>Cost of earning assets</v>
          </cell>
          <cell r="C114">
            <v>5.1351801061382651E-2</v>
          </cell>
          <cell r="D114">
            <v>4.5052525938739901E-2</v>
          </cell>
          <cell r="E114">
            <v>4.1320934115578932E-2</v>
          </cell>
          <cell r="F114">
            <v>4.2314766033878515E-2</v>
          </cell>
          <cell r="G114">
            <v>4.971516866185173E-2</v>
          </cell>
          <cell r="H114">
            <v>5.8009304538766918E-2</v>
          </cell>
          <cell r="I114">
            <v>5.7608868207141825E-2</v>
          </cell>
          <cell r="J114">
            <v>4.4744895346010498E-2</v>
          </cell>
          <cell r="K114">
            <v>4.8715948881037363E-2</v>
          </cell>
          <cell r="L114">
            <v>6.0797459459018328E-2</v>
          </cell>
          <cell r="M114">
            <v>5.9332114527541481E-2</v>
          </cell>
          <cell r="O114" t="str">
            <v>Cost of earning assets</v>
          </cell>
          <cell r="P114">
            <v>5.1351801061382651E-2</v>
          </cell>
          <cell r="Q114">
            <v>-6.2992751226427501E-3</v>
          </cell>
          <cell r="R114">
            <v>-3.7315918231609693E-3</v>
          </cell>
          <cell r="S114">
            <v>9.9383191829958278E-4</v>
          </cell>
          <cell r="T114">
            <v>7.4004026279732155E-3</v>
          </cell>
          <cell r="U114">
            <v>8.2941358769151874E-3</v>
          </cell>
          <cell r="V114">
            <v>-4.0043633162509251E-4</v>
          </cell>
          <cell r="W114">
            <v>-1.2863972861131327E-2</v>
          </cell>
          <cell r="X114">
            <v>3.9710535350268653E-3</v>
          </cell>
          <cell r="Y114">
            <v>1.2081510577980965E-2</v>
          </cell>
          <cell r="Z114">
            <v>-1.4653449314768474E-3</v>
          </cell>
        </row>
        <row r="115">
          <cell r="A115" t="str">
            <v>Capital Ratios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5.6563838817724976E-2</v>
          </cell>
          <cell r="J115">
            <v>5.9494925270784489E-2</v>
          </cell>
          <cell r="K115">
            <v>5.3131711188725173E-2</v>
          </cell>
          <cell r="L115">
            <v>4.747115605175805E-2</v>
          </cell>
          <cell r="M115">
            <v>4.7662753603856738E-2</v>
          </cell>
          <cell r="O115" t="str">
            <v>Net Interest Margin (NIM)</v>
          </cell>
          <cell r="P115">
            <v>5.5802089013624767E-2</v>
          </cell>
          <cell r="Q115">
            <v>9.4206833960991249E-3</v>
          </cell>
          <cell r="R115">
            <v>-1.7399145251350771E-2</v>
          </cell>
          <cell r="S115">
            <v>-3.843859063669755E-4</v>
          </cell>
          <cell r="T115">
            <v>-3.3681216690584492E-3</v>
          </cell>
          <cell r="U115">
            <v>1.022778470224732E-2</v>
          </cell>
          <cell r="V115">
            <v>2.2649345325299608E-3</v>
          </cell>
          <cell r="W115">
            <v>2.9310864530595129E-3</v>
          </cell>
          <cell r="X115">
            <v>-6.3632140820593167E-3</v>
          </cell>
          <cell r="Y115">
            <v>-5.6605551369671228E-3</v>
          </cell>
          <cell r="Z115">
            <v>1.915975520986879E-4</v>
          </cell>
        </row>
        <row r="116">
          <cell r="A116" t="str">
            <v>Tier 1 Ratio</v>
          </cell>
          <cell r="B116">
            <v>0.30470000000000003</v>
          </cell>
          <cell r="C116">
            <v>0.25700000000000001</v>
          </cell>
          <cell r="D116">
            <v>0.1464</v>
          </cell>
          <cell r="E116">
            <v>0.1012</v>
          </cell>
          <cell r="F116">
            <v>8.0661863106250911E-2</v>
          </cell>
          <cell r="G116">
            <v>8.8099999999999998E-2</v>
          </cell>
          <cell r="H116">
            <v>6.9181220458514561E-2</v>
          </cell>
          <cell r="I116">
            <v>5.744949407682421E-2</v>
          </cell>
          <cell r="J116">
            <v>8.9105616892102779E-2</v>
          </cell>
          <cell r="K116">
            <v>-0.10695389653987897</v>
          </cell>
          <cell r="L116">
            <v>-0.10653816732648957</v>
          </cell>
          <cell r="M116">
            <v>4.0360835512365245E-3</v>
          </cell>
        </row>
        <row r="117">
          <cell r="A117" t="str">
            <v>Tier 2 Ratio</v>
          </cell>
          <cell r="B117">
            <v>0</v>
          </cell>
          <cell r="C117">
            <v>2.6999999999999802E-3</v>
          </cell>
          <cell r="D117">
            <v>6.0999999999999943E-3</v>
          </cell>
          <cell r="E117">
            <v>2.6800000000000004E-2</v>
          </cell>
          <cell r="F117">
            <v>3.2000000000000001E-2</v>
          </cell>
          <cell r="G117">
            <v>2.4599999999999997E-2</v>
          </cell>
          <cell r="H117">
            <v>4.4600000000000001E-2</v>
          </cell>
          <cell r="I117">
            <v>4.4600000000000001E-2</v>
          </cell>
          <cell r="J117">
            <v>0.04</v>
          </cell>
        </row>
        <row r="118">
          <cell r="A118" t="str">
            <v>CAR</v>
          </cell>
          <cell r="B118">
            <v>0.30470000000000003</v>
          </cell>
          <cell r="C118">
            <v>0.25969999999999999</v>
          </cell>
          <cell r="D118">
            <v>0.1525</v>
          </cell>
          <cell r="E118">
            <v>0.128</v>
          </cell>
          <cell r="F118">
            <v>0.11266186310625091</v>
          </cell>
          <cell r="G118">
            <v>0.11269999999999999</v>
          </cell>
          <cell r="H118">
            <v>0.11378122045851456</v>
          </cell>
          <cell r="I118">
            <v>0.1020494940768242</v>
          </cell>
          <cell r="J118">
            <v>0.12910561689210279</v>
          </cell>
          <cell r="K118">
            <v>0.1799</v>
          </cell>
          <cell r="L118">
            <v>0.1655251875516934</v>
          </cell>
          <cell r="M118">
            <v>0.15010782125278618</v>
          </cell>
        </row>
        <row r="119">
          <cell r="A119" t="str">
            <v>Tier 2 Ratio</v>
          </cell>
          <cell r="B119">
            <v>0</v>
          </cell>
          <cell r="C119">
            <v>2.6999999999999802E-3</v>
          </cell>
          <cell r="D119">
            <v>6.0999999999999943E-3</v>
          </cell>
          <cell r="E119">
            <v>2.6800000000000004E-2</v>
          </cell>
          <cell r="F119">
            <v>3.2000000000000001E-2</v>
          </cell>
          <cell r="G119">
            <v>4.65E-2</v>
          </cell>
          <cell r="H119">
            <v>4.1899999999999993E-2</v>
          </cell>
          <cell r="I119">
            <v>3.8800000000000001E-2</v>
          </cell>
          <cell r="J119">
            <v>2.93E-2</v>
          </cell>
          <cell r="K119">
            <v>1.9300000000000001E-2</v>
          </cell>
          <cell r="L119">
            <v>1.9300000000000001E-2</v>
          </cell>
          <cell r="M119">
            <v>1.9300000000000001E-2</v>
          </cell>
        </row>
        <row r="120">
          <cell r="A120" t="str">
            <v>RWA (Rs mn)</v>
          </cell>
          <cell r="B120">
            <v>12971.299000000001</v>
          </cell>
          <cell r="C120">
            <v>15693.934999999999</v>
          </cell>
          <cell r="D120">
            <v>29448.182000000001</v>
          </cell>
          <cell r="E120">
            <v>49722.567000000003</v>
          </cell>
          <cell r="F120">
            <v>81576.990000000005</v>
          </cell>
          <cell r="G120">
            <v>161306.79455164584</v>
          </cell>
          <cell r="H120">
            <v>222603.37648127123</v>
          </cell>
          <cell r="I120">
            <v>300514.55824971618</v>
          </cell>
          <cell r="J120">
            <v>415673.19536327902</v>
          </cell>
          <cell r="K120">
            <v>0.19920000000000002</v>
          </cell>
          <cell r="L120">
            <v>0.18482518755169342</v>
          </cell>
          <cell r="M120">
            <v>0.16940782125278619</v>
          </cell>
        </row>
        <row r="121">
          <cell r="A121" t="str">
            <v>YoY</v>
          </cell>
          <cell r="C121">
            <v>0.20989694247276214</v>
          </cell>
          <cell r="D121">
            <v>0.87640524826947486</v>
          </cell>
          <cell r="E121">
            <v>0.68847662650278374</v>
          </cell>
          <cell r="F121">
            <v>0.64064317113796632</v>
          </cell>
          <cell r="G121">
            <v>0.97735653830382607</v>
          </cell>
          <cell r="H121">
            <v>0.38</v>
          </cell>
          <cell r="I121">
            <v>0.35</v>
          </cell>
          <cell r="J121">
            <v>0.32313552058813833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355089.3</v>
          </cell>
          <cell r="L122">
            <v>434734.84728434932</v>
          </cell>
          <cell r="M122">
            <v>541789.25015212502</v>
          </cell>
        </row>
        <row r="123">
          <cell r="A123" t="str">
            <v>YoY</v>
          </cell>
          <cell r="C123">
            <v>2.0512411852132928E-2</v>
          </cell>
          <cell r="D123">
            <v>6.8383210732486654E-2</v>
          </cell>
          <cell r="E123">
            <v>0.16733603058879809</v>
          </cell>
          <cell r="F123">
            <v>0.30792128801431118</v>
          </cell>
          <cell r="G123">
            <v>1.1596960982056337</v>
          </cell>
          <cell r="H123">
            <v>8.3655893674802417E-2</v>
          </cell>
          <cell r="I123">
            <v>0.12106748753038632</v>
          </cell>
          <cell r="J123">
            <v>8.7589737169555093E-2</v>
          </cell>
          <cell r="K123">
            <v>0.35504769522376134</v>
          </cell>
          <cell r="L123">
            <v>0.22429723251122846</v>
          </cell>
          <cell r="M123">
            <v>0.24625217770443442</v>
          </cell>
        </row>
        <row r="124">
          <cell r="A124" t="str">
            <v>Tier 1 Capital</v>
          </cell>
          <cell r="B124">
            <v>3952.875</v>
          </cell>
          <cell r="C124">
            <v>4033.9580000000001</v>
          </cell>
          <cell r="D124">
            <v>4309.8130000000001</v>
          </cell>
          <cell r="E124">
            <v>5031</v>
          </cell>
          <cell r="F124">
            <v>6580.152</v>
          </cell>
          <cell r="G124">
            <v>13385.684999999999</v>
          </cell>
          <cell r="H124">
            <v>30826.912</v>
          </cell>
          <cell r="I124">
            <v>34061.1</v>
          </cell>
          <cell r="J124">
            <v>40401.300000000003</v>
          </cell>
          <cell r="K124">
            <v>63860.2</v>
          </cell>
          <cell r="L124">
            <v>71959.567131998716</v>
          </cell>
          <cell r="M124">
            <v>81326.803918516249</v>
          </cell>
        </row>
        <row r="125">
          <cell r="A125" t="str">
            <v>IFR</v>
          </cell>
          <cell r="C125">
            <v>2.0512411852132928E-2</v>
          </cell>
          <cell r="D125">
            <v>110</v>
          </cell>
          <cell r="E125">
            <v>383</v>
          </cell>
          <cell r="F125">
            <v>0.30792128801431118</v>
          </cell>
          <cell r="G125">
            <v>1.0342516403876383</v>
          </cell>
          <cell r="H125">
            <v>1.3029760524022493</v>
          </cell>
          <cell r="I125">
            <v>0.10491443320693294</v>
          </cell>
          <cell r="J125">
            <v>0.18614196253203819</v>
          </cell>
          <cell r="K125">
            <v>0.58064715739344996</v>
          </cell>
          <cell r="L125">
            <v>0.12682965496504428</v>
          </cell>
          <cell r="M125">
            <v>0.13017361220829438</v>
          </cell>
        </row>
        <row r="127">
          <cell r="A127" t="str">
            <v>Per share ratios (adj for bonus)</v>
          </cell>
          <cell r="D127">
            <v>110</v>
          </cell>
          <cell r="E127">
            <v>383</v>
          </cell>
          <cell r="K127" t="str">
            <v>Per share ratios (adj for bonus)</v>
          </cell>
          <cell r="L127" t="str">
            <v>Per share ratios (adj for bonus)</v>
          </cell>
        </row>
        <row r="128">
          <cell r="A128" t="str">
            <v>No of Shares</v>
          </cell>
          <cell r="B128">
            <v>118.4256</v>
          </cell>
          <cell r="C128">
            <v>118.4256</v>
          </cell>
          <cell r="D128">
            <v>297.66399999999999</v>
          </cell>
          <cell r="E128">
            <v>308.30875000000003</v>
          </cell>
          <cell r="F128">
            <v>309.2946</v>
          </cell>
          <cell r="G128">
            <v>326.15569999999997</v>
          </cell>
          <cell r="H128">
            <v>326.15569999999997</v>
          </cell>
          <cell r="I128">
            <v>326.15569999999997</v>
          </cell>
          <cell r="J128">
            <v>343.15569999999997</v>
          </cell>
        </row>
        <row r="129">
          <cell r="A129" t="str">
            <v>EPS</v>
          </cell>
          <cell r="B129">
            <v>4.603827213035018</v>
          </cell>
          <cell r="C129">
            <v>3.7965439904885412</v>
          </cell>
          <cell r="D129">
            <v>2.6448478821758772</v>
          </cell>
          <cell r="E129">
            <v>2.7534379092387109</v>
          </cell>
          <cell r="F129">
            <v>3.8225853280335311</v>
          </cell>
          <cell r="G129">
            <v>4.3339300830860852</v>
          </cell>
          <cell r="H129">
            <v>6.7247169292192526</v>
          </cell>
          <cell r="I129">
            <v>9.4148168991424743</v>
          </cell>
          <cell r="J129">
            <v>0.34668567395513983</v>
          </cell>
          <cell r="K129" t="str">
            <v>EPS</v>
          </cell>
          <cell r="L129">
            <v>-0.17535046064734583</v>
          </cell>
          <cell r="M129">
            <v>-0.30335381631241498</v>
          </cell>
          <cell r="N129">
            <v>4.1057191906817003E-2</v>
          </cell>
          <cell r="O129">
            <v>0.38829545246234565</v>
          </cell>
          <cell r="P129">
            <v>0.13376935010515711</v>
          </cell>
          <cell r="Q129">
            <v>0.55164407369275015</v>
          </cell>
          <cell r="R129">
            <v>0.40003170367433527</v>
          </cell>
          <cell r="S129">
            <v>0.41305127303004685</v>
          </cell>
          <cell r="T129">
            <v>0.29449976112016008</v>
          </cell>
        </row>
        <row r="130">
          <cell r="A130" t="str">
            <v>Book Value</v>
          </cell>
          <cell r="B130">
            <v>43.105612300043234</v>
          </cell>
          <cell r="C130">
            <v>45.720849208279283</v>
          </cell>
          <cell r="D130">
            <v>20.3471363685229</v>
          </cell>
          <cell r="E130">
            <v>24.354595839398002</v>
          </cell>
          <cell r="F130">
            <v>27.570694735698588</v>
          </cell>
          <cell r="G130">
            <v>50.083309903828145</v>
          </cell>
          <cell r="H130">
            <v>55.261341939326968</v>
          </cell>
          <cell r="I130">
            <v>62.510750951666687</v>
          </cell>
          <cell r="J130">
            <v>118.69993853622871</v>
          </cell>
          <cell r="K130" t="str">
            <v>Book Value</v>
          </cell>
          <cell r="L130">
            <v>6.067045028921747E-2</v>
          </cell>
          <cell r="M130">
            <v>-0.5549702877163889</v>
          </cell>
          <cell r="N130">
            <v>0.19695447056002724</v>
          </cell>
          <cell r="O130">
            <v>0.13205305961587577</v>
          </cell>
          <cell r="P130">
            <v>0.8165414540309055</v>
          </cell>
          <cell r="Q130">
            <v>0.10338837519808242</v>
          </cell>
          <cell r="R130">
            <v>0.13118409285643207</v>
          </cell>
          <cell r="S130">
            <v>7.7854354330721298E-2</v>
          </cell>
          <cell r="T130">
            <v>9.350283985804575E-2</v>
          </cell>
        </row>
        <row r="131">
          <cell r="A131" t="str">
            <v>Core Operating Profit</v>
          </cell>
          <cell r="B131">
            <v>6.458206671530478</v>
          </cell>
          <cell r="C131">
            <v>6.8646137321660161</v>
          </cell>
          <cell r="D131">
            <v>3.3020486185766513</v>
          </cell>
          <cell r="E131">
            <v>3.8575162073732918</v>
          </cell>
          <cell r="F131">
            <v>6.2882798471101653</v>
          </cell>
          <cell r="G131">
            <v>9.6824921348914046</v>
          </cell>
          <cell r="H131">
            <v>13.706730029788382</v>
          </cell>
          <cell r="I131">
            <v>17.31096038153833</v>
          </cell>
          <cell r="J131">
            <v>26.768043640183748</v>
          </cell>
          <cell r="K131" t="str">
            <v>Core Operating Profit</v>
          </cell>
          <cell r="L131">
            <v>6.2928779041260929E-2</v>
          </cell>
          <cell r="M131">
            <v>-0.51897532076655617</v>
          </cell>
          <cell r="N131">
            <v>0.16821908244224315</v>
          </cell>
          <cell r="O131">
            <v>0.63013698687530839</v>
          </cell>
          <cell r="P131">
            <v>0.53976800815267145</v>
          </cell>
          <cell r="Q131">
            <v>0.41562005306417027</v>
          </cell>
          <cell r="R131">
            <v>0.26295333342941696</v>
          </cell>
          <cell r="S131">
            <v>0.36061940441018803</v>
          </cell>
          <cell r="T131">
            <v>0.29632419872325011</v>
          </cell>
          <cell r="U131">
            <v>0.9676538184661081</v>
          </cell>
          <cell r="V131">
            <v>-6.3412777677927412E-2</v>
          </cell>
          <cell r="W131">
            <v>1.0250999374809786</v>
          </cell>
          <cell r="X131">
            <v>0.39210919361183505</v>
          </cell>
          <cell r="Y131">
            <v>2.8126053530175943E-2</v>
          </cell>
          <cell r="Z131">
            <v>0.15653934855104201</v>
          </cell>
        </row>
        <row r="132">
          <cell r="A132" t="str">
            <v>DPS</v>
          </cell>
          <cell r="B132">
            <v>2.0499959468223086</v>
          </cell>
          <cell r="C132">
            <v>1.0500010132944229</v>
          </cell>
          <cell r="D132">
            <v>0.48000094065792304</v>
          </cell>
          <cell r="E132">
            <v>0.49998580967942036</v>
          </cell>
          <cell r="F132">
            <v>0.62910894661594485</v>
          </cell>
          <cell r="G132">
            <v>0.80000000000000016</v>
          </cell>
          <cell r="H132">
            <v>1.3449433858438506</v>
          </cell>
          <cell r="I132">
            <v>1.8829633798284953</v>
          </cell>
          <cell r="J132">
            <v>2.6500048946498724</v>
          </cell>
          <cell r="K132" t="str">
            <v>DPS</v>
          </cell>
          <cell r="L132">
            <v>-0.48780337106420835</v>
          </cell>
          <cell r="M132">
            <v>-0.54285668815509069</v>
          </cell>
          <cell r="N132">
            <v>4.1635062202387774E-2</v>
          </cell>
          <cell r="O132">
            <v>0.25825360327589175</v>
          </cell>
          <cell r="P132">
            <v>0.27163983965464089</v>
          </cell>
          <cell r="Q132">
            <v>0.68117923230481292</v>
          </cell>
          <cell r="R132">
            <v>0.40003170367433549</v>
          </cell>
          <cell r="S132">
            <v>0.41305127303004663</v>
          </cell>
          <cell r="T132">
            <v>0.29449976112016008</v>
          </cell>
          <cell r="U132">
            <v>1.0492539228403857</v>
          </cell>
          <cell r="V132">
            <v>7.4949524312034166E-2</v>
          </cell>
          <cell r="W132">
            <v>0.1677259111321947</v>
          </cell>
          <cell r="X132">
            <v>0.43187109566779736</v>
          </cell>
          <cell r="Y132">
            <v>0.11917016846385486</v>
          </cell>
          <cell r="Z132">
            <v>0.12314926977644469</v>
          </cell>
        </row>
        <row r="133">
          <cell r="A133" t="str">
            <v>Core Operating Profit</v>
          </cell>
          <cell r="B133">
            <v>6.458206671530478</v>
          </cell>
          <cell r="C133">
            <v>6.8646137321660161</v>
          </cell>
          <cell r="D133">
            <v>3.3020486185766513</v>
          </cell>
          <cell r="E133">
            <v>3.8575162073732918</v>
          </cell>
          <cell r="F133">
            <v>3.1441399235550822</v>
          </cell>
          <cell r="G133">
            <v>4.6153600872221459</v>
          </cell>
          <cell r="H133">
            <v>8.6634352928342437</v>
          </cell>
          <cell r="I133">
            <v>11.040757499445283</v>
          </cell>
          <cell r="J133">
            <v>17.911622142146225</v>
          </cell>
          <cell r="K133">
            <v>16.023076476281624</v>
          </cell>
          <cell r="L133">
            <v>19.221348960889678</v>
          </cell>
          <cell r="M133">
            <v>23.266504878142214</v>
          </cell>
          <cell r="O133" t="str">
            <v>Core Operating Profit</v>
          </cell>
          <cell r="P133">
            <v>6.2928779041260929E-2</v>
          </cell>
          <cell r="Q133">
            <v>-0.51897532076655617</v>
          </cell>
          <cell r="R133">
            <v>0.16821908244224315</v>
          </cell>
          <cell r="S133">
            <v>-0.18493150656234592</v>
          </cell>
          <cell r="T133">
            <v>0.46792451972161397</v>
          </cell>
          <cell r="U133">
            <v>0.87708762244129024</v>
          </cell>
          <cell r="V133">
            <v>0.27440872197399391</v>
          </cell>
          <cell r="W133">
            <v>0.62231822798808434</v>
          </cell>
          <cell r="X133">
            <v>-0.10543688622265179</v>
          </cell>
          <cell r="Y133">
            <v>0.19960414526775438</v>
          </cell>
          <cell r="Z133">
            <v>0.21045119806540891</v>
          </cell>
        </row>
        <row r="134">
          <cell r="A134" t="str">
            <v>Profitability Ratios</v>
          </cell>
          <cell r="B134">
            <v>2.0499959468223086</v>
          </cell>
          <cell r="C134">
            <v>1.0500010132944229</v>
          </cell>
          <cell r="D134">
            <v>0.48000094065792304</v>
          </cell>
          <cell r="E134">
            <v>0.49998580967942036</v>
          </cell>
          <cell r="F134">
            <v>0.31455447330797243</v>
          </cell>
          <cell r="G134">
            <v>0.35045531934594432</v>
          </cell>
          <cell r="H134">
            <v>0.37528200658711686</v>
          </cell>
          <cell r="I134">
            <v>0.37543585783968414</v>
          </cell>
          <cell r="J134">
            <v>0.42599489000880386</v>
          </cell>
          <cell r="K134">
            <v>0.50053632138896387</v>
          </cell>
          <cell r="L134">
            <v>0.52179992079472248</v>
          </cell>
          <cell r="M134">
            <v>0.60348214046991377</v>
          </cell>
          <cell r="O134" t="str">
            <v>DPS</v>
          </cell>
          <cell r="P134">
            <v>-0.48780337106420835</v>
          </cell>
          <cell r="Q134">
            <v>-0.54285668815509069</v>
          </cell>
          <cell r="R134">
            <v>4.1635062202387774E-2</v>
          </cell>
          <cell r="S134">
            <v>-0.37087319836205412</v>
          </cell>
          <cell r="T134">
            <v>0.11413236524798132</v>
          </cell>
          <cell r="U134">
            <v>7.0841233876850929E-2</v>
          </cell>
          <cell r="V134">
            <v>4.099617084400986E-4</v>
          </cell>
          <cell r="W134">
            <v>0.13466756334902108</v>
          </cell>
          <cell r="X134">
            <v>0.17498198482761018</v>
          </cell>
          <cell r="Y134">
            <v>4.2481631196619629E-2</v>
          </cell>
          <cell r="Z134">
            <v>0.15653934855104223</v>
          </cell>
        </row>
        <row r="135">
          <cell r="A135" t="str">
            <v>ROE</v>
          </cell>
          <cell r="C135">
            <v>8.5482274674035671E-2</v>
          </cell>
          <cell r="D135">
            <v>0.13726216486624818</v>
          </cell>
          <cell r="E135">
            <v>0.12515848288414344</v>
          </cell>
          <cell r="F135">
            <v>0.14745449078279255</v>
          </cell>
          <cell r="G135">
            <v>0.11370862310127122</v>
          </cell>
          <cell r="H135">
            <v>0.12767077989362968</v>
          </cell>
          <cell r="I135">
            <v>0.15988196639855165</v>
          </cell>
          <cell r="J135">
            <v>0.11661181176598771</v>
          </cell>
        </row>
        <row r="136">
          <cell r="A136" t="str">
            <v>ROA</v>
          </cell>
          <cell r="C136">
            <v>2.4887821359105482E-2</v>
          </cell>
          <cell r="D136">
            <v>1.9757062285981123E-2</v>
          </cell>
          <cell r="E136">
            <v>1.3770011134790833E-2</v>
          </cell>
          <cell r="F136">
            <v>1.416953820917629E-2</v>
          </cell>
          <cell r="G136">
            <v>1.0110727492627475E-2</v>
          </cell>
          <cell r="H136">
            <v>1.0204752653281871E-2</v>
          </cell>
          <cell r="I136">
            <v>1.0224165822279066E-2</v>
          </cell>
          <cell r="J136">
            <v>1.0702469207240873E-2</v>
          </cell>
        </row>
        <row r="137">
          <cell r="A137" t="str">
            <v>ROE</v>
          </cell>
          <cell r="C137">
            <v>8.5482274674035671E-2</v>
          </cell>
          <cell r="D137">
            <v>0.13726216486624818</v>
          </cell>
          <cell r="E137">
            <v>0.12515848288414344</v>
          </cell>
          <cell r="F137">
            <v>0.14745449078279249</v>
          </cell>
          <cell r="G137">
            <v>0.11371135815236678</v>
          </cell>
          <cell r="H137">
            <v>0.11368529878366618</v>
          </cell>
          <cell r="I137">
            <v>7.5114968649576105E-2</v>
          </cell>
          <cell r="J137">
            <v>0.13522741525998511</v>
          </cell>
          <cell r="K137">
            <v>0.14504695128442485</v>
          </cell>
          <cell r="L137">
            <v>0.11843985015894662</v>
          </cell>
          <cell r="M137">
            <v>0.1221651802458652</v>
          </cell>
        </row>
        <row r="138">
          <cell r="A138" t="str">
            <v>Efficiency Ratios</v>
          </cell>
          <cell r="C138">
            <v>2.4887821359105482E-2</v>
          </cell>
          <cell r="D138">
            <v>1.9757062285981123E-2</v>
          </cell>
          <cell r="E138">
            <v>1.3770011134790833E-2</v>
          </cell>
          <cell r="F138">
            <v>1.4169188733844403E-2</v>
          </cell>
          <cell r="G138">
            <v>9.3953183117619857E-3</v>
          </cell>
          <cell r="H138">
            <v>1.2189356273218167E-2</v>
          </cell>
          <cell r="I138">
            <v>9.683233021445227E-3</v>
          </cell>
          <cell r="J138">
            <v>1.6965193191568667E-2</v>
          </cell>
          <cell r="K138">
            <v>1.8534553536325826E-2</v>
          </cell>
          <cell r="L138">
            <v>1.5026450446397468E-2</v>
          </cell>
          <cell r="M138">
            <v>1.4086997308279947E-2</v>
          </cell>
        </row>
        <row r="139">
          <cell r="A139" t="str">
            <v>Operating Cost/Op Income</v>
          </cell>
          <cell r="B139">
            <v>0.36013771618412532</v>
          </cell>
          <cell r="C139">
            <v>0.46196550164599642</v>
          </cell>
          <cell r="D139">
            <v>0.52451231130896558</v>
          </cell>
          <cell r="E139">
            <v>0.62724215622506374</v>
          </cell>
          <cell r="F139">
            <v>0.64780857901986322</v>
          </cell>
          <cell r="G139">
            <v>0.65285288229070215</v>
          </cell>
          <cell r="H139">
            <v>0.65320214720183811</v>
          </cell>
          <cell r="I139">
            <v>0.64435960336580422</v>
          </cell>
          <cell r="J139">
            <v>0.64123613729525475</v>
          </cell>
          <cell r="U139">
            <v>6.1538461538461542E-2</v>
          </cell>
        </row>
        <row r="140">
          <cell r="A140" t="str">
            <v>Operating Cost/ Avg Assets</v>
          </cell>
          <cell r="C140">
            <v>4.2575850319688781E-2</v>
          </cell>
          <cell r="D140">
            <v>3.502334016858686E-2</v>
          </cell>
          <cell r="E140">
            <v>3.641560791261967E-2</v>
          </cell>
          <cell r="F140">
            <v>4.6416924188814893E-2</v>
          </cell>
          <cell r="G140">
            <v>4.3825650778086318E-2</v>
          </cell>
          <cell r="H140">
            <v>4.3558933861151554E-2</v>
          </cell>
          <cell r="I140">
            <v>4.3109741829365757E-2</v>
          </cell>
          <cell r="J140">
            <v>4.5376392851943177E-2</v>
          </cell>
        </row>
        <row r="141">
          <cell r="A141" t="str">
            <v>Operating Cost/Op Income</v>
          </cell>
          <cell r="B141">
            <v>0.36013771618412532</v>
          </cell>
          <cell r="C141">
            <v>0.46196550164599642</v>
          </cell>
          <cell r="D141">
            <v>0.52451231130896558</v>
          </cell>
          <cell r="E141">
            <v>0.62724215622506374</v>
          </cell>
          <cell r="F141">
            <v>0.64790675150936694</v>
          </cell>
          <cell r="G141">
            <v>0.65285051715995901</v>
          </cell>
          <cell r="H141">
            <v>0.60344249289128382</v>
          </cell>
          <cell r="I141">
            <v>0.63829231371840178</v>
          </cell>
          <cell r="J141">
            <v>0.47790038000001123</v>
          </cell>
          <cell r="K141">
            <v>0.54984589258636629</v>
          </cell>
          <cell r="L141">
            <v>0.56532929690958733</v>
          </cell>
          <cell r="M141">
            <v>0.57409674379640496</v>
          </cell>
        </row>
        <row r="142">
          <cell r="A142" t="str">
            <v>Asset Quality</v>
          </cell>
          <cell r="C142">
            <v>4.2575850319688781E-2</v>
          </cell>
          <cell r="D142">
            <v>3.502334016858686E-2</v>
          </cell>
          <cell r="E142">
            <v>3.641560791261967E-2</v>
          </cell>
          <cell r="F142">
            <v>4.6435757325164258E-2</v>
          </cell>
          <cell r="G142">
            <v>4.072368044627965E-2</v>
          </cell>
          <cell r="H142">
            <v>4.2273303366566282E-2</v>
          </cell>
          <cell r="I142">
            <v>4.1961936709945816E-2</v>
          </cell>
          <cell r="J142">
            <v>3.5961499774779047E-2</v>
          </cell>
          <cell r="K142">
            <v>3.5187978103539734E-2</v>
          </cell>
          <cell r="L142">
            <v>3.3541448632703974E-2</v>
          </cell>
          <cell r="M142">
            <v>3.4349270905565735E-2</v>
          </cell>
        </row>
        <row r="143">
          <cell r="A143" t="str">
            <v>Annual LLP / Advances (bps)</v>
          </cell>
          <cell r="C143">
            <v>59.061672099263959</v>
          </cell>
          <cell r="D143">
            <v>30.194768812780932</v>
          </cell>
          <cell r="E143">
            <v>51.525269599364762</v>
          </cell>
          <cell r="F143">
            <v>72.338891870575978</v>
          </cell>
          <cell r="G143">
            <v>57.624875071216358</v>
          </cell>
          <cell r="H143">
            <v>95</v>
          </cell>
          <cell r="I143">
            <v>100</v>
          </cell>
          <cell r="J143">
            <v>100</v>
          </cell>
        </row>
        <row r="144">
          <cell r="A144" t="str">
            <v>Gross NPL</v>
          </cell>
          <cell r="B144">
            <v>100.604</v>
          </cell>
          <cell r="C144">
            <v>150.595</v>
          </cell>
          <cell r="D144">
            <v>199.56700000000001</v>
          </cell>
          <cell r="E144">
            <v>293.18599999999998</v>
          </cell>
          <cell r="F144">
            <v>377.11099999999993</v>
          </cell>
          <cell r="G144">
            <v>739.59058750000008</v>
          </cell>
          <cell r="H144">
            <v>1556.1873874999997</v>
          </cell>
          <cell r="I144">
            <v>3025.2990324999996</v>
          </cell>
          <cell r="J144">
            <v>7446.5691939999997</v>
          </cell>
          <cell r="K144" t="str">
            <v>Gross NPL</v>
          </cell>
          <cell r="L144">
            <v>0.4969086716233948</v>
          </cell>
          <cell r="M144">
            <v>0.32519007935190425</v>
          </cell>
          <cell r="N144">
            <v>0.46911062450204688</v>
          </cell>
          <cell r="O144">
            <v>0.28625173098306189</v>
          </cell>
          <cell r="P144">
            <v>0.96120131075465909</v>
          </cell>
          <cell r="Q144">
            <v>1.1041200547999126</v>
          </cell>
          <cell r="R144">
            <v>0.94404546444764215</v>
          </cell>
          <cell r="S144">
            <v>0.44403012435924283</v>
          </cell>
          <cell r="T144">
            <v>0.416356983243654</v>
          </cell>
        </row>
        <row r="145">
          <cell r="A145" t="str">
            <v>Net NPL</v>
          </cell>
          <cell r="B145">
            <v>0.49299999999999999</v>
          </cell>
          <cell r="C145">
            <v>13.169</v>
          </cell>
          <cell r="D145">
            <v>34.683</v>
          </cell>
          <cell r="E145">
            <v>149.04300000000001</v>
          </cell>
          <cell r="F145">
            <v>149.99199999999996</v>
          </cell>
          <cell r="G145">
            <v>299.45138750000001</v>
          </cell>
          <cell r="H145">
            <v>237.61056999999988</v>
          </cell>
          <cell r="I145">
            <v>331.68431299999975</v>
          </cell>
          <cell r="J145">
            <v>2567.0097350000005</v>
          </cell>
          <cell r="K145" t="str">
            <v>Net NPL</v>
          </cell>
          <cell r="L145">
            <v>25.711967545638945</v>
          </cell>
          <cell r="M145">
            <v>1.6336851697167591</v>
          </cell>
          <cell r="N145">
            <v>3.2972926217455241</v>
          </cell>
          <cell r="O145">
            <v>6.3672899767177604E-3</v>
          </cell>
          <cell r="P145">
            <v>0.9964490606165668</v>
          </cell>
          <cell r="Q145">
            <v>-0.20651371167882837</v>
          </cell>
          <cell r="R145">
            <v>0.39591564887033392</v>
          </cell>
          <cell r="S145">
            <v>9.806725325567367E-2</v>
          </cell>
          <cell r="T145">
            <v>0.14200457634243335</v>
          </cell>
        </row>
        <row r="146">
          <cell r="A146" t="str">
            <v>Reserve Coverage</v>
          </cell>
          <cell r="B146">
            <v>100.111</v>
          </cell>
          <cell r="C146">
            <v>137.42599999999999</v>
          </cell>
          <cell r="D146">
            <v>164.88400000000001</v>
          </cell>
          <cell r="E146">
            <v>144.14299999999997</v>
          </cell>
          <cell r="F146">
            <v>227.11899999999997</v>
          </cell>
          <cell r="G146">
            <v>440.13920000000007</v>
          </cell>
          <cell r="H146">
            <v>1318.5768174999998</v>
          </cell>
          <cell r="I146">
            <v>2693.6147194999999</v>
          </cell>
          <cell r="J146">
            <v>4879.5594589999992</v>
          </cell>
          <cell r="K146">
            <v>6034.9</v>
          </cell>
          <cell r="L146">
            <v>8967.8306699999994</v>
          </cell>
          <cell r="M146">
            <v>12558.609572428302</v>
          </cell>
          <cell r="O146" t="str">
            <v>Gross NPL</v>
          </cell>
          <cell r="P146">
            <v>0.4969086716233948</v>
          </cell>
          <cell r="Q146">
            <v>0.32519007935190425</v>
          </cell>
          <cell r="R146">
            <v>0.46911062450204688</v>
          </cell>
          <cell r="S146">
            <v>0.28625173098306189</v>
          </cell>
          <cell r="T146">
            <v>6.359814484329549</v>
          </cell>
          <cell r="U146">
            <v>0.5823592930487016</v>
          </cell>
          <cell r="V146">
            <v>0.56930870493234376</v>
          </cell>
          <cell r="W146">
            <v>0.11336568356551324</v>
          </cell>
          <cell r="X146">
            <v>-0.21352903644177179</v>
          </cell>
          <cell r="Y146">
            <v>0.48599490795207867</v>
          </cell>
          <cell r="Z146">
            <v>0.40040663506733032</v>
          </cell>
        </row>
        <row r="147">
          <cell r="A147" t="str">
            <v>Gross NPL Ratio</v>
          </cell>
          <cell r="B147">
            <v>9.9247632234073044E-3</v>
          </cell>
          <cell r="C147">
            <v>1.2006129866949168E-2</v>
          </cell>
          <cell r="D147">
            <v>9.4424378311846364E-3</v>
          </cell>
          <cell r="E147">
            <v>7.272278449887949E-3</v>
          </cell>
          <cell r="F147">
            <v>5.9189459855978708E-3</v>
          </cell>
          <cell r="G147">
            <v>6.7431587240363387E-3</v>
          </cell>
          <cell r="H147">
            <v>9.671297029354646E-3</v>
          </cell>
          <cell r="I147">
            <v>1.3171093844365196E-2</v>
          </cell>
          <cell r="J147">
            <v>2.4508364868466137E-2</v>
          </cell>
          <cell r="K147">
            <v>2111.6</v>
          </cell>
          <cell r="L147">
            <v>4553.883133271509</v>
          </cell>
          <cell r="M147">
            <v>6915.3783884509457</v>
          </cell>
          <cell r="O147" t="str">
            <v>Net NPL</v>
          </cell>
          <cell r="P147">
            <v>25.711967545638945</v>
          </cell>
          <cell r="Q147">
            <v>1.6336851697167591</v>
          </cell>
          <cell r="R147">
            <v>3.2972926217455241</v>
          </cell>
          <cell r="S147">
            <v>6.3672899767177604E-3</v>
          </cell>
          <cell r="T147">
            <v>13.454384233825804</v>
          </cell>
          <cell r="U147">
            <v>0.27376453039193915</v>
          </cell>
          <cell r="V147">
            <v>0.43701329857056215</v>
          </cell>
          <cell r="W147">
            <v>-9.2218817564673095E-2</v>
          </cell>
          <cell r="X147">
            <v>-0.41384449557621372</v>
          </cell>
          <cell r="Y147">
            <v>1.1566031129340355</v>
          </cell>
          <cell r="Z147">
            <v>0.51856738218113629</v>
          </cell>
        </row>
        <row r="148">
          <cell r="A148" t="str">
            <v>Net NPL Ratio</v>
          </cell>
          <cell r="B148">
            <v>4.9120445124890476E-5</v>
          </cell>
          <cell r="C148">
            <v>1.0615238901315923E-3</v>
          </cell>
          <cell r="D148">
            <v>1.6539160514691541E-3</v>
          </cell>
          <cell r="E148">
            <v>3.7101750448453158E-3</v>
          </cell>
          <cell r="F148">
            <v>2.3626216966680228E-3</v>
          </cell>
          <cell r="G148">
            <v>2.7412247116440865E-3</v>
          </cell>
          <cell r="H148">
            <v>1.4888883179788104E-3</v>
          </cell>
          <cell r="I148">
            <v>1.4611727423989643E-3</v>
          </cell>
          <cell r="J148">
            <v>8.5865142705201965E-3</v>
          </cell>
          <cell r="K148">
            <v>3923.2999999999997</v>
          </cell>
          <cell r="L148">
            <v>4413.9475367284904</v>
          </cell>
          <cell r="M148">
            <v>5643.2311839773565</v>
          </cell>
        </row>
        <row r="149">
          <cell r="A149" t="str">
            <v>Coverage Ratio</v>
          </cell>
          <cell r="B149">
            <v>0.99509959842550999</v>
          </cell>
          <cell r="C149">
            <v>0.91255353763405156</v>
          </cell>
          <cell r="D149">
            <v>0.82620874192627047</v>
          </cell>
          <cell r="E149">
            <v>0.49164353004577294</v>
          </cell>
          <cell r="F149">
            <v>0.60226034244559301</v>
          </cell>
          <cell r="G149">
            <v>0.59511195442302733</v>
          </cell>
          <cell r="H149">
            <v>0.8473123661658003</v>
          </cell>
          <cell r="I149">
            <v>0.89036313123535837</v>
          </cell>
          <cell r="J149">
            <v>0.65527618583490188</v>
          </cell>
          <cell r="K149">
            <v>2.0304736448110879E-2</v>
          </cell>
          <cell r="L149">
            <v>2.4671339870466585E-2</v>
          </cell>
          <cell r="M149">
            <v>2.7714339067540408E-2</v>
          </cell>
        </row>
        <row r="150">
          <cell r="A150" t="str">
            <v>Net NPL Ratio</v>
          </cell>
          <cell r="B150">
            <v>4.9120445124890476E-5</v>
          </cell>
          <cell r="C150">
            <v>1.0615238901315923E-3</v>
          </cell>
          <cell r="D150">
            <v>1.6539160514691541E-3</v>
          </cell>
          <cell r="E150">
            <v>3.7101750448453158E-3</v>
          </cell>
          <cell r="F150">
            <v>2.3626216966680228E-3</v>
          </cell>
          <cell r="G150">
            <v>1.9846594653972899E-2</v>
          </cell>
          <cell r="H150">
            <v>1.775678605229894E-2</v>
          </cell>
          <cell r="I150">
            <v>2.3900000000000001E-2</v>
          </cell>
          <cell r="J150">
            <v>1.7340301414666352E-2</v>
          </cell>
          <cell r="K150">
            <v>7.1996246675684293E-3</v>
          </cell>
          <cell r="L150">
            <v>1.2682159656758306E-2</v>
          </cell>
          <cell r="M150">
            <v>1.5453304182658081E-2</v>
          </cell>
        </row>
        <row r="151">
          <cell r="A151" t="str">
            <v>Asset Mix</v>
          </cell>
          <cell r="B151">
            <v>0.99509959842550999</v>
          </cell>
          <cell r="C151">
            <v>0.91255353763405156</v>
          </cell>
          <cell r="D151">
            <v>0.82620874192627047</v>
          </cell>
          <cell r="E151">
            <v>0.49164353004577294</v>
          </cell>
          <cell r="F151">
            <v>0.60226034244559301</v>
          </cell>
          <cell r="G151">
            <v>0.21885506114826825</v>
          </cell>
          <cell r="H151">
            <v>0.37119545442332591</v>
          </cell>
          <cell r="I151">
            <v>0.42420475247777589</v>
          </cell>
          <cell r="J151">
            <v>0.5834535483590475</v>
          </cell>
          <cell r="K151">
            <v>0.73858628487917388</v>
          </cell>
          <cell r="L151">
            <v>0.61223023519562436</v>
          </cell>
          <cell r="M151">
            <v>0.57397301754147556</v>
          </cell>
        </row>
        <row r="152">
          <cell r="A152" t="str">
            <v>Retail / loans</v>
          </cell>
          <cell r="C152">
            <v>0.72571186748080529</v>
          </cell>
          <cell r="D152">
            <v>0.82729660094333723</v>
          </cell>
          <cell r="E152">
            <v>0.77543736318009171</v>
          </cell>
          <cell r="F152">
            <v>0.78958944060955616</v>
          </cell>
          <cell r="G152">
            <v>0.78190223361406075</v>
          </cell>
          <cell r="H152">
            <v>0.77606574377660154</v>
          </cell>
          <cell r="I152">
            <v>0.76384776652905939</v>
          </cell>
          <cell r="J152">
            <v>0.77518495279925381</v>
          </cell>
        </row>
        <row r="153">
          <cell r="A153" t="str">
            <v>Cash-Deposit Ratio</v>
          </cell>
          <cell r="B153">
            <v>0.10477865778351857</v>
          </cell>
          <cell r="C153">
            <v>0.29754807035196623</v>
          </cell>
          <cell r="D153">
            <v>0.15213436632382352</v>
          </cell>
          <cell r="E153">
            <v>9.7776690839036839E-2</v>
          </cell>
          <cell r="F153">
            <v>9.0239973131557669E-2</v>
          </cell>
          <cell r="G153">
            <v>8.9875412697757201E-2</v>
          </cell>
          <cell r="H153">
            <v>8.8012415033369581E-2</v>
          </cell>
          <cell r="I153">
            <v>8.488745785479794E-2</v>
          </cell>
          <cell r="J153">
            <v>8.264919867292074E-2</v>
          </cell>
        </row>
        <row r="154">
          <cell r="A154" t="str">
            <v>Invt- Deposit Ratio</v>
          </cell>
          <cell r="B154">
            <v>1.903302854164542</v>
          </cell>
          <cell r="C154">
            <v>2.7517346758777737</v>
          </cell>
          <cell r="D154">
            <v>0.64645764877725342</v>
          </cell>
          <cell r="E154">
            <v>0.42492319521846184</v>
          </cell>
          <cell r="F154">
            <v>0.43490118610063755</v>
          </cell>
          <cell r="G154">
            <v>0.49230325476890202</v>
          </cell>
          <cell r="H154">
            <v>0.46595650644601672</v>
          </cell>
          <cell r="I154">
            <v>0.42711243967962859</v>
          </cell>
          <cell r="J154">
            <v>0.38585903741288552</v>
          </cell>
        </row>
        <row r="155">
          <cell r="A155" t="str">
            <v>Credit- Deposit Ratio</v>
          </cell>
          <cell r="B155">
            <v>5.6859818484652775</v>
          </cell>
          <cell r="C155">
            <v>4.8307885449672296</v>
          </cell>
          <cell r="D155">
            <v>0.47025437141157472</v>
          </cell>
          <cell r="E155">
            <v>0.9343196720949255</v>
          </cell>
          <cell r="F155">
            <v>0.96689302443965808</v>
          </cell>
          <cell r="G155">
            <v>0.99308188107380846</v>
          </cell>
          <cell r="H155">
            <v>1.0043584920265807</v>
          </cell>
          <cell r="I155">
            <v>0.98523649381143152</v>
          </cell>
          <cell r="J155">
            <v>0.81688180705686486</v>
          </cell>
        </row>
        <row r="156">
          <cell r="A156" t="str">
            <v>Incremental Credit-Deposit Ratio</v>
          </cell>
          <cell r="C156">
            <v>2.9507285292787935</v>
          </cell>
          <cell r="D156">
            <v>0.20379334675809824</v>
          </cell>
          <cell r="E156">
            <v>-12.015718338979999</v>
          </cell>
          <cell r="F156">
            <v>1.0286877133742807</v>
          </cell>
          <cell r="G156">
            <v>1.0318610541345441</v>
          </cell>
          <cell r="H156">
            <v>1.0297275629554334</v>
          </cell>
          <cell r="I156">
            <v>0.94274316444443318</v>
          </cell>
          <cell r="J156">
            <v>0.69824468738272749</v>
          </cell>
        </row>
        <row r="157">
          <cell r="A157" t="str">
            <v>SLR / NDTL</v>
          </cell>
          <cell r="C157">
            <v>0.23586269263306731</v>
          </cell>
          <cell r="D157">
            <v>0.43687769648744595</v>
          </cell>
          <cell r="E157">
            <v>0.2515696460484253</v>
          </cell>
          <cell r="F157">
            <v>0.2901058608513305</v>
          </cell>
          <cell r="G157">
            <v>0.27</v>
          </cell>
          <cell r="H157">
            <v>0.26</v>
          </cell>
          <cell r="I157">
            <v>0.25</v>
          </cell>
          <cell r="J157">
            <v>0.26</v>
          </cell>
        </row>
        <row r="158">
          <cell r="A158" t="str">
            <v>Coverage Ratio</v>
          </cell>
          <cell r="G158">
            <v>0.62868683880742093</v>
          </cell>
          <cell r="H158">
            <v>0.57948974839986334</v>
          </cell>
          <cell r="I158">
            <v>0.54078212290502792</v>
          </cell>
        </row>
        <row r="159">
          <cell r="A159" t="str">
            <v>Earnings Quality</v>
          </cell>
        </row>
        <row r="160">
          <cell r="A160" t="str">
            <v>Total Provn/PBT</v>
          </cell>
          <cell r="B160">
            <v>0.13793480390915269</v>
          </cell>
          <cell r="C160">
            <v>0.27948580610605261</v>
          </cell>
          <cell r="D160">
            <v>4.7310038824181916E-2</v>
          </cell>
          <cell r="E160">
            <v>0.12690586860983397</v>
          </cell>
          <cell r="F160">
            <v>0.21295252469102025</v>
          </cell>
          <cell r="G160">
            <v>0.60308138024421154</v>
          </cell>
          <cell r="H160">
            <v>0.51837259929987334</v>
          </cell>
          <cell r="I160">
            <v>0.55921182781755319</v>
          </cell>
          <cell r="J160">
            <v>0.60118110669943303</v>
          </cell>
        </row>
        <row r="161">
          <cell r="A161" t="str">
            <v>Tax Paid/PBT</v>
          </cell>
          <cell r="B161">
            <v>0.27318476491627536</v>
          </cell>
          <cell r="C161">
            <v>0.35781753258346732</v>
          </cell>
          <cell r="D161">
            <v>0.34828685193003361</v>
          </cell>
          <cell r="E161">
            <v>0.28296093703147779</v>
          </cell>
          <cell r="F161">
            <v>0.31893107828255918</v>
          </cell>
          <cell r="G161">
            <v>0.30447721242944076</v>
          </cell>
          <cell r="H161">
            <v>0.33</v>
          </cell>
          <cell r="I161">
            <v>0.33</v>
          </cell>
          <cell r="J161">
            <v>0.32500000000000001</v>
          </cell>
          <cell r="K161">
            <v>0.60255089493813374</v>
          </cell>
          <cell r="L161">
            <v>0.60394592481362175</v>
          </cell>
          <cell r="M161">
            <v>0.60593284247196577</v>
          </cell>
        </row>
        <row r="162">
          <cell r="A162" t="str">
            <v>Other Income/ PBT</v>
          </cell>
          <cell r="B162">
            <v>0.86650838446843748</v>
          </cell>
          <cell r="C162">
            <v>1.0303917157650424</v>
          </cell>
          <cell r="D162">
            <v>0.79048021125652923</v>
          </cell>
          <cell r="E162">
            <v>1.1186045549108921</v>
          </cell>
          <cell r="F162">
            <v>1.3994112750618537</v>
          </cell>
          <cell r="G162">
            <v>1.3957190149660292</v>
          </cell>
          <cell r="H162">
            <v>1.2412500558461517</v>
          </cell>
          <cell r="I162">
            <v>1.1975756236750483</v>
          </cell>
          <cell r="J162">
            <v>1.2821709402742223</v>
          </cell>
          <cell r="K162">
            <v>8.4446449253904737E-2</v>
          </cell>
          <cell r="L162">
            <v>8.884417630431668E-2</v>
          </cell>
          <cell r="M162">
            <v>9.4799757608297772E-2</v>
          </cell>
        </row>
        <row r="163">
          <cell r="A163" t="str">
            <v>Non interest income (ex treasury)</v>
          </cell>
          <cell r="B163">
            <v>7.736603180695148E-2</v>
          </cell>
          <cell r="C163">
            <v>0.10844115945893841</v>
          </cell>
          <cell r="D163">
            <v>8.0671536193538326E-2</v>
          </cell>
          <cell r="E163">
            <v>0.20157836622387923</v>
          </cell>
          <cell r="F163">
            <v>0.34181851938270397</v>
          </cell>
          <cell r="G163">
            <v>0.29158759604350315</v>
          </cell>
          <cell r="H163">
            <v>0.24861736780641702</v>
          </cell>
          <cell r="I163">
            <v>0.19850392596384253</v>
          </cell>
          <cell r="J163">
            <v>0.23406467238549031</v>
          </cell>
          <cell r="K163">
            <v>0.5851289386230365</v>
          </cell>
          <cell r="L163">
            <v>0.58788819348926125</v>
          </cell>
          <cell r="M163">
            <v>0.57255090335184589</v>
          </cell>
        </row>
        <row r="164">
          <cell r="A164" t="str">
            <v>Treasury Gains / Investments</v>
          </cell>
          <cell r="B164">
            <v>2.6428772983418246E-2</v>
          </cell>
          <cell r="C164">
            <v>1.1724705046276032E-2</v>
          </cell>
          <cell r="D164">
            <v>1.5727268021543003E-2</v>
          </cell>
          <cell r="E164">
            <v>6.1509900141321853E-3</v>
          </cell>
          <cell r="F164">
            <v>6.8638566840392287E-3</v>
          </cell>
          <cell r="G164">
            <v>2.4181133911560697E-3</v>
          </cell>
          <cell r="H164">
            <v>7.8007500260770454E-3</v>
          </cell>
          <cell r="I164">
            <v>1.739677559349443E-2</v>
          </cell>
          <cell r="J164">
            <v>1.2877107112978157E-2</v>
          </cell>
          <cell r="K164">
            <v>1.0023354695100557</v>
          </cell>
          <cell r="L164">
            <v>0.98172523309520321</v>
          </cell>
          <cell r="M164">
            <v>0.97878176772183245</v>
          </cell>
        </row>
        <row r="165">
          <cell r="A165" t="str">
            <v>Incremental Credit-Deposit Ratio</v>
          </cell>
          <cell r="C165">
            <v>2.9507285292787935</v>
          </cell>
          <cell r="D165">
            <v>0.20379334675809824</v>
          </cell>
          <cell r="E165">
            <v>-12.015718338979999</v>
          </cell>
          <cell r="F165">
            <v>1.0286877133742807</v>
          </cell>
          <cell r="G165">
            <v>1.0318610541345441</v>
          </cell>
          <cell r="H165">
            <v>0.85335747891563751</v>
          </cell>
          <cell r="I165">
            <v>-1.3780149785800164</v>
          </cell>
          <cell r="J165">
            <v>0.50351722771010998</v>
          </cell>
          <cell r="K165">
            <v>1.5916364708429238</v>
          </cell>
          <cell r="L165">
            <v>0.89928428743579314</v>
          </cell>
          <cell r="M165">
            <v>0.96700790622834931</v>
          </cell>
        </row>
        <row r="166">
          <cell r="A166" t="str">
            <v>Growth Parameters</v>
          </cell>
          <cell r="C166">
            <v>0.23586269263306731</v>
          </cell>
          <cell r="D166">
            <v>0.43687769648744595</v>
          </cell>
          <cell r="E166">
            <v>0.2515696460484253</v>
          </cell>
          <cell r="F166">
            <v>0.2901058608513305</v>
          </cell>
          <cell r="G166">
            <v>0.36420576525320031</v>
          </cell>
          <cell r="H166">
            <v>0.3</v>
          </cell>
          <cell r="I166">
            <v>0.27</v>
          </cell>
          <cell r="J166">
            <v>0.26</v>
          </cell>
          <cell r="K166">
            <v>0.26</v>
          </cell>
          <cell r="L166">
            <v>0.26</v>
          </cell>
          <cell r="M166">
            <v>0.26</v>
          </cell>
        </row>
        <row r="167">
          <cell r="A167" t="str">
            <v>Deposits</v>
          </cell>
          <cell r="C167">
            <v>0.45487553395198121</v>
          </cell>
          <cell r="D167">
            <v>16.364622853291142</v>
          </cell>
          <cell r="E167">
            <v>-3.5835053170228504E-2</v>
          </cell>
          <cell r="F167">
            <v>0.52712219943682292</v>
          </cell>
          <cell r="G167">
            <v>0.67533303490338858</v>
          </cell>
          <cell r="H167">
            <v>0.4445023227061573</v>
          </cell>
          <cell r="I167">
            <v>0.44999999999999996</v>
          </cell>
          <cell r="J167">
            <v>0.40000000000000013</v>
          </cell>
        </row>
        <row r="168">
          <cell r="A168" t="str">
            <v>Advances</v>
          </cell>
          <cell r="C168">
            <v>0.23605671827202834</v>
          </cell>
          <cell r="D168">
            <v>0.69036374261934985</v>
          </cell>
          <cell r="E168">
            <v>0.91564041023870502</v>
          </cell>
          <cell r="F168">
            <v>0.58036253137180616</v>
          </cell>
          <cell r="G168">
            <v>0.72071039884803767</v>
          </cell>
          <cell r="H168">
            <v>0.46090488831929699</v>
          </cell>
          <cell r="I168">
            <v>0.42239342562233984</v>
          </cell>
          <cell r="J168">
            <v>0.32313552058813833</v>
          </cell>
        </row>
        <row r="169">
          <cell r="A169" t="str">
            <v>Fee Income</v>
          </cell>
          <cell r="B169">
            <v>0.13793480390915269</v>
          </cell>
          <cell r="C169">
            <v>0.46278621678541043</v>
          </cell>
          <cell r="D169">
            <v>1.8715576657987438</v>
          </cell>
          <cell r="E169">
            <v>2.8494484862708283</v>
          </cell>
          <cell r="F169">
            <v>3.4043092100705268</v>
          </cell>
          <cell r="G169">
            <v>5.8217964068842276E-2</v>
          </cell>
          <cell r="H169">
            <v>6.9835938390949259E-2</v>
          </cell>
          <cell r="I169">
            <v>7.4814907982892365E-2</v>
          </cell>
          <cell r="J169">
            <v>0.3655534885729137</v>
          </cell>
          <cell r="K169">
            <v>7.0716516857499134E-2</v>
          </cell>
          <cell r="L169">
            <v>0.18229642264071125</v>
          </cell>
          <cell r="M169">
            <v>0.24614062521305022</v>
          </cell>
        </row>
        <row r="170">
          <cell r="A170" t="str">
            <v>Capital Gains</v>
          </cell>
          <cell r="B170">
            <v>0.27318476491627536</v>
          </cell>
          <cell r="C170">
            <v>-6.6854375492735763E-2</v>
          </cell>
          <cell r="D170">
            <v>2.4067154271368913</v>
          </cell>
          <cell r="E170">
            <v>-0.48682774746687441</v>
          </cell>
          <cell r="F170">
            <v>0.10943886004639336</v>
          </cell>
          <cell r="G170">
            <v>-0.37772246421904165</v>
          </cell>
          <cell r="H170">
            <v>4</v>
          </cell>
          <cell r="I170">
            <v>2</v>
          </cell>
          <cell r="J170">
            <v>0.23076923076923084</v>
          </cell>
          <cell r="K170">
            <v>0.31112236348592759</v>
          </cell>
          <cell r="L170">
            <v>0.31112236348592759</v>
          </cell>
          <cell r="M170">
            <v>0.31112236348592759</v>
          </cell>
        </row>
        <row r="171">
          <cell r="A171" t="str">
            <v>Operating Profit</v>
          </cell>
          <cell r="B171">
            <v>0.86650838446843748</v>
          </cell>
          <cell r="C171">
            <v>4.9429069817843674E-2</v>
          </cell>
          <cell r="D171">
            <v>0.41232529582496147</v>
          </cell>
          <cell r="E171">
            <v>5.453298038747656E-2</v>
          </cell>
          <cell r="F171">
            <v>0.57825183599494445</v>
          </cell>
          <cell r="G171">
            <v>0.54727965156288083</v>
          </cell>
          <cell r="H171">
            <v>0.52563785376815542</v>
          </cell>
          <cell r="I171">
            <v>0.43768795135999383</v>
          </cell>
          <cell r="J171">
            <v>0.28616171279766989</v>
          </cell>
          <cell r="K171">
            <v>0.48828605609885106</v>
          </cell>
          <cell r="L171">
            <v>0.61928582328654591</v>
          </cell>
          <cell r="M171">
            <v>0.66382617404816069</v>
          </cell>
        </row>
        <row r="172">
          <cell r="A172" t="str">
            <v>PAT</v>
          </cell>
          <cell r="B172">
            <v>7.736603180695148E-2</v>
          </cell>
          <cell r="C172">
            <v>-0.17535046064734583</v>
          </cell>
          <cell r="D172">
            <v>0.75102756178715824</v>
          </cell>
          <cell r="E172">
            <v>7.8286395114293139E-2</v>
          </cell>
          <cell r="F172">
            <v>0.39273467474134338</v>
          </cell>
          <cell r="G172">
            <v>0.1955764375520701</v>
          </cell>
          <cell r="H172">
            <v>0.55164407369275015</v>
          </cell>
          <cell r="I172">
            <v>0.40003170367433549</v>
          </cell>
          <cell r="J172">
            <v>0.29449976112016008</v>
          </cell>
          <cell r="K172">
            <v>0.17307633696601649</v>
          </cell>
          <cell r="L172">
            <v>0.21357580047411767</v>
          </cell>
          <cell r="M172">
            <v>0.21017377353783256</v>
          </cell>
        </row>
        <row r="173">
          <cell r="A173" t="str">
            <v>Core Operating profit</v>
          </cell>
          <cell r="B173">
            <v>2.6428772983418246E-2</v>
          </cell>
          <cell r="C173">
            <v>0</v>
          </cell>
          <cell r="D173">
            <v>0.20906062641307122</v>
          </cell>
          <cell r="E173">
            <v>0.20999571676089457</v>
          </cell>
          <cell r="F173">
            <v>0.63534952316729165</v>
          </cell>
          <cell r="G173">
            <v>0.62370798758413559</v>
          </cell>
          <cell r="H173">
            <v>0.41562005306417049</v>
          </cell>
          <cell r="I173">
            <v>0.26295333342941696</v>
          </cell>
          <cell r="J173">
            <v>0.29632419872324989</v>
          </cell>
          <cell r="K173">
            <v>6.1412287775752398E-3</v>
          </cell>
          <cell r="L173">
            <v>2.4596002909327854E-3</v>
          </cell>
          <cell r="M173">
            <v>2.9362477323267369E-3</v>
          </cell>
        </row>
        <row r="175">
          <cell r="A175" t="str">
            <v>Valuation Ratios</v>
          </cell>
        </row>
        <row r="176">
          <cell r="A176" t="str">
            <v>Market Capitalization, US$ Mln</v>
          </cell>
          <cell r="C176">
            <v>0.45487553395198121</v>
          </cell>
          <cell r="D176">
            <v>16.364622853291142</v>
          </cell>
          <cell r="E176">
            <v>876.58240923979122</v>
          </cell>
          <cell r="F176">
            <v>0.52712219943682292</v>
          </cell>
          <cell r="G176">
            <v>0.67533303490338858</v>
          </cell>
          <cell r="H176">
            <v>0.4930451177716566</v>
          </cell>
          <cell r="I176">
            <v>-4.7414077176628822E-2</v>
          </cell>
          <cell r="J176">
            <v>0.52678609642676899</v>
          </cell>
          <cell r="K176">
            <v>0.22500194262717055</v>
          </cell>
          <cell r="L176">
            <v>0.25</v>
          </cell>
          <cell r="M176">
            <v>0.25</v>
          </cell>
        </row>
        <row r="177">
          <cell r="A177" t="str">
            <v>PE</v>
          </cell>
          <cell r="B177">
            <v>27.702177753274515</v>
          </cell>
          <cell r="C177">
            <v>33.592667468195749</v>
          </cell>
          <cell r="D177">
            <v>48.220557658664468</v>
          </cell>
          <cell r="E177">
            <v>46.318836307487508</v>
          </cell>
          <cell r="F177">
            <v>33.363817640786948</v>
          </cell>
          <cell r="G177">
            <v>29.427341317431502</v>
          </cell>
          <cell r="H177">
            <v>18.965265176695784</v>
          </cell>
          <cell r="I177">
            <v>13.546311220611715</v>
          </cell>
          <cell r="J177">
            <v>17.212098223867663</v>
          </cell>
          <cell r="K177">
            <v>0.4117559722744597</v>
          </cell>
          <cell r="L177">
            <v>0.22429723251122846</v>
          </cell>
          <cell r="M177">
            <v>0.24625217770443442</v>
          </cell>
        </row>
        <row r="178">
          <cell r="A178" t="str">
            <v>Price to Book</v>
          </cell>
          <cell r="B178">
            <v>2.9586875814017977</v>
          </cell>
          <cell r="C178">
            <v>2.7894503713147096</v>
          </cell>
          <cell r="D178">
            <v>6.2680092908875986</v>
          </cell>
          <cell r="E178">
            <v>5.236631338161879</v>
          </cell>
          <cell r="F178">
            <v>4.6257825935639039</v>
          </cell>
          <cell r="G178">
            <v>2.5464778595056514</v>
          </cell>
          <cell r="H178">
            <v>2.3078708428920169</v>
          </cell>
          <cell r="I178">
            <v>2.0402256869297468</v>
          </cell>
          <cell r="J178">
            <v>1.9213213209256332</v>
          </cell>
          <cell r="K178">
            <v>0.15461640411240274</v>
          </cell>
          <cell r="L178">
            <v>0.22626751567438097</v>
          </cell>
          <cell r="M178">
            <v>0.30548710762438769</v>
          </cell>
        </row>
        <row r="179">
          <cell r="A179" t="str">
            <v>Price to Core Operating Profit</v>
          </cell>
          <cell r="B179">
            <v>19.747903138973836</v>
          </cell>
          <cell r="C179">
            <v>18.578764192259452</v>
          </cell>
          <cell r="D179">
            <v>38.623307689464887</v>
          </cell>
          <cell r="E179">
            <v>33.061699016866072</v>
          </cell>
          <cell r="F179">
            <v>20.281546448583839</v>
          </cell>
          <cell r="G179">
            <v>13.171819612563919</v>
          </cell>
          <cell r="H179">
            <v>9.3046291510585419</v>
          </cell>
          <cell r="I179">
            <v>7.367357846701112</v>
          </cell>
          <cell r="J179">
            <v>8.5198875856529703</v>
          </cell>
          <cell r="K179">
            <v>0.74185588875999686</v>
          </cell>
          <cell r="L179">
            <v>-0.47799272266907267</v>
          </cell>
          <cell r="M179">
            <v>0.47368421052631571</v>
          </cell>
        </row>
        <row r="180">
          <cell r="A180" t="str">
            <v>Dividend Yield</v>
          </cell>
          <cell r="B180">
            <v>1.6073856064711439E-2</v>
          </cell>
          <cell r="C180">
            <v>8.2329748903443283E-3</v>
          </cell>
          <cell r="D180">
            <v>3.763649407707985E-3</v>
          </cell>
          <cell r="E180">
            <v>3.9203491849058875E-3</v>
          </cell>
          <cell r="F180">
            <v>4.9327934880075376E-3</v>
          </cell>
          <cell r="G180">
            <v>6.2727367201393614E-3</v>
          </cell>
          <cell r="H180">
            <v>1.0545594703614103E-2</v>
          </cell>
          <cell r="I180">
            <v>1.47641669191599E-2</v>
          </cell>
          <cell r="J180">
            <v>1.1619733829003142E-2</v>
          </cell>
          <cell r="K180">
            <v>-2.1322291279948336E-2</v>
          </cell>
          <cell r="L180">
            <v>0.15111916536956937</v>
          </cell>
          <cell r="M180">
            <v>0.21899266485800717</v>
          </cell>
        </row>
        <row r="181">
          <cell r="A181" t="str">
            <v>PAT</v>
          </cell>
          <cell r="C181">
            <v>-0.17535046064734583</v>
          </cell>
          <cell r="D181">
            <v>0.75102756178715824</v>
          </cell>
          <cell r="E181">
            <v>7.8286395114293139E-2</v>
          </cell>
          <cell r="F181">
            <v>0.39273467474134294</v>
          </cell>
          <cell r="G181">
            <v>0.19560519493700901</v>
          </cell>
          <cell r="H181">
            <v>1.0793650119909146</v>
          </cell>
          <cell r="I181">
            <v>-6.0706052539897803E-2</v>
          </cell>
          <cell r="J181">
            <v>1.0323427963343721</v>
          </cell>
          <cell r="K181">
            <v>0.45815022096455227</v>
          </cell>
          <cell r="L181">
            <v>4.2481631196619851E-2</v>
          </cell>
          <cell r="M181">
            <v>0.15653934855104201</v>
          </cell>
        </row>
        <row r="182">
          <cell r="A182" t="str">
            <v>Deposits Breakdown</v>
          </cell>
          <cell r="C182">
            <v>0</v>
          </cell>
          <cell r="D182">
            <v>0.20906062641307122</v>
          </cell>
          <cell r="E182">
            <v>0.20999571676089457</v>
          </cell>
          <cell r="F182">
            <v>0.63534952316729121</v>
          </cell>
          <cell r="G182">
            <v>0.54794797347566604</v>
          </cell>
          <cell r="H182">
            <v>0.98365702844433622</v>
          </cell>
          <cell r="I182">
            <v>0.27809174694132066</v>
          </cell>
          <cell r="J182">
            <v>0.63392281275264772</v>
          </cell>
          <cell r="K182">
            <v>-5.3289893692512025E-2</v>
          </cell>
          <cell r="L182">
            <v>0.19960414526775438</v>
          </cell>
          <cell r="M182">
            <v>0.21045119806540891</v>
          </cell>
        </row>
        <row r="183">
          <cell r="A183" t="str">
            <v>Savings Deposit</v>
          </cell>
          <cell r="B183">
            <v>0</v>
          </cell>
          <cell r="C183">
            <v>2.38</v>
          </cell>
          <cell r="D183">
            <v>425.69499999999999</v>
          </cell>
          <cell r="E183">
            <v>1469.116</v>
          </cell>
          <cell r="F183">
            <v>4893.3599999999997</v>
          </cell>
          <cell r="G183">
            <v>12301.68</v>
          </cell>
          <cell r="H183">
            <v>20656.571000000004</v>
          </cell>
          <cell r="I183">
            <v>34560.032249999997</v>
          </cell>
          <cell r="J183">
            <v>44173.024714398227</v>
          </cell>
          <cell r="K183" t="str">
            <v>Savings Deposit</v>
          </cell>
          <cell r="L183" t="e">
            <v>#DIV/0!</v>
          </cell>
          <cell r="M183">
            <v>177.86344537815125</v>
          </cell>
          <cell r="N183">
            <v>2.4510999659380541</v>
          </cell>
          <cell r="O183">
            <v>2.3308193498675394</v>
          </cell>
          <cell r="P183">
            <v>1.5139536024326845</v>
          </cell>
          <cell r="Q183">
            <v>0.67916666666666692</v>
          </cell>
          <cell r="R183">
            <v>0.67307692307692268</v>
          </cell>
          <cell r="S183">
            <v>0.66538114896556544</v>
          </cell>
          <cell r="T183">
            <v>0.67805479688010917</v>
          </cell>
        </row>
        <row r="184">
          <cell r="A184" t="str">
            <v xml:space="preserve">Current Account </v>
          </cell>
          <cell r="B184">
            <v>34.304000000000002</v>
          </cell>
          <cell r="C184">
            <v>492.82100000000003</v>
          </cell>
          <cell r="D184">
            <v>26071.237000000001</v>
          </cell>
          <cell r="E184">
            <v>3885.57</v>
          </cell>
          <cell r="F184">
            <v>7586.35</v>
          </cell>
          <cell r="G184">
            <v>10251.400000000001</v>
          </cell>
          <cell r="H184">
            <v>17478.637000000002</v>
          </cell>
          <cell r="I184">
            <v>23040.021500000003</v>
          </cell>
          <cell r="J184">
            <v>66496.270825853222</v>
          </cell>
          <cell r="K184" t="str">
            <v xml:space="preserve">Current Account </v>
          </cell>
          <cell r="L184">
            <v>13.366283815298507</v>
          </cell>
          <cell r="M184">
            <v>51.902041512029719</v>
          </cell>
          <cell r="N184">
            <v>-0.85096334324297696</v>
          </cell>
          <cell r="O184">
            <v>0.95244198405896685</v>
          </cell>
          <cell r="P184">
            <v>0.35129541874551018</v>
          </cell>
          <cell r="Q184">
            <v>0.70500000000000007</v>
          </cell>
          <cell r="R184">
            <v>0.31818181818181812</v>
          </cell>
          <cell r="S184">
            <v>0.5</v>
          </cell>
          <cell r="T184">
            <v>0.32696778303141261</v>
          </cell>
        </row>
        <row r="185">
          <cell r="A185" t="str">
            <v>---IPO Float</v>
          </cell>
          <cell r="D185">
            <v>24500</v>
          </cell>
          <cell r="E185">
            <v>420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</row>
        <row r="186">
          <cell r="A186" t="str">
            <v>Term Deposit</v>
          </cell>
          <cell r="B186">
            <v>1730.836</v>
          </cell>
          <cell r="C186">
            <v>2072.8580000000002</v>
          </cell>
          <cell r="D186">
            <v>18096.444</v>
          </cell>
          <cell r="E186">
            <v>37640.682000000001</v>
          </cell>
          <cell r="F186">
            <v>53179.474000000002</v>
          </cell>
          <cell r="G186">
            <v>79960.92</v>
          </cell>
          <cell r="H186">
            <v>120761.49200000001</v>
          </cell>
          <cell r="I186">
            <v>172800.16125</v>
          </cell>
          <cell r="J186">
            <v>255305.68445974853</v>
          </cell>
          <cell r="K186" t="str">
            <v>Term Deposit</v>
          </cell>
          <cell r="L186">
            <v>0.19760508794594056</v>
          </cell>
          <cell r="M186">
            <v>7.7301899117064448</v>
          </cell>
          <cell r="N186">
            <v>1.0800043367636207</v>
          </cell>
          <cell r="O186">
            <v>0.41281908760314168</v>
          </cell>
          <cell r="P186">
            <v>0.50360494351636498</v>
          </cell>
          <cell r="Q186">
            <v>0.51025641025641044</v>
          </cell>
          <cell r="R186">
            <v>0.43092105263157876</v>
          </cell>
          <cell r="S186">
            <v>0.4790971124126806</v>
          </cell>
          <cell r="T186">
            <v>0.38021492816349811</v>
          </cell>
        </row>
        <row r="187">
          <cell r="A187" t="str">
            <v>Total Deposit</v>
          </cell>
          <cell r="B187">
            <v>1765.14</v>
          </cell>
          <cell r="C187">
            <v>2568.0590000000002</v>
          </cell>
          <cell r="D187">
            <v>44593.376000000004</v>
          </cell>
          <cell r="E187">
            <v>42995.368000000002</v>
          </cell>
          <cell r="F187">
            <v>65659.183999999994</v>
          </cell>
          <cell r="G187">
            <v>102514</v>
          </cell>
          <cell r="H187">
            <v>158896.70000000001</v>
          </cell>
          <cell r="I187">
            <v>230400.215</v>
          </cell>
          <cell r="J187">
            <v>365974.98</v>
          </cell>
          <cell r="K187" t="str">
            <v>Total Deposit</v>
          </cell>
          <cell r="L187">
            <v>0.45487553395198121</v>
          </cell>
          <cell r="M187">
            <v>16.364622853291145</v>
          </cell>
          <cell r="N187">
            <v>-3.5835098019939116E-2</v>
          </cell>
          <cell r="O187">
            <v>0.52712227047341442</v>
          </cell>
          <cell r="P187">
            <v>0.56130481304793567</v>
          </cell>
          <cell r="Q187">
            <v>0.55000000000000004</v>
          </cell>
          <cell r="R187">
            <v>0.44999999999999996</v>
          </cell>
          <cell r="S187">
            <v>0.5</v>
          </cell>
          <cell r="T187">
            <v>0.40000000000000013</v>
          </cell>
        </row>
        <row r="188">
          <cell r="A188" t="str">
            <v>Propn of low cost deposit (adj for temp float)</v>
          </cell>
          <cell r="B188">
            <v>131.6154844884463</v>
          </cell>
          <cell r="C188">
            <v>123.8234273863209</v>
          </cell>
          <cell r="D188">
            <v>9.9382602505422704E-2</v>
          </cell>
          <cell r="E188">
            <v>0.11477250293566506</v>
          </cell>
          <cell r="F188">
            <v>0.19006800328191711</v>
          </cell>
          <cell r="G188">
            <v>0.22000000000000003</v>
          </cell>
          <cell r="H188">
            <v>0.24000000000000002</v>
          </cell>
          <cell r="I188">
            <v>0.25</v>
          </cell>
          <cell r="J188">
            <v>0.30239306397462323</v>
          </cell>
          <cell r="K188">
            <v>53.048489237271262</v>
          </cell>
          <cell r="L188">
            <v>44.221662159587417</v>
          </cell>
          <cell r="M188">
            <v>36.533205328941989</v>
          </cell>
        </row>
        <row r="189">
          <cell r="A189" t="str">
            <v>Dividend Yield</v>
          </cell>
          <cell r="B189">
            <v>2.4117599374380099E-3</v>
          </cell>
          <cell r="C189">
            <v>1.2352953097581445E-3</v>
          </cell>
          <cell r="D189">
            <v>5.6470698900932127E-4</v>
          </cell>
          <cell r="E189">
            <v>9.4118703921099264E-2</v>
          </cell>
          <cell r="F189">
            <v>3.7006408624467343E-4</v>
          </cell>
          <cell r="G189">
            <v>22553.08</v>
          </cell>
          <cell r="H189">
            <v>4.4150824304366691E-4</v>
          </cell>
          <cell r="I189">
            <v>4.4168924451727545E-4</v>
          </cell>
          <cell r="J189">
            <v>5.011704588338869E-4</v>
          </cell>
          <cell r="K189">
            <v>5.8886626045760455E-4</v>
          </cell>
          <cell r="L189">
            <v>6.1388225975849699E-4</v>
          </cell>
          <cell r="M189">
            <v>7.0997898878813383E-4</v>
          </cell>
        </row>
        <row r="190">
          <cell r="A190" t="str">
            <v>Deposits Mix</v>
          </cell>
          <cell r="G190">
            <v>0.12680242887664456</v>
          </cell>
        </row>
        <row r="191">
          <cell r="A191" t="str">
            <v>Savings Deposit</v>
          </cell>
          <cell r="D191">
            <v>9.5461487374268305E-3</v>
          </cell>
          <cell r="E191">
            <v>3.4169169106774477E-2</v>
          </cell>
          <cell r="F191">
            <v>7.4526664845545446E-2</v>
          </cell>
          <cell r="G191">
            <v>0.12</v>
          </cell>
          <cell r="H191">
            <v>0.13</v>
          </cell>
          <cell r="I191">
            <v>0.15</v>
          </cell>
          <cell r="J191">
            <v>0.12069957545840491</v>
          </cell>
        </row>
        <row r="192">
          <cell r="A192" t="str">
            <v xml:space="preserve">Current Account </v>
          </cell>
          <cell r="B192">
            <v>0</v>
          </cell>
          <cell r="C192">
            <v>2.38</v>
          </cell>
          <cell r="D192">
            <v>0.58464371479746224</v>
          </cell>
          <cell r="E192">
            <v>9.0371827960630549E-2</v>
          </cell>
          <cell r="F192">
            <v>0.1155413384363717</v>
          </cell>
          <cell r="G192">
            <v>0.1</v>
          </cell>
          <cell r="H192">
            <v>0.11</v>
          </cell>
          <cell r="I192">
            <v>0.1</v>
          </cell>
          <cell r="J192">
            <v>0.18169622094344598</v>
          </cell>
          <cell r="K192">
            <v>33303.313000000002</v>
          </cell>
          <cell r="L192">
            <v>41629.141250000001</v>
          </cell>
          <cell r="M192">
            <v>52036.426562499997</v>
          </cell>
          <cell r="O192" t="str">
            <v>Savings Deposit</v>
          </cell>
          <cell r="P192" t="e">
            <v>#DIV/0!</v>
          </cell>
          <cell r="Q192">
            <v>177.86344537815125</v>
          </cell>
          <cell r="R192">
            <v>2.4510999659380541</v>
          </cell>
          <cell r="S192">
            <v>2.3308193498675394</v>
          </cell>
          <cell r="T192">
            <v>0.81409787957558821</v>
          </cell>
          <cell r="U192">
            <v>0.7095158135025732</v>
          </cell>
          <cell r="V192">
            <v>0.12083361064562914</v>
          </cell>
          <cell r="W192">
            <v>0.45275161601426817</v>
          </cell>
          <cell r="X192">
            <v>0.34776421280350611</v>
          </cell>
          <cell r="Y192">
            <v>0.25</v>
          </cell>
          <cell r="Z192">
            <v>0.25</v>
          </cell>
        </row>
        <row r="193">
          <cell r="A193" t="str">
            <v>---ex IPO</v>
          </cell>
          <cell r="B193">
            <v>34.304000000000002</v>
          </cell>
          <cell r="C193">
            <v>492.82100000000003</v>
          </cell>
          <cell r="D193">
            <v>3.5234762221187307E-2</v>
          </cell>
          <cell r="E193">
            <v>8.0603333828890594E-2</v>
          </cell>
          <cell r="F193">
            <v>0.1155413384363717</v>
          </cell>
          <cell r="G193">
            <v>0.1</v>
          </cell>
          <cell r="H193">
            <v>0.11</v>
          </cell>
          <cell r="I193">
            <v>0.1</v>
          </cell>
          <cell r="J193">
            <v>0.18169622094344598</v>
          </cell>
          <cell r="K193">
            <v>54601.934000000001</v>
          </cell>
          <cell r="L193">
            <v>68252.417499999996</v>
          </cell>
          <cell r="M193">
            <v>85315.521875000006</v>
          </cell>
          <cell r="O193" t="str">
            <v xml:space="preserve">Current Account </v>
          </cell>
          <cell r="P193">
            <v>13.366283815298507</v>
          </cell>
          <cell r="Q193">
            <v>51.902041512029719</v>
          </cell>
          <cell r="R193">
            <v>-0.85096334324297696</v>
          </cell>
          <cell r="S193">
            <v>0.95244198405896685</v>
          </cell>
          <cell r="T193">
            <v>1.7795680399665188</v>
          </cell>
          <cell r="U193">
            <v>0.4949482082988883</v>
          </cell>
          <cell r="V193">
            <v>8.4316791101331612E-2</v>
          </cell>
          <cell r="W193">
            <v>0.46047234170654927</v>
          </cell>
          <cell r="X193">
            <v>9.3760346285881591E-2</v>
          </cell>
          <cell r="Y193">
            <v>0.25</v>
          </cell>
          <cell r="Z193">
            <v>0.25000000000000022</v>
          </cell>
        </row>
        <row r="194">
          <cell r="A194" t="str">
            <v>Term Deposit</v>
          </cell>
          <cell r="D194">
            <v>0.95521908904138586</v>
          </cell>
          <cell r="E194">
            <v>0.8852274970643349</v>
          </cell>
          <cell r="F194">
            <v>0.8099319967180828</v>
          </cell>
          <cell r="G194">
            <v>0.78</v>
          </cell>
          <cell r="H194">
            <v>0.76</v>
          </cell>
          <cell r="I194">
            <v>0.75</v>
          </cell>
          <cell r="J194">
            <v>0.69760420359814912</v>
          </cell>
          <cell r="K194">
            <v>0</v>
          </cell>
          <cell r="L194">
            <v>0</v>
          </cell>
          <cell r="M194">
            <v>0</v>
          </cell>
        </row>
        <row r="195">
          <cell r="A195" t="str">
            <v>Total Deposit</v>
          </cell>
          <cell r="B195">
            <v>1730.836</v>
          </cell>
          <cell r="C195">
            <v>2072.8580000000002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204704.43899999998</v>
          </cell>
          <cell r="L195">
            <v>255880.54874999999</v>
          </cell>
          <cell r="M195">
            <v>319850.68593749998</v>
          </cell>
          <cell r="O195" t="str">
            <v>Term Deposit</v>
          </cell>
          <cell r="P195">
            <v>0.19760508794594056</v>
          </cell>
          <cell r="Q195">
            <v>7.7301899117064448</v>
          </cell>
          <cell r="R195">
            <v>1.0800043367636207</v>
          </cell>
          <cell r="S195">
            <v>0.41281908760314168</v>
          </cell>
          <cell r="T195">
            <v>0.50503752632077559</v>
          </cell>
          <cell r="U195">
            <v>0.46853624289054729</v>
          </cell>
          <cell r="V195">
            <v>-0.10446713347075576</v>
          </cell>
          <cell r="W195">
            <v>0.5602842937461241</v>
          </cell>
          <cell r="X195">
            <v>0.24642444839653144</v>
          </cell>
          <cell r="Y195">
            <v>0.25</v>
          </cell>
          <cell r="Z195">
            <v>0.25</v>
          </cell>
        </row>
        <row r="196">
          <cell r="A196" t="str">
            <v>Total Deposit</v>
          </cell>
          <cell r="B196">
            <v>1765.14</v>
          </cell>
          <cell r="C196">
            <v>2568.0590000000002</v>
          </cell>
          <cell r="D196">
            <v>44593.376000000004</v>
          </cell>
          <cell r="E196">
            <v>42995.368000000002</v>
          </cell>
          <cell r="F196">
            <v>65659.183999999994</v>
          </cell>
          <cell r="G196">
            <v>110001</v>
          </cell>
          <cell r="H196">
            <v>164236.45600000001</v>
          </cell>
          <cell r="I196">
            <v>156449.33600000001</v>
          </cell>
          <cell r="J196">
            <v>238864.671</v>
          </cell>
          <cell r="K196">
            <v>292609.68599999999</v>
          </cell>
          <cell r="L196">
            <v>365762.10749999998</v>
          </cell>
          <cell r="M196">
            <v>457202.63437499997</v>
          </cell>
          <cell r="O196" t="str">
            <v>Total Deposit</v>
          </cell>
          <cell r="P196">
            <v>0.45487553395198121</v>
          </cell>
          <cell r="Q196">
            <v>16.364622853291145</v>
          </cell>
          <cell r="R196">
            <v>-3.5835098019939116E-2</v>
          </cell>
          <cell r="S196">
            <v>0.52712227047341442</v>
          </cell>
          <cell r="T196">
            <v>0.67533303490338858</v>
          </cell>
          <cell r="U196">
            <v>0.4930451177716566</v>
          </cell>
          <cell r="V196">
            <v>-4.7414077176628822E-2</v>
          </cell>
          <cell r="W196">
            <v>0.52678609642676899</v>
          </cell>
          <cell r="X196">
            <v>0.22500194262717055</v>
          </cell>
          <cell r="Y196">
            <v>0.25</v>
          </cell>
          <cell r="Z196">
            <v>0.25</v>
          </cell>
        </row>
        <row r="197">
          <cell r="A197" t="str">
            <v>Deposit Cost</v>
          </cell>
          <cell r="D197">
            <v>9.9382602505422704E-2</v>
          </cell>
          <cell r="E197">
            <v>0.11477250293566506</v>
          </cell>
          <cell r="F197">
            <v>0.19006800328191711</v>
          </cell>
          <cell r="G197">
            <v>0.27239579640185091</v>
          </cell>
          <cell r="H197">
            <v>0.28434045118460177</v>
          </cell>
          <cell r="I197">
            <v>0.32720331903485994</v>
          </cell>
          <cell r="J197">
            <v>0.31244193495655115</v>
          </cell>
          <cell r="K197">
            <v>0.30041810372606736</v>
          </cell>
          <cell r="L197">
            <v>0.30041810372606736</v>
          </cell>
          <cell r="M197">
            <v>0.30041810372606736</v>
          </cell>
        </row>
        <row r="198">
          <cell r="A198" t="str">
            <v>Savings Deposit</v>
          </cell>
          <cell r="D198">
            <v>3.2500000000000001E-2</v>
          </cell>
          <cell r="E198">
            <v>3.2500000000000001E-2</v>
          </cell>
          <cell r="F198">
            <v>3.2500000000000001E-2</v>
          </cell>
          <cell r="G198">
            <v>3.2500000000000001E-2</v>
          </cell>
          <cell r="H198">
            <v>0.03</v>
          </cell>
          <cell r="I198">
            <v>0.03</v>
          </cell>
          <cell r="J198">
            <v>0.03</v>
          </cell>
        </row>
        <row r="199">
          <cell r="A199" t="str">
            <v xml:space="preserve">Current Account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---ex IPO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0.11381480037540521</v>
          </cell>
          <cell r="L200">
            <v>0.11381480037540521</v>
          </cell>
          <cell r="M200">
            <v>0.11381480037540521</v>
          </cell>
        </row>
        <row r="201">
          <cell r="A201" t="str">
            <v>Term Deposit</v>
          </cell>
          <cell r="D201">
            <v>4.9116712767470982E-2</v>
          </cell>
          <cell r="E201">
            <v>5.6987787916305883E-2</v>
          </cell>
          <cell r="F201">
            <v>6.0811134258304249E-2</v>
          </cell>
          <cell r="G201">
            <v>7.2499999999999995E-2</v>
          </cell>
          <cell r="H201">
            <v>7.5999999999999998E-2</v>
          </cell>
          <cell r="I201">
            <v>7.9000000000000001E-2</v>
          </cell>
          <cell r="J201">
            <v>8.0903113141184035E-2</v>
          </cell>
          <cell r="K201">
            <v>0.18660330335066216</v>
          </cell>
          <cell r="L201">
            <v>0.18660330335066216</v>
          </cell>
          <cell r="M201">
            <v>0.18660330335066216</v>
          </cell>
        </row>
        <row r="202">
          <cell r="A202" t="str">
            <v>Total Deposit</v>
          </cell>
          <cell r="D202">
            <v>4.7227471460417413E-2</v>
          </cell>
          <cell r="E202">
            <v>5.1557654856354773E-2</v>
          </cell>
          <cell r="F202">
            <v>5.1674999999999999E-2</v>
          </cell>
          <cell r="G202">
            <v>6.0449999999999997E-2</v>
          </cell>
          <cell r="H202">
            <v>6.166E-2</v>
          </cell>
          <cell r="I202">
            <v>6.3750000000000001E-2</v>
          </cell>
          <cell r="J202">
            <v>6.0059339075218786E-2</v>
          </cell>
          <cell r="K202">
            <v>0.18660330335066216</v>
          </cell>
          <cell r="L202">
            <v>0.18660330335066216</v>
          </cell>
          <cell r="M202">
            <v>0.18660330335066216</v>
          </cell>
        </row>
        <row r="203">
          <cell r="A203" t="str">
            <v>Term Deposit</v>
          </cell>
          <cell r="D203">
            <v>0.95521908904138586</v>
          </cell>
          <cell r="E203">
            <v>0.8852274970643349</v>
          </cell>
          <cell r="F203">
            <v>0.8099319967180828</v>
          </cell>
          <cell r="G203">
            <v>0.72760420359814915</v>
          </cell>
          <cell r="H203">
            <v>0.71565954881539817</v>
          </cell>
          <cell r="I203">
            <v>0.67279668096514011</v>
          </cell>
          <cell r="J203">
            <v>0.68755806504344885</v>
          </cell>
          <cell r="K203">
            <v>0.69958189627393264</v>
          </cell>
          <cell r="L203">
            <v>0.69958189627393264</v>
          </cell>
          <cell r="M203">
            <v>0.69958189627393264</v>
          </cell>
        </row>
        <row r="204">
          <cell r="A204" t="str">
            <v>Duration ( In years)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2</v>
          </cell>
          <cell r="M204">
            <v>2</v>
          </cell>
        </row>
        <row r="205">
          <cell r="A205" t="str">
            <v>Avg tenor of borrowings</v>
          </cell>
          <cell r="D205">
            <v>0.15222703910886293</v>
          </cell>
          <cell r="E205">
            <v>0.86604201153317029</v>
          </cell>
        </row>
        <row r="206">
          <cell r="A206" t="str">
            <v>Avg tenor of deposits</v>
          </cell>
          <cell r="D206">
            <v>0.27254755439962297</v>
          </cell>
          <cell r="E206">
            <v>0.67734848218785793</v>
          </cell>
        </row>
        <row r="207">
          <cell r="A207" t="str">
            <v>Avg tenor of loans</v>
          </cell>
          <cell r="D207">
            <v>1.2230750067033707</v>
          </cell>
          <cell r="E207">
            <v>1.6225213142334907</v>
          </cell>
          <cell r="F207">
            <v>0.03</v>
          </cell>
          <cell r="G207">
            <v>0.03</v>
          </cell>
          <cell r="H207">
            <v>0.03</v>
          </cell>
          <cell r="I207">
            <v>0.03</v>
          </cell>
          <cell r="J207">
            <v>0.03</v>
          </cell>
          <cell r="K207">
            <v>3.5000000000000003E-2</v>
          </cell>
          <cell r="L207">
            <v>0.04</v>
          </cell>
          <cell r="M207">
            <v>0.04</v>
          </cell>
        </row>
        <row r="208">
          <cell r="A208" t="str">
            <v>Avg tenor of investments</v>
          </cell>
          <cell r="D208">
            <v>0.56545331479166949</v>
          </cell>
          <cell r="E208">
            <v>1.3869099995916712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---ex IPO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Employees and Branches</v>
          </cell>
          <cell r="D210">
            <v>4.9116712767470982E-2</v>
          </cell>
          <cell r="E210">
            <v>5.6987787916305883E-2</v>
          </cell>
          <cell r="F210">
            <v>5.9825826394905274E-2</v>
          </cell>
          <cell r="G210">
            <v>8.1903113141184036E-2</v>
          </cell>
          <cell r="H210">
            <v>9.7208331850099805E-2</v>
          </cell>
          <cell r="I210">
            <v>9.6812691616101565E-2</v>
          </cell>
          <cell r="J210">
            <v>6.7603443514179545E-2</v>
          </cell>
          <cell r="K210">
            <v>7.4860171635938319E-2</v>
          </cell>
          <cell r="L210">
            <v>8.3000000000000004E-2</v>
          </cell>
          <cell r="M210">
            <v>8.3000000000000004E-2</v>
          </cell>
        </row>
        <row r="211">
          <cell r="A211" t="str">
            <v>Total Deposit</v>
          </cell>
          <cell r="D211">
            <v>4.7227471460417413E-2</v>
          </cell>
          <cell r="E211">
            <v>5.1557654856354773E-2</v>
          </cell>
          <cell r="F211">
            <v>5.0690650972701375E-2</v>
          </cell>
          <cell r="G211">
            <v>6.2014036673052463E-2</v>
          </cell>
          <cell r="H211">
            <v>7.2340067527382215E-2</v>
          </cell>
          <cell r="I211">
            <v>6.839684996084891E-2</v>
          </cell>
          <cell r="J211">
            <v>4.9584729235258293E-2</v>
          </cell>
          <cell r="K211">
            <v>5.6354338841600973E-2</v>
          </cell>
          <cell r="L211">
            <v>6.2617889405752622E-2</v>
          </cell>
          <cell r="M211">
            <v>6.2617889405752622E-2</v>
          </cell>
        </row>
        <row r="212">
          <cell r="A212" t="str">
            <v>Employees</v>
          </cell>
          <cell r="C212">
            <v>512</v>
          </cell>
          <cell r="D212">
            <v>1115</v>
          </cell>
          <cell r="J212">
            <v>4.9584729235258293E-2</v>
          </cell>
          <cell r="K212" t="str">
            <v>Employees</v>
          </cell>
          <cell r="L212" t="e">
            <v>#DIV/0!</v>
          </cell>
          <cell r="M212">
            <v>1.177734375</v>
          </cell>
          <cell r="N212">
            <v>-1</v>
          </cell>
          <cell r="O212" t="e">
            <v>#DIV/0!</v>
          </cell>
          <cell r="P212" t="e">
            <v>#DIV/0!</v>
          </cell>
          <cell r="Q212" t="e">
            <v>#DIV/0!</v>
          </cell>
          <cell r="R212" t="e">
            <v>#DIV/0!</v>
          </cell>
          <cell r="S212" t="e">
            <v>#DIV/0!</v>
          </cell>
          <cell r="T212" t="e">
            <v>#DIV/0!</v>
          </cell>
        </row>
        <row r="213">
          <cell r="A213" t="str">
            <v>Branches</v>
          </cell>
          <cell r="D213">
            <v>17</v>
          </cell>
          <cell r="E213">
            <v>38</v>
          </cell>
          <cell r="F213">
            <v>65</v>
          </cell>
          <cell r="G213">
            <v>105</v>
          </cell>
          <cell r="K213" t="str">
            <v>Branches</v>
          </cell>
          <cell r="L213" t="e">
            <v>#DIV/0!</v>
          </cell>
          <cell r="M213" t="e">
            <v>#DIV/0!</v>
          </cell>
          <cell r="N213">
            <v>1.2352941176470589</v>
          </cell>
          <cell r="O213">
            <v>0.71052631578947367</v>
          </cell>
          <cell r="P213">
            <v>0.61538461538461542</v>
          </cell>
          <cell r="Q213">
            <v>-1</v>
          </cell>
          <cell r="R213" t="e">
            <v>#DIV/0!</v>
          </cell>
          <cell r="S213" t="e">
            <v>#DIV/0!</v>
          </cell>
          <cell r="T213" t="e">
            <v>#DIV/0!</v>
          </cell>
        </row>
        <row r="214">
          <cell r="A214" t="str">
            <v>Avg Renumeration per employee (Rs)</v>
          </cell>
          <cell r="D214">
            <v>0.15222703910886293</v>
          </cell>
          <cell r="E214">
            <v>0.86604201153317029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 t="e">
            <v>#DIV/0!</v>
          </cell>
        </row>
        <row r="215">
          <cell r="A215" t="str">
            <v>Employee / branch</v>
          </cell>
          <cell r="D215">
            <v>65.588235294117652</v>
          </cell>
          <cell r="E215">
            <v>0</v>
          </cell>
        </row>
        <row r="216">
          <cell r="A216" t="str">
            <v>Avg tenor of loans</v>
          </cell>
          <cell r="D216">
            <v>1.2230750067033707</v>
          </cell>
          <cell r="E216">
            <v>1.6225213142334907</v>
          </cell>
        </row>
        <row r="217">
          <cell r="A217" t="str">
            <v>Investments</v>
          </cell>
          <cell r="D217">
            <v>0.56545331479166949</v>
          </cell>
          <cell r="E217">
            <v>1.3869099995916712</v>
          </cell>
        </row>
        <row r="218">
          <cell r="A218" t="str">
            <v>SLR Investments Break up</v>
          </cell>
        </row>
        <row r="219">
          <cell r="A219" t="str">
            <v>HFT</v>
          </cell>
          <cell r="C219">
            <v>0</v>
          </cell>
          <cell r="D219">
            <v>4262.1090000000004</v>
          </cell>
          <cell r="E219">
            <v>759.31799999999998</v>
          </cell>
        </row>
        <row r="220">
          <cell r="A220" t="str">
            <v>AFS</v>
          </cell>
          <cell r="C220">
            <v>3799.03</v>
          </cell>
          <cell r="D220">
            <v>18504.27</v>
          </cell>
          <cell r="E220">
            <v>6805.1679999999997</v>
          </cell>
        </row>
        <row r="221">
          <cell r="A221" t="str">
            <v>HTM</v>
          </cell>
          <cell r="C221">
            <v>1.0929999999998472</v>
          </cell>
          <cell r="D221">
            <v>0.59999999999854481</v>
          </cell>
          <cell r="E221">
            <v>5731.0830000000005</v>
          </cell>
        </row>
        <row r="222">
          <cell r="A222" t="str">
            <v>Total</v>
          </cell>
          <cell r="C222">
            <v>3800.123</v>
          </cell>
          <cell r="D222">
            <v>22766.978999999999</v>
          </cell>
          <cell r="E222">
            <v>13295.569</v>
          </cell>
          <cell r="F222">
            <v>65</v>
          </cell>
          <cell r="G222">
            <v>105</v>
          </cell>
        </row>
        <row r="223">
          <cell r="A223" t="str">
            <v>Avg Renumeration per employee (Rs)</v>
          </cell>
        </row>
        <row r="224">
          <cell r="A224" t="str">
            <v>Advances break up</v>
          </cell>
          <cell r="D224">
            <v>65.588235294117652</v>
          </cell>
          <cell r="E224">
            <v>0</v>
          </cell>
        </row>
        <row r="225">
          <cell r="A225" t="str">
            <v>Total Advances</v>
          </cell>
          <cell r="C225">
            <v>12405.75</v>
          </cell>
          <cell r="D225">
            <v>20970.23</v>
          </cell>
          <cell r="E225">
            <v>40171.42</v>
          </cell>
        </row>
        <row r="226">
          <cell r="A226" t="str">
            <v>-Retail</v>
          </cell>
          <cell r="C226">
            <v>9003</v>
          </cell>
          <cell r="D226">
            <v>17348.599999999999</v>
          </cell>
          <cell r="E226">
            <v>31150</v>
          </cell>
        </row>
        <row r="227">
          <cell r="A227" t="str">
            <v>---Auto</v>
          </cell>
          <cell r="C227">
            <v>7126</v>
          </cell>
          <cell r="D227">
            <v>12389</v>
          </cell>
          <cell r="E227">
            <v>17174.900000000001</v>
          </cell>
        </row>
        <row r="228">
          <cell r="A228" t="str">
            <v>---Home</v>
          </cell>
          <cell r="C228">
            <v>0</v>
          </cell>
          <cell r="D228">
            <v>855</v>
          </cell>
          <cell r="E228">
            <v>4006</v>
          </cell>
        </row>
        <row r="229">
          <cell r="A229" t="str">
            <v>---Personal loans</v>
          </cell>
          <cell r="C229">
            <v>1877</v>
          </cell>
          <cell r="D229">
            <v>3065</v>
          </cell>
          <cell r="E229">
            <v>5421.3</v>
          </cell>
        </row>
        <row r="230">
          <cell r="A230" t="str">
            <v>---Others</v>
          </cell>
          <cell r="C230">
            <v>1306.75</v>
          </cell>
          <cell r="D230">
            <v>1039.5999999999999</v>
          </cell>
          <cell r="E230">
            <v>4547.8</v>
          </cell>
        </row>
        <row r="231">
          <cell r="A231" t="str">
            <v>-Corp banking</v>
          </cell>
          <cell r="C231">
            <v>2096</v>
          </cell>
          <cell r="D231">
            <v>3621.7</v>
          </cell>
          <cell r="E231">
            <v>9021.2999999999993</v>
          </cell>
        </row>
        <row r="233">
          <cell r="A233" t="str">
            <v>Options details (Number of Shares)</v>
          </cell>
        </row>
        <row r="234">
          <cell r="A234" t="str">
            <v>Options outstanding at the beginning</v>
          </cell>
          <cell r="C234">
            <v>810000</v>
          </cell>
          <cell r="D234">
            <v>870000</v>
          </cell>
          <cell r="E234">
            <v>663300</v>
          </cell>
        </row>
        <row r="235">
          <cell r="A235" t="str">
            <v>Options Granted during the year</v>
          </cell>
          <cell r="C235">
            <v>70000</v>
          </cell>
          <cell r="D235">
            <v>131300</v>
          </cell>
          <cell r="E235">
            <v>2642400</v>
          </cell>
        </row>
        <row r="236">
          <cell r="A236" t="str">
            <v>Options excerised during the year</v>
          </cell>
          <cell r="C236">
            <v>0</v>
          </cell>
          <cell r="D236">
            <v>320000</v>
          </cell>
          <cell r="E236">
            <v>1598000</v>
          </cell>
        </row>
        <row r="237">
          <cell r="A237" t="str">
            <v>Options Forfeited during the year</v>
          </cell>
          <cell r="C237">
            <v>10000</v>
          </cell>
          <cell r="D237">
            <v>18000</v>
          </cell>
          <cell r="E237">
            <v>180500</v>
          </cell>
        </row>
        <row r="238">
          <cell r="A238" t="str">
            <v xml:space="preserve">Options Outstanding at the end </v>
          </cell>
          <cell r="C238">
            <v>870000</v>
          </cell>
          <cell r="D238">
            <v>663300</v>
          </cell>
          <cell r="E238">
            <v>863900</v>
          </cell>
        </row>
        <row r="239">
          <cell r="A239" t="str">
            <v xml:space="preserve">Price at which given </v>
          </cell>
          <cell r="C239">
            <v>10</v>
          </cell>
          <cell r="D239">
            <v>10</v>
          </cell>
          <cell r="E239">
            <v>4547.8</v>
          </cell>
        </row>
        <row r="240">
          <cell r="A240" t="str">
            <v>-Corp banking</v>
          </cell>
          <cell r="C240">
            <v>2096</v>
          </cell>
          <cell r="D240">
            <v>3621.7</v>
          </cell>
          <cell r="E240">
            <v>9021.2999999999993</v>
          </cell>
        </row>
        <row r="241">
          <cell r="A241" t="str">
            <v xml:space="preserve">NPAs acquired </v>
          </cell>
        </row>
        <row r="242">
          <cell r="A242" t="str">
            <v>Gross NPAs</v>
          </cell>
          <cell r="E242">
            <v>89.510999999999996</v>
          </cell>
        </row>
        <row r="243">
          <cell r="A243" t="str">
            <v>Provisions for NPA</v>
          </cell>
          <cell r="C243">
            <v>810000</v>
          </cell>
          <cell r="D243">
            <v>870000</v>
          </cell>
          <cell r="E243">
            <v>12.5</v>
          </cell>
        </row>
        <row r="244">
          <cell r="A244" t="str">
            <v>Net NPA</v>
          </cell>
          <cell r="C244">
            <v>70000</v>
          </cell>
          <cell r="D244">
            <v>131300</v>
          </cell>
          <cell r="E244">
            <v>77.010999999999996</v>
          </cell>
        </row>
        <row r="245">
          <cell r="A245" t="str">
            <v>Options excerised during the year</v>
          </cell>
          <cell r="C245">
            <v>0</v>
          </cell>
          <cell r="D245">
            <v>320000</v>
          </cell>
          <cell r="E245">
            <v>1598000</v>
          </cell>
        </row>
        <row r="246">
          <cell r="A246" t="str">
            <v>No. of accounts purchased</v>
          </cell>
          <cell r="C246">
            <v>10000</v>
          </cell>
          <cell r="D246">
            <v>18000</v>
          </cell>
          <cell r="E246">
            <v>2128</v>
          </cell>
        </row>
        <row r="247">
          <cell r="A247" t="str">
            <v>Aggregate o/s in the books of seller</v>
          </cell>
          <cell r="C247">
            <v>870000</v>
          </cell>
          <cell r="D247">
            <v>663300</v>
          </cell>
          <cell r="E247">
            <v>9046.5</v>
          </cell>
        </row>
        <row r="248">
          <cell r="A248" t="str">
            <v xml:space="preserve">Price at which given </v>
          </cell>
          <cell r="C248">
            <v>10</v>
          </cell>
          <cell r="D248">
            <v>10</v>
          </cell>
        </row>
        <row r="250">
          <cell r="A250" t="str">
            <v xml:space="preserve">NPAs acquired </v>
          </cell>
        </row>
        <row r="251">
          <cell r="A251" t="str">
            <v>Gross NPAs</v>
          </cell>
          <cell r="E251">
            <v>89.510999999999996</v>
          </cell>
        </row>
        <row r="252">
          <cell r="A252" t="str">
            <v>Provisions for NPA</v>
          </cell>
          <cell r="E252">
            <v>12.5</v>
          </cell>
        </row>
        <row r="253">
          <cell r="A253" t="str">
            <v>Net NPA</v>
          </cell>
          <cell r="E253">
            <v>77.010999999999996</v>
          </cell>
        </row>
        <row r="255">
          <cell r="A255" t="str">
            <v>No. of accounts purchased</v>
          </cell>
          <cell r="E255">
            <v>2128</v>
          </cell>
        </row>
        <row r="256">
          <cell r="A256" t="str">
            <v>Aggregate o/s in the books of seller</v>
          </cell>
          <cell r="E256">
            <v>9046.5</v>
          </cell>
        </row>
        <row r="257">
          <cell r="A257" t="str">
            <v>Rs. Mln</v>
          </cell>
        </row>
        <row r="258">
          <cell r="A258" t="str">
            <v xml:space="preserve">Tier 1 </v>
          </cell>
        </row>
        <row r="259">
          <cell r="B259" t="str">
            <v>F2004</v>
          </cell>
          <cell r="C259" t="str">
            <v>F2005</v>
          </cell>
          <cell r="D259" t="str">
            <v>F2006</v>
          </cell>
          <cell r="E259" t="str">
            <v>F2007</v>
          </cell>
          <cell r="F259" t="str">
            <v>F2008</v>
          </cell>
        </row>
        <row r="260">
          <cell r="A260" t="str">
            <v>Capital</v>
          </cell>
          <cell r="B260">
            <v>595.29999999999995</v>
          </cell>
          <cell r="C260">
            <v>1233.2</v>
          </cell>
          <cell r="D260">
            <v>3092.9459999999999</v>
          </cell>
          <cell r="E260">
            <v>3261.5569999999998</v>
          </cell>
          <cell r="F260">
            <v>3261.5569999999998</v>
          </cell>
        </row>
        <row r="261">
          <cell r="A261" t="str">
            <v>Reserves</v>
          </cell>
          <cell r="B261">
            <v>5461.2820000000002</v>
          </cell>
          <cell r="C261">
            <v>6275.5</v>
          </cell>
          <cell r="D261">
            <v>5434.5209999999997</v>
          </cell>
          <cell r="E261">
            <v>13073.4</v>
          </cell>
          <cell r="F261">
            <v>14762.244663160543</v>
          </cell>
        </row>
        <row r="262">
          <cell r="A262" t="str">
            <v>---Statutory</v>
          </cell>
          <cell r="B262">
            <v>777.6</v>
          </cell>
          <cell r="C262">
            <v>990.1</v>
          </cell>
        </row>
        <row r="263">
          <cell r="A263" t="str">
            <v>---Capital</v>
          </cell>
          <cell r="B263">
            <v>10.1</v>
          </cell>
          <cell r="C263">
            <v>31.1</v>
          </cell>
        </row>
        <row r="264">
          <cell r="A264" t="str">
            <v>---General</v>
          </cell>
          <cell r="B264">
            <v>1322</v>
          </cell>
          <cell r="C264">
            <v>1364.5</v>
          </cell>
        </row>
        <row r="265">
          <cell r="A265" t="str">
            <v>---Share Premium</v>
          </cell>
          <cell r="B265">
            <v>1421.1</v>
          </cell>
          <cell r="C265">
            <v>1562.6</v>
          </cell>
        </row>
        <row r="266">
          <cell r="A266" t="str">
            <v>---IFR</v>
          </cell>
          <cell r="B266">
            <v>110</v>
          </cell>
          <cell r="C266">
            <v>383</v>
          </cell>
        </row>
        <row r="267">
          <cell r="A267" t="str">
            <v>---P&amp;L</v>
          </cell>
          <cell r="B267">
            <v>1820</v>
          </cell>
          <cell r="C267">
            <v>1944</v>
          </cell>
        </row>
        <row r="268">
          <cell r="A268" t="str">
            <v>Total for Tier 1</v>
          </cell>
          <cell r="B268">
            <v>5946.5820000000003</v>
          </cell>
          <cell r="C268">
            <v>7125.7</v>
          </cell>
          <cell r="D268">
            <v>8527.4670000000006</v>
          </cell>
          <cell r="E268">
            <v>16334.956999999999</v>
          </cell>
          <cell r="F268">
            <v>18023.801663160542</v>
          </cell>
        </row>
        <row r="269">
          <cell r="A269" t="str">
            <v>Investments in subs</v>
          </cell>
          <cell r="B269">
            <v>2256.652</v>
          </cell>
          <cell r="C269">
            <v>2644.07</v>
          </cell>
          <cell r="D269">
            <v>1769.857</v>
          </cell>
          <cell r="E269">
            <v>2123.8283999999999</v>
          </cell>
          <cell r="F269">
            <v>2623.8283999999999</v>
          </cell>
        </row>
        <row r="270">
          <cell r="A270" t="str">
            <v xml:space="preserve">Tier 1 </v>
          </cell>
          <cell r="B270">
            <v>3689.9300000000003</v>
          </cell>
          <cell r="C270">
            <v>4481.6299999999992</v>
          </cell>
          <cell r="D270">
            <v>6757.6100000000006</v>
          </cell>
          <cell r="E270">
            <v>14211.128599999998</v>
          </cell>
          <cell r="F270">
            <v>15399.973263160542</v>
          </cell>
        </row>
        <row r="271">
          <cell r="A271" t="str">
            <v>Tier 1 Ratio</v>
          </cell>
          <cell r="B271">
            <v>0.1464</v>
          </cell>
          <cell r="C271">
            <v>0.1012</v>
          </cell>
        </row>
        <row r="272">
          <cell r="A272" t="str">
            <v>RWA</v>
          </cell>
          <cell r="B272">
            <v>29448.182000000001</v>
          </cell>
          <cell r="C272">
            <v>31.1</v>
          </cell>
        </row>
        <row r="273">
          <cell r="A273" t="str">
            <v>---General</v>
          </cell>
          <cell r="B273">
            <v>1322</v>
          </cell>
          <cell r="C273">
            <v>1364.5</v>
          </cell>
        </row>
        <row r="274">
          <cell r="A274" t="str">
            <v>---Share Premium</v>
          </cell>
          <cell r="B274">
            <v>4311.2138448000005</v>
          </cell>
          <cell r="C274">
            <v>1562.6</v>
          </cell>
        </row>
        <row r="275">
          <cell r="A275" t="str">
            <v>---IFR</v>
          </cell>
          <cell r="B275">
            <v>110</v>
          </cell>
          <cell r="C275">
            <v>383</v>
          </cell>
        </row>
        <row r="276">
          <cell r="A276" t="str">
            <v>---P&amp;L</v>
          </cell>
          <cell r="B276">
            <v>1820</v>
          </cell>
          <cell r="C276">
            <v>1944</v>
          </cell>
        </row>
        <row r="277">
          <cell r="A277" t="str">
            <v>Total for Tier 1</v>
          </cell>
          <cell r="B277">
            <v>5946.5820000000003</v>
          </cell>
          <cell r="C277">
            <v>7125.7</v>
          </cell>
          <cell r="D277">
            <v>8527.4670000000006</v>
          </cell>
          <cell r="E277">
            <v>16334.956999999999</v>
          </cell>
          <cell r="F277">
            <v>35374.948000000004</v>
          </cell>
        </row>
        <row r="278">
          <cell r="A278" t="str">
            <v>Earnings Outlook</v>
          </cell>
          <cell r="B278">
            <v>2256.652</v>
          </cell>
          <cell r="C278">
            <v>2644.07</v>
          </cell>
          <cell r="D278">
            <v>1769.857</v>
          </cell>
          <cell r="E278">
            <v>2193.7440000000001</v>
          </cell>
          <cell r="F278">
            <v>2934.0079999999998</v>
          </cell>
        </row>
        <row r="279">
          <cell r="A279" t="str">
            <v>YoY</v>
          </cell>
          <cell r="B279" t="str">
            <v>F2005</v>
          </cell>
          <cell r="C279" t="str">
            <v>F2006E</v>
          </cell>
          <cell r="D279" t="str">
            <v>F2007E</v>
          </cell>
          <cell r="E279" t="str">
            <v>F2008E</v>
          </cell>
          <cell r="F279">
            <v>32440.940000000002</v>
          </cell>
        </row>
        <row r="280">
          <cell r="A280" t="str">
            <v>Net Interest Income</v>
          </cell>
          <cell r="B280">
            <v>0.32180950689301624</v>
          </cell>
          <cell r="C280">
            <v>0.57411374221777511</v>
          </cell>
          <cell r="D280">
            <v>0.84499089971656693</v>
          </cell>
          <cell r="E280">
            <v>0.56819048065612776</v>
          </cell>
        </row>
        <row r="281">
          <cell r="A281" t="str">
            <v>Total Non Interest Income</v>
          </cell>
          <cell r="B281">
            <v>0.38686239930967181</v>
          </cell>
          <cell r="C281">
            <v>0.83437839323550245</v>
          </cell>
          <cell r="D281">
            <v>0.16764190728662198</v>
          </cell>
          <cell r="E281">
            <v>0.43248457291729103</v>
          </cell>
        </row>
        <row r="282">
          <cell r="A282" t="str">
            <v>---CEB Income</v>
          </cell>
          <cell r="B282">
            <v>2.8494484862708283</v>
          </cell>
          <cell r="C282">
            <v>3.4043092100705268</v>
          </cell>
          <cell r="D282">
            <v>5.8217964068842276E-2</v>
          </cell>
          <cell r="E282">
            <v>6.9835938390949259E-2</v>
          </cell>
        </row>
        <row r="283">
          <cell r="A283" t="str">
            <v>---Treasury Income</v>
          </cell>
          <cell r="B283">
            <v>-0.48682774746687441</v>
          </cell>
          <cell r="C283">
            <v>0.10943886004639336</v>
          </cell>
          <cell r="D283">
            <v>-0.37772246421904165</v>
          </cell>
          <cell r="E283">
            <v>4</v>
          </cell>
        </row>
        <row r="284">
          <cell r="A284" t="str">
            <v>---Income from Subsidiaries</v>
          </cell>
          <cell r="B284">
            <v>0.37646632456575291</v>
          </cell>
          <cell r="C284">
            <v>-0.45448601010634371</v>
          </cell>
          <cell r="D284">
            <v>-0.36855916157057012</v>
          </cell>
          <cell r="E284">
            <v>0.50158961813466618</v>
          </cell>
        </row>
        <row r="285">
          <cell r="A285" t="str">
            <v>---Others</v>
          </cell>
          <cell r="B285">
            <v>0.66035325555627744</v>
          </cell>
          <cell r="C285">
            <v>6.1901759186010663</v>
          </cell>
          <cell r="D285">
            <v>-0.10834054908162494</v>
          </cell>
          <cell r="E285">
            <v>0.23252881056973096</v>
          </cell>
        </row>
        <row r="286">
          <cell r="A286" t="str">
            <v>Total income</v>
          </cell>
          <cell r="B286">
            <v>0.3451559983688901</v>
          </cell>
          <cell r="C286">
            <v>0.67041476956501311</v>
          </cell>
          <cell r="D286">
            <v>0.5697627643675709</v>
          </cell>
          <cell r="E286">
            <v>0.52717434473868074</v>
          </cell>
        </row>
        <row r="287">
          <cell r="A287" t="str">
            <v>Total Operating Expenses</v>
          </cell>
          <cell r="B287">
            <v>0.60861533787521371</v>
          </cell>
          <cell r="C287">
            <v>0.72518541285261851</v>
          </cell>
          <cell r="D287">
            <v>0.58198606566858357</v>
          </cell>
          <cell r="E287">
            <v>0.52799135639057515</v>
          </cell>
        </row>
        <row r="288">
          <cell r="A288" t="str">
            <v>Operating Profit</v>
          </cell>
          <cell r="B288">
            <v>5.453298038747656E-2</v>
          </cell>
          <cell r="C288">
            <v>0.57825183599494445</v>
          </cell>
          <cell r="D288">
            <v>0.54727965156288083</v>
          </cell>
          <cell r="E288">
            <v>0.52563785376815542</v>
          </cell>
        </row>
        <row r="289">
          <cell r="A289" t="str">
            <v>Prov for NPAs</v>
          </cell>
          <cell r="B289">
            <v>2.1260195677628051</v>
          </cell>
          <cell r="C289">
            <v>1.3801938838347607</v>
          </cell>
          <cell r="D289">
            <v>0.32738363548587568</v>
          </cell>
          <cell r="E289">
            <v>1.5658655990788968</v>
          </cell>
        </row>
        <row r="290">
          <cell r="A290" t="str">
            <v>Total provisions</v>
          </cell>
          <cell r="B290">
            <v>1.628912879914612</v>
          </cell>
          <cell r="C290">
            <v>1.4604878698126398</v>
          </cell>
          <cell r="D290">
            <v>2.3155087157402696</v>
          </cell>
          <cell r="E290">
            <v>0.38450581684703145</v>
          </cell>
        </row>
        <row r="291">
          <cell r="A291" t="str">
            <v>Profit Before Tax</v>
          </cell>
          <cell r="B291">
            <v>-1.9950993783163784E-2</v>
          </cell>
          <cell r="C291">
            <v>0.4662909058044149</v>
          </cell>
          <cell r="D291">
            <v>0.17073080811426578</v>
          </cell>
          <cell r="E291">
            <v>0.61075195739122368</v>
          </cell>
        </row>
        <row r="292">
          <cell r="A292" t="str">
            <v>Provision for Tax</v>
          </cell>
          <cell r="B292">
            <v>-0.20377245480517381</v>
          </cell>
          <cell r="C292">
            <v>0.65268656716417905</v>
          </cell>
          <cell r="D292">
            <v>0.11767362051837793</v>
          </cell>
          <cell r="E292">
            <v>0.74577316212878908</v>
          </cell>
        </row>
        <row r="293">
          <cell r="A293" t="str">
            <v>Net Profit for the year</v>
          </cell>
          <cell r="B293">
            <v>7.8286395114293139E-2</v>
          </cell>
          <cell r="C293">
            <v>0.39273467474134338</v>
          </cell>
          <cell r="D293">
            <v>0.1955764375520701</v>
          </cell>
          <cell r="E293">
            <v>0.55164407369275015</v>
          </cell>
        </row>
        <row r="294">
          <cell r="A294" t="str">
            <v>EPS</v>
          </cell>
          <cell r="B294">
            <v>4.1057191906817003E-2</v>
          </cell>
          <cell r="C294">
            <v>0.38829545246234565</v>
          </cell>
          <cell r="D294">
            <v>0.13376935010515711</v>
          </cell>
          <cell r="E294">
            <v>0.55164407369275015</v>
          </cell>
        </row>
        <row r="295">
          <cell r="A295" t="str">
            <v>Core Operating Profits</v>
          </cell>
          <cell r="B295">
            <v>0.20999571676089457</v>
          </cell>
          <cell r="C295">
            <v>0.63534952316729165</v>
          </cell>
          <cell r="D295">
            <v>0.62370798758413559</v>
          </cell>
          <cell r="E295">
            <v>0.41562005306417049</v>
          </cell>
        </row>
        <row r="296">
          <cell r="A296" t="str">
            <v>Total Operating Expenses</v>
          </cell>
          <cell r="B296">
            <v>0.60861533787521371</v>
          </cell>
          <cell r="C296">
            <v>0.72592795513565767</v>
          </cell>
          <cell r="D296">
            <v>0.58130545119597921</v>
          </cell>
          <cell r="E296">
            <v>0.66372148514706053</v>
          </cell>
        </row>
        <row r="297">
          <cell r="A297" t="str">
            <v>NIM</v>
          </cell>
          <cell r="B297">
            <v>4.7823627158373121E-2</v>
          </cell>
          <cell r="C297">
            <v>4.4313894048949427E-2</v>
          </cell>
          <cell r="D297">
            <v>4.9655180918945503E-2</v>
          </cell>
          <cell r="E297">
            <v>4.9681366188579358E-2</v>
          </cell>
        </row>
        <row r="298">
          <cell r="A298" t="str">
            <v>ROE</v>
          </cell>
          <cell r="B298">
            <v>0.12515848288414344</v>
          </cell>
          <cell r="C298">
            <v>0.14745449078279255</v>
          </cell>
          <cell r="D298">
            <v>0.11370862310127122</v>
          </cell>
          <cell r="E298">
            <v>0.12767077989362968</v>
          </cell>
        </row>
        <row r="299">
          <cell r="A299" t="str">
            <v>Total provisions</v>
          </cell>
          <cell r="B299">
            <v>1.628912879914612</v>
          </cell>
          <cell r="C299">
            <v>1.4604878698126398</v>
          </cell>
          <cell r="D299">
            <v>2.3155087157402696</v>
          </cell>
          <cell r="E299">
            <v>1.2201019202652605</v>
          </cell>
        </row>
        <row r="300">
          <cell r="A300" t="str">
            <v>Deposits</v>
          </cell>
          <cell r="B300">
            <v>1.1199309319309667</v>
          </cell>
          <cell r="C300">
            <v>0.54218704382369398</v>
          </cell>
          <cell r="D300">
            <v>0.56130481304793567</v>
          </cell>
          <cell r="E300">
            <v>0.55000000000000004</v>
          </cell>
        </row>
        <row r="301">
          <cell r="A301" t="str">
            <v>Advances</v>
          </cell>
          <cell r="B301">
            <v>0.91564041023870502</v>
          </cell>
          <cell r="C301">
            <v>0.58036253137180616</v>
          </cell>
          <cell r="D301">
            <v>0.72071039884803767</v>
          </cell>
          <cell r="E301">
            <v>0.46090488831929699</v>
          </cell>
        </row>
        <row r="302">
          <cell r="A302" t="str">
            <v>Net Profit for the year</v>
          </cell>
          <cell r="B302">
            <v>7.8286395114293139E-2</v>
          </cell>
          <cell r="C302">
            <v>0.39273467474134294</v>
          </cell>
          <cell r="D302">
            <v>0.19560519493700901</v>
          </cell>
          <cell r="E302">
            <v>1.0793650119909146</v>
          </cell>
        </row>
        <row r="303">
          <cell r="A303" t="str">
            <v>EPS</v>
          </cell>
          <cell r="B303">
            <v>4.1057191906817003E-2</v>
          </cell>
          <cell r="C303">
            <v>-0.3058522737688274</v>
          </cell>
          <cell r="D303">
            <v>0.13379662083466348</v>
          </cell>
          <cell r="E303">
            <v>0.9676538184661081</v>
          </cell>
        </row>
        <row r="304">
          <cell r="A304" t="str">
            <v>Equity shares issued, Mn</v>
          </cell>
          <cell r="B304">
            <v>15</v>
          </cell>
          <cell r="C304">
            <v>0.63534952316729121</v>
          </cell>
          <cell r="D304">
            <v>0.54794797347566604</v>
          </cell>
          <cell r="E304">
            <v>0.98365702844433622</v>
          </cell>
        </row>
        <row r="305">
          <cell r="A305" t="str">
            <v>Closing price (20th April 2006), Rs.</v>
          </cell>
          <cell r="B305">
            <v>299.39999999999998</v>
          </cell>
        </row>
        <row r="306">
          <cell r="A306" t="str">
            <v>Total issuance proceeds</v>
          </cell>
          <cell r="B306">
            <v>4491</v>
          </cell>
          <cell r="C306">
            <v>4.7439241252006145E-2</v>
          </cell>
          <cell r="D306">
            <v>4.4071119582947696E-2</v>
          </cell>
          <cell r="E306">
            <v>5.4298904285195015E-2</v>
          </cell>
        </row>
        <row r="307">
          <cell r="A307" t="str">
            <v>Cost of funds</v>
          </cell>
          <cell r="B307">
            <v>5.5E-2</v>
          </cell>
          <cell r="C307">
            <v>0.14745449078279249</v>
          </cell>
          <cell r="D307">
            <v>0.11371135815236678</v>
          </cell>
          <cell r="E307">
            <v>0.11368529878366618</v>
          </cell>
        </row>
        <row r="308">
          <cell r="A308" t="str">
            <v>Accretion to PAT</v>
          </cell>
          <cell r="B308">
            <v>247.005</v>
          </cell>
        </row>
        <row r="309">
          <cell r="A309" t="str">
            <v>Deposits</v>
          </cell>
          <cell r="B309">
            <v>1.1199309319309667</v>
          </cell>
          <cell r="C309">
            <v>0.54218704382369398</v>
          </cell>
          <cell r="D309">
            <v>0.56130481304793567</v>
          </cell>
          <cell r="E309">
            <v>0.602088066020251</v>
          </cell>
        </row>
        <row r="310">
          <cell r="A310" t="str">
            <v>Bank Standalone</v>
          </cell>
          <cell r="B310">
            <v>0.91564041023870502</v>
          </cell>
          <cell r="C310">
            <v>0.58036253137180616</v>
          </cell>
          <cell r="D310">
            <v>0.72071039884803767</v>
          </cell>
          <cell r="E310">
            <v>0.42367477114610019</v>
          </cell>
        </row>
        <row r="311">
          <cell r="A311" t="str">
            <v>F2007 PAT, pre dilution</v>
          </cell>
          <cell r="B311">
            <v>1249.52468</v>
          </cell>
        </row>
        <row r="312">
          <cell r="A312" t="str">
            <v>F2007 PAT, post dilution</v>
          </cell>
          <cell r="B312">
            <v>1413.5360000000001</v>
          </cell>
        </row>
        <row r="313">
          <cell r="A313" t="str">
            <v>Equity shares issued, Mn</v>
          </cell>
          <cell r="B313">
            <v>15</v>
          </cell>
        </row>
        <row r="314">
          <cell r="A314" t="str">
            <v>F2007 EPS, pre dilution</v>
          </cell>
          <cell r="B314">
            <v>4.039917541399042</v>
          </cell>
        </row>
        <row r="315">
          <cell r="A315" t="str">
            <v>F2007 EPS, post dilution</v>
          </cell>
          <cell r="B315">
            <v>4.3339300830860852</v>
          </cell>
        </row>
        <row r="316">
          <cell r="A316" t="str">
            <v>Cost of funds</v>
          </cell>
          <cell r="B316">
            <v>5.5E-2</v>
          </cell>
        </row>
        <row r="317">
          <cell r="A317" t="str">
            <v>Consolidated</v>
          </cell>
          <cell r="B317">
            <v>247.005</v>
          </cell>
        </row>
        <row r="318">
          <cell r="A318" t="str">
            <v>F2007 PAT, pre dilution</v>
          </cell>
          <cell r="B318">
            <v>5080.7886800000015</v>
          </cell>
        </row>
        <row r="319">
          <cell r="A319" t="str">
            <v>F2007 PAT, post dilution</v>
          </cell>
          <cell r="B319">
            <v>5244.8000000000011</v>
          </cell>
        </row>
        <row r="320">
          <cell r="A320" t="str">
            <v>F2007 PAT, pre dilution</v>
          </cell>
          <cell r="B320">
            <v>1249.5586799999996</v>
          </cell>
        </row>
        <row r="321">
          <cell r="A321" t="str">
            <v>F2007 EPS, pre dilution</v>
          </cell>
          <cell r="B321">
            <v>16.427020323018901</v>
          </cell>
        </row>
        <row r="322">
          <cell r="A322" t="str">
            <v>F2007 EPS, post dilution</v>
          </cell>
          <cell r="B322">
            <v>16.080663315097674</v>
          </cell>
        </row>
        <row r="323">
          <cell r="A323" t="str">
            <v>F2007 EPS, pre dilution</v>
          </cell>
          <cell r="B323">
            <v>4.0400274689567803</v>
          </cell>
        </row>
        <row r="324">
          <cell r="A324" t="str">
            <v>F2007 EPS, post dilution</v>
          </cell>
          <cell r="B324">
            <v>4.33403432777658</v>
          </cell>
        </row>
        <row r="325">
          <cell r="A325" t="str">
            <v>Mln Shares</v>
          </cell>
        </row>
        <row r="326">
          <cell r="A326" t="str">
            <v>Promoters Holding, March 2006</v>
          </cell>
          <cell r="B326">
            <v>181.1</v>
          </cell>
          <cell r="D326">
            <v>369.59183673469386</v>
          </cell>
        </row>
        <row r="327">
          <cell r="A327" t="str">
            <v>Total shares</v>
          </cell>
          <cell r="B327">
            <v>309.2946</v>
          </cell>
          <cell r="D327">
            <v>0.13967928153812559</v>
          </cell>
        </row>
        <row r="328">
          <cell r="A328" t="str">
            <v>Promoter's holding</v>
          </cell>
          <cell r="B328">
            <v>0.58552590313571584</v>
          </cell>
        </row>
        <row r="329">
          <cell r="A329" t="str">
            <v>Post issue share capital</v>
          </cell>
          <cell r="B329">
            <v>324.2946</v>
          </cell>
        </row>
        <row r="330">
          <cell r="A330" t="str">
            <v>Promoter's holding</v>
          </cell>
          <cell r="B330">
            <v>0.5584428479536816</v>
          </cell>
        </row>
        <row r="331">
          <cell r="A331" t="str">
            <v>F2007 EPS, post dilution</v>
          </cell>
          <cell r="B331">
            <v>16.080654117036758</v>
          </cell>
        </row>
        <row r="332">
          <cell r="E332" t="str">
            <v>F2006</v>
          </cell>
          <cell r="F332" t="str">
            <v>F2008</v>
          </cell>
        </row>
        <row r="333">
          <cell r="D333" t="str">
            <v>Rs. Mn</v>
          </cell>
          <cell r="E333" t="str">
            <v>Actual</v>
          </cell>
          <cell r="F333" t="str">
            <v>Bear</v>
          </cell>
          <cell r="G333" t="str">
            <v>Base</v>
          </cell>
          <cell r="H333" t="str">
            <v>Bull</v>
          </cell>
          <cell r="I333" t="str">
            <v>Bull</v>
          </cell>
          <cell r="J333" t="str">
            <v>Bull</v>
          </cell>
        </row>
        <row r="334">
          <cell r="A334" t="str">
            <v>Mln Shares</v>
          </cell>
          <cell r="D334" t="str">
            <v>NIM</v>
          </cell>
          <cell r="E334">
            <v>4.4313894048949427E-2</v>
          </cell>
          <cell r="F334">
            <v>4.2500000000000003E-2</v>
          </cell>
          <cell r="G334">
            <v>4.9681366188579358E-2</v>
          </cell>
          <cell r="H334">
            <v>5.218136618857936E-2</v>
          </cell>
          <cell r="I334">
            <v>5.4681366188579363E-2</v>
          </cell>
          <cell r="J334">
            <v>5.8858740550899229E-2</v>
          </cell>
        </row>
        <row r="335">
          <cell r="A335" t="str">
            <v>Promoters Holding, March 2006</v>
          </cell>
          <cell r="B335">
            <v>181.1</v>
          </cell>
          <cell r="D335" t="str">
            <v>Distribution Fees</v>
          </cell>
          <cell r="E335">
            <v>1178</v>
          </cell>
          <cell r="F335">
            <v>600</v>
          </cell>
          <cell r="G335">
            <v>1050.7</v>
          </cell>
          <cell r="H335">
            <v>1600</v>
          </cell>
          <cell r="I335">
            <v>1600</v>
          </cell>
          <cell r="J335">
            <v>1600</v>
          </cell>
        </row>
        <row r="336">
          <cell r="A336" t="str">
            <v>Total shares</v>
          </cell>
          <cell r="B336">
            <v>309.2946</v>
          </cell>
          <cell r="D336" t="str">
            <v>PAT</v>
          </cell>
          <cell r="E336">
            <v>1182.3049999999998</v>
          </cell>
          <cell r="F336">
            <v>816</v>
          </cell>
          <cell r="G336">
            <v>2193.3047573513554</v>
          </cell>
          <cell r="H336">
            <v>1872</v>
          </cell>
          <cell r="I336">
            <v>1873</v>
          </cell>
          <cell r="J336">
            <v>1874</v>
          </cell>
        </row>
        <row r="337">
          <cell r="A337" t="str">
            <v>Promoter's holding</v>
          </cell>
          <cell r="B337">
            <v>0.58552590313571584</v>
          </cell>
          <cell r="D337" t="str">
            <v>Target Multiple</v>
          </cell>
          <cell r="F337">
            <v>23</v>
          </cell>
          <cell r="G337">
            <v>23</v>
          </cell>
          <cell r="H337">
            <v>25</v>
          </cell>
          <cell r="I337">
            <v>26</v>
          </cell>
          <cell r="J337">
            <v>27</v>
          </cell>
        </row>
        <row r="338">
          <cell r="A338" t="str">
            <v>Post issue share capital</v>
          </cell>
          <cell r="B338">
            <v>324.2946</v>
          </cell>
          <cell r="D338" t="str">
            <v>Fair Value</v>
          </cell>
          <cell r="F338">
            <v>18768</v>
          </cell>
          <cell r="G338">
            <v>50446.009419081172</v>
          </cell>
          <cell r="H338">
            <v>46800</v>
          </cell>
          <cell r="I338">
            <v>48698</v>
          </cell>
          <cell r="J338">
            <v>50598</v>
          </cell>
        </row>
        <row r="339">
          <cell r="A339" t="str">
            <v>Promoter's holding</v>
          </cell>
          <cell r="B339">
            <v>0.5584428479536816</v>
          </cell>
          <cell r="D339" t="str">
            <v>No. of Shares</v>
          </cell>
          <cell r="F339">
            <v>326.15569999999997</v>
          </cell>
          <cell r="G339">
            <v>326.15569999999997</v>
          </cell>
          <cell r="H339">
            <v>326.15569999999997</v>
          </cell>
          <cell r="I339">
            <v>326.15569999999997</v>
          </cell>
          <cell r="J339">
            <v>326.15569999999997</v>
          </cell>
        </row>
        <row r="340">
          <cell r="D340" t="str">
            <v>Fair Value / Share (Rs.)</v>
          </cell>
          <cell r="F340">
            <v>57.543069153781467</v>
          </cell>
          <cell r="G340">
            <v>154.66848937204279</v>
          </cell>
          <cell r="H340">
            <v>143.48975044740902</v>
          </cell>
          <cell r="I340">
            <v>149.30905699333172</v>
          </cell>
          <cell r="J340">
            <v>155.13449557987184</v>
          </cell>
        </row>
        <row r="341">
          <cell r="E341" t="str">
            <v>F2006</v>
          </cell>
          <cell r="F341" t="str">
            <v>F2008</v>
          </cell>
        </row>
        <row r="342">
          <cell r="D342" t="str">
            <v>Rs. Mn</v>
          </cell>
          <cell r="E342" t="str">
            <v>Actual</v>
          </cell>
          <cell r="F342" t="str">
            <v>Bear</v>
          </cell>
          <cell r="G342" t="str">
            <v>Base</v>
          </cell>
          <cell r="H342" t="str">
            <v>Bull</v>
          </cell>
          <cell r="I342" t="str">
            <v>Bull</v>
          </cell>
          <cell r="J342" t="str">
            <v>Bull</v>
          </cell>
        </row>
        <row r="343">
          <cell r="D343" t="str">
            <v>F2005</v>
          </cell>
          <cell r="E343" t="str">
            <v>F2006</v>
          </cell>
          <cell r="F343" t="str">
            <v>F2007</v>
          </cell>
          <cell r="G343" t="str">
            <v>F2008E</v>
          </cell>
          <cell r="H343">
            <v>5.6798904285195018E-2</v>
          </cell>
          <cell r="I343">
            <v>5.929890428519502E-2</v>
          </cell>
          <cell r="J343">
            <v>6.1798904285195022E-2</v>
          </cell>
        </row>
        <row r="344">
          <cell r="C344" t="str">
            <v>PBT</v>
          </cell>
          <cell r="D344">
            <v>1183.9090000000006</v>
          </cell>
          <cell r="E344">
            <v>1735.9549999999999</v>
          </cell>
          <cell r="F344">
            <v>2032.336</v>
          </cell>
          <cell r="G344">
            <v>3273.5891900766501</v>
          </cell>
          <cell r="H344">
            <v>1600</v>
          </cell>
          <cell r="I344">
            <v>1600</v>
          </cell>
          <cell r="J344">
            <v>1600</v>
          </cell>
        </row>
        <row r="345">
          <cell r="C345" t="str">
            <v>Distribution</v>
          </cell>
          <cell r="D345">
            <v>261</v>
          </cell>
          <cell r="E345">
            <v>1178</v>
          </cell>
          <cell r="F345">
            <v>1106</v>
          </cell>
          <cell r="G345">
            <v>1050.7</v>
          </cell>
          <cell r="H345">
            <v>1872</v>
          </cell>
          <cell r="I345">
            <v>1873</v>
          </cell>
          <cell r="J345">
            <v>1874</v>
          </cell>
        </row>
        <row r="346">
          <cell r="C346" t="str">
            <v>Royalty</v>
          </cell>
          <cell r="D346">
            <v>458</v>
          </cell>
          <cell r="E346">
            <v>225</v>
          </cell>
          <cell r="F346">
            <v>0</v>
          </cell>
          <cell r="G346">
            <v>0</v>
          </cell>
          <cell r="H346">
            <v>25</v>
          </cell>
          <cell r="I346">
            <v>26</v>
          </cell>
          <cell r="J346">
            <v>27</v>
          </cell>
        </row>
        <row r="347">
          <cell r="D347">
            <v>464.90900000000056</v>
          </cell>
          <cell r="E347">
            <v>332.95499999999993</v>
          </cell>
          <cell r="F347">
            <v>926.33600000000001</v>
          </cell>
          <cell r="G347">
            <v>2222.8891900766503</v>
          </cell>
          <cell r="H347">
            <v>46800</v>
          </cell>
          <cell r="I347">
            <v>48698</v>
          </cell>
          <cell r="J347">
            <v>50598</v>
          </cell>
        </row>
        <row r="348">
          <cell r="D348" t="str">
            <v>No. of Shares</v>
          </cell>
          <cell r="E348">
            <v>-0.28382758776448824</v>
          </cell>
          <cell r="F348">
            <v>1.7821657581354846</v>
          </cell>
          <cell r="G348">
            <v>1.3996575649404215</v>
          </cell>
          <cell r="H348">
            <v>326.15569999999997</v>
          </cell>
          <cell r="I348">
            <v>326.15569999999997</v>
          </cell>
          <cell r="J348">
            <v>326.15569999999997</v>
          </cell>
        </row>
        <row r="349">
          <cell r="D349" t="str">
            <v>Fair Value / Share (Rs.)</v>
          </cell>
          <cell r="F349">
            <v>57.543069153781467</v>
          </cell>
          <cell r="G349">
            <v>207.27690486476223</v>
          </cell>
          <cell r="H349">
            <v>143.48975044740902</v>
          </cell>
          <cell r="I349">
            <v>149.30905699333172</v>
          </cell>
          <cell r="J349">
            <v>155.13449557987184</v>
          </cell>
        </row>
        <row r="350">
          <cell r="A350" t="str">
            <v>Distribution Income</v>
          </cell>
          <cell r="D350">
            <v>52.2</v>
          </cell>
          <cell r="E350">
            <v>261</v>
          </cell>
          <cell r="F350">
            <v>1178</v>
          </cell>
          <cell r="G350">
            <v>1106</v>
          </cell>
          <cell r="H350">
            <v>1050.7</v>
          </cell>
          <cell r="I350">
            <v>998.16499999999996</v>
          </cell>
          <cell r="J350">
            <v>1100</v>
          </cell>
        </row>
        <row r="351">
          <cell r="A351" t="str">
            <v>Consolidated PBT</v>
          </cell>
          <cell r="D351">
            <v>3307.3069999999989</v>
          </cell>
          <cell r="E351">
            <v>3095.6259999999997</v>
          </cell>
          <cell r="F351">
            <v>7428.2620000000024</v>
          </cell>
          <cell r="G351">
            <v>7786.9230000000016</v>
          </cell>
          <cell r="H351">
            <v>8686.2377417311909</v>
          </cell>
          <cell r="I351">
            <v>10672.99062049144</v>
          </cell>
          <cell r="J351">
            <v>19571.311713024083</v>
          </cell>
        </row>
        <row r="352">
          <cell r="D352">
            <v>1.5783233912061996E-2</v>
          </cell>
          <cell r="E352">
            <v>8.431251061982295E-2</v>
          </cell>
          <cell r="F352">
            <v>0.15858352869082964</v>
          </cell>
          <cell r="G352">
            <v>0.14203299557476037</v>
          </cell>
          <cell r="H352">
            <v>0.12096146009821195</v>
          </cell>
          <cell r="I352">
            <v>9.3522521989627613E-2</v>
          </cell>
          <cell r="J352">
            <v>5.620471515294425E-2</v>
          </cell>
        </row>
        <row r="353">
          <cell r="C353" t="str">
            <v>PBT</v>
          </cell>
          <cell r="D353">
            <v>1183.9090000000006</v>
          </cell>
          <cell r="E353">
            <v>1735.9549999999995</v>
          </cell>
          <cell r="F353">
            <v>2032.3699999999997</v>
          </cell>
          <cell r="G353">
            <v>3977.8049999999967</v>
          </cell>
        </row>
        <row r="354">
          <cell r="C354" t="str">
            <v>Distribution</v>
          </cell>
          <cell r="D354">
            <v>261</v>
          </cell>
          <cell r="E354">
            <v>1178</v>
          </cell>
          <cell r="F354">
            <v>1106</v>
          </cell>
          <cell r="G354">
            <v>835</v>
          </cell>
        </row>
        <row r="355">
          <cell r="C355" t="str">
            <v>Royalty</v>
          </cell>
          <cell r="D355">
            <v>458</v>
          </cell>
          <cell r="E355">
            <v>225</v>
          </cell>
          <cell r="F355">
            <v>0</v>
          </cell>
          <cell r="G355">
            <v>0</v>
          </cell>
        </row>
        <row r="356">
          <cell r="D356">
            <v>464.90900000000056</v>
          </cell>
          <cell r="E356">
            <v>332.95499999999947</v>
          </cell>
          <cell r="F356">
            <v>926.36999999999966</v>
          </cell>
          <cell r="G356">
            <v>3142.8049999999967</v>
          </cell>
        </row>
        <row r="357">
          <cell r="E357">
            <v>-0.28382758776448924</v>
          </cell>
          <cell r="F357">
            <v>1.7822678740370352</v>
          </cell>
          <cell r="G357">
            <v>2.3926023079331129</v>
          </cell>
        </row>
        <row r="359">
          <cell r="A359" t="str">
            <v>Distribution Income</v>
          </cell>
          <cell r="D359">
            <v>52.2</v>
          </cell>
          <cell r="E359">
            <v>261</v>
          </cell>
          <cell r="F359">
            <v>1178</v>
          </cell>
          <cell r="G359">
            <v>1106</v>
          </cell>
          <cell r="H359">
            <v>835</v>
          </cell>
          <cell r="I359">
            <v>633</v>
          </cell>
          <cell r="J359">
            <v>727.94999999999993</v>
          </cell>
        </row>
        <row r="360">
          <cell r="A360" t="str">
            <v>Consolidated PBT</v>
          </cell>
          <cell r="D360">
            <v>3307.3069999999989</v>
          </cell>
          <cell r="E360">
            <v>3095.6259999999997</v>
          </cell>
          <cell r="F360">
            <v>7428.2620000000043</v>
          </cell>
          <cell r="G360">
            <v>7786.9200000000055</v>
          </cell>
          <cell r="H360">
            <v>14079.125</v>
          </cell>
          <cell r="I360">
            <v>10162.018999999997</v>
          </cell>
          <cell r="J360">
            <v>18058.941222588604</v>
          </cell>
        </row>
        <row r="361">
          <cell r="D361">
            <v>1.5783233912061996E-2</v>
          </cell>
          <cell r="E361">
            <v>8.431251061982295E-2</v>
          </cell>
          <cell r="F361">
            <v>0.15858352869082962</v>
          </cell>
          <cell r="G361">
            <v>0.14203305029459648</v>
          </cell>
          <cell r="H361">
            <v>5.9307662940701215E-2</v>
          </cell>
          <cell r="I361">
            <v>6.2290771154826632E-2</v>
          </cell>
          <cell r="J361">
            <v>4.0309672146751366E-2</v>
          </cell>
        </row>
        <row r="378">
          <cell r="D378" t="str">
            <v>F2004</v>
          </cell>
          <cell r="E378" t="str">
            <v>F2005</v>
          </cell>
          <cell r="F378" t="str">
            <v>F2006</v>
          </cell>
          <cell r="G378" t="str">
            <v>F2007</v>
          </cell>
          <cell r="H378" t="str">
            <v>Mid F2009</v>
          </cell>
          <cell r="I378" t="str">
            <v>Mid F2009</v>
          </cell>
        </row>
        <row r="379">
          <cell r="D379">
            <v>17</v>
          </cell>
          <cell r="E379">
            <v>38</v>
          </cell>
          <cell r="F379">
            <v>65</v>
          </cell>
          <cell r="G379">
            <v>105</v>
          </cell>
          <cell r="H379">
            <v>200</v>
          </cell>
          <cell r="I379">
            <v>200</v>
          </cell>
        </row>
        <row r="387">
          <cell r="D387" t="str">
            <v>F2004</v>
          </cell>
          <cell r="E387" t="str">
            <v>F2005</v>
          </cell>
          <cell r="F387" t="str">
            <v>F2006</v>
          </cell>
          <cell r="G387" t="str">
            <v>F2007</v>
          </cell>
          <cell r="H387" t="str">
            <v>F2008</v>
          </cell>
          <cell r="I387" t="str">
            <v>F1H09</v>
          </cell>
          <cell r="J387" t="str">
            <v>F2009E</v>
          </cell>
          <cell r="K387" t="str">
            <v>F1Q09</v>
          </cell>
        </row>
        <row r="388">
          <cell r="D388">
            <v>17</v>
          </cell>
          <cell r="E388">
            <v>38</v>
          </cell>
          <cell r="F388">
            <v>65</v>
          </cell>
          <cell r="G388">
            <v>105</v>
          </cell>
          <cell r="H388">
            <v>178</v>
          </cell>
          <cell r="I388">
            <v>198</v>
          </cell>
          <cell r="J388">
            <v>275</v>
          </cell>
          <cell r="K388">
            <v>191</v>
          </cell>
        </row>
        <row r="416">
          <cell r="A416" t="str">
            <v>PBT</v>
          </cell>
          <cell r="D416">
            <v>1208.0100000000002</v>
          </cell>
          <cell r="E416">
            <v>1183.9090000000006</v>
          </cell>
          <cell r="F416">
            <v>1735.9549999999999</v>
          </cell>
          <cell r="G416">
            <v>2032.336</v>
          </cell>
          <cell r="H416">
            <v>3273.5891900766501</v>
          </cell>
          <cell r="I416">
            <v>4583.1286509129004</v>
          </cell>
          <cell r="J416">
            <v>6736.0317379778007</v>
          </cell>
        </row>
        <row r="417">
          <cell r="A417" t="str">
            <v>Distribution</v>
          </cell>
          <cell r="D417">
            <v>50</v>
          </cell>
          <cell r="E417">
            <v>261</v>
          </cell>
          <cell r="F417">
            <v>1178</v>
          </cell>
          <cell r="G417">
            <v>1106</v>
          </cell>
          <cell r="H417">
            <v>1050.7</v>
          </cell>
          <cell r="I417">
            <v>998.16499999999996</v>
          </cell>
          <cell r="J417">
            <v>1100</v>
          </cell>
        </row>
        <row r="418">
          <cell r="A418" t="str">
            <v>PD business</v>
          </cell>
          <cell r="H418">
            <v>750</v>
          </cell>
          <cell r="I418">
            <v>1750</v>
          </cell>
          <cell r="J418">
            <v>2350</v>
          </cell>
        </row>
        <row r="419">
          <cell r="A419" t="str">
            <v>PBT(Ex Distribution &amp; ex PD business)</v>
          </cell>
          <cell r="D419">
            <v>1158.0100000000002</v>
          </cell>
          <cell r="E419">
            <v>922.90900000000056</v>
          </cell>
          <cell r="F419">
            <v>557.95499999999993</v>
          </cell>
          <cell r="G419">
            <v>926.33600000000001</v>
          </cell>
          <cell r="H419">
            <v>1472.8891900766503</v>
          </cell>
          <cell r="I419">
            <v>1834.9636509129004</v>
          </cell>
          <cell r="J419">
            <v>0.40743861298597883</v>
          </cell>
          <cell r="K419">
            <v>0.66031455710620568</v>
          </cell>
        </row>
        <row r="420">
          <cell r="A420" t="str">
            <v>Growth</v>
          </cell>
          <cell r="E420">
            <v>-0.20302156285351558</v>
          </cell>
          <cell r="F420">
            <v>-0.39543877023628593</v>
          </cell>
          <cell r="G420">
            <v>0.66023424828167165</v>
          </cell>
          <cell r="H420">
            <v>0.59001613893517058</v>
          </cell>
          <cell r="I420">
            <v>0.24582600189862736</v>
          </cell>
          <cell r="J420">
            <v>0.28683380160379635</v>
          </cell>
        </row>
        <row r="425">
          <cell r="A425" t="str">
            <v>Distribution</v>
          </cell>
          <cell r="D425">
            <v>50</v>
          </cell>
          <cell r="E425">
            <v>261</v>
          </cell>
          <cell r="F425">
            <v>1178</v>
          </cell>
          <cell r="G425">
            <v>1106</v>
          </cell>
          <cell r="H425">
            <v>835</v>
          </cell>
          <cell r="I425">
            <v>633</v>
          </cell>
          <cell r="J425">
            <v>727.94999999999993</v>
          </cell>
        </row>
        <row r="426">
          <cell r="A426" t="str">
            <v>PD business</v>
          </cell>
          <cell r="H426">
            <v>2214.953</v>
          </cell>
          <cell r="I426">
            <v>157.65499999999997</v>
          </cell>
          <cell r="J426">
            <v>2445.14</v>
          </cell>
        </row>
        <row r="427">
          <cell r="A427" t="str">
            <v>PBT(Ex Distribution &amp; ex PD business)</v>
          </cell>
          <cell r="D427">
            <v>1158.0100000000002</v>
          </cell>
          <cell r="E427">
            <v>922.90900000000056</v>
          </cell>
          <cell r="F427">
            <v>557.95499999999947</v>
          </cell>
          <cell r="G427">
            <v>926.36999999999966</v>
          </cell>
          <cell r="H427">
            <v>927.85199999999668</v>
          </cell>
          <cell r="I427">
            <v>3469.8380000000043</v>
          </cell>
          <cell r="J427">
            <v>4937.9700000000012</v>
          </cell>
        </row>
        <row r="428">
          <cell r="A428" t="str">
            <v>Growth</v>
          </cell>
          <cell r="E428">
            <v>-0.20302156285351558</v>
          </cell>
          <cell r="F428">
            <v>-0.39543877023628637</v>
          </cell>
          <cell r="G428">
            <v>0.66029518509557317</v>
          </cell>
          <cell r="H428">
            <v>1.5997927393989197E-3</v>
          </cell>
          <cell r="I428">
            <v>2.739645978022375</v>
          </cell>
          <cell r="J428">
            <v>0.42311254877028692</v>
          </cell>
        </row>
        <row r="449">
          <cell r="A449" t="str">
            <v>PBT</v>
          </cell>
          <cell r="D449">
            <v>1208.0100000000002</v>
          </cell>
          <cell r="E449">
            <v>1183.9090000000006</v>
          </cell>
          <cell r="F449">
            <v>1735.9549999999995</v>
          </cell>
          <cell r="G449">
            <v>2032.3699999999997</v>
          </cell>
          <cell r="H449">
            <v>3977.8049999999967</v>
          </cell>
          <cell r="I449">
            <v>4260.493000000004</v>
          </cell>
          <cell r="J449">
            <v>8111.0600000000013</v>
          </cell>
        </row>
        <row r="450">
          <cell r="A450" t="str">
            <v>Cap Gains</v>
          </cell>
          <cell r="D450">
            <v>282.26</v>
          </cell>
          <cell r="E450">
            <v>144.84800000000001</v>
          </cell>
          <cell r="F450">
            <v>160.69999999999999</v>
          </cell>
          <cell r="G450">
            <v>247.38200000000001</v>
          </cell>
          <cell r="H450">
            <v>726.803</v>
          </cell>
          <cell r="I450">
            <v>-853</v>
          </cell>
          <cell r="J450">
            <v>522.40200000000004</v>
          </cell>
        </row>
        <row r="451">
          <cell r="D451">
            <v>925.75000000000023</v>
          </cell>
          <cell r="E451">
            <v>1039.0610000000006</v>
          </cell>
          <cell r="F451">
            <v>1575.2549999999994</v>
          </cell>
          <cell r="G451">
            <v>1784.9879999999996</v>
          </cell>
          <cell r="H451">
            <v>3251.0019999999968</v>
          </cell>
          <cell r="I451">
            <v>5113.493000000004</v>
          </cell>
          <cell r="J451">
            <v>7588.6580000000013</v>
          </cell>
        </row>
        <row r="452">
          <cell r="A452" t="str">
            <v>Distribution Income</v>
          </cell>
          <cell r="E452">
            <v>0.12239913583580919</v>
          </cell>
          <cell r="F452">
            <v>0.51603707578284475</v>
          </cell>
          <cell r="G452">
            <v>0.13314225315901251</v>
          </cell>
          <cell r="H452">
            <v>0.82130187990059178</v>
          </cell>
          <cell r="I452">
            <v>0.57289752513225434</v>
          </cell>
          <cell r="J452">
            <v>0.48404583716062488</v>
          </cell>
        </row>
        <row r="453">
          <cell r="A453" t="str">
            <v>Industry Distribution commissions</v>
          </cell>
          <cell r="F453" t="str">
            <v>F2006</v>
          </cell>
          <cell r="G453" t="str">
            <v>F2007</v>
          </cell>
          <cell r="H453" t="str">
            <v>F2008E</v>
          </cell>
          <cell r="I453" t="str">
            <v>F2009E</v>
          </cell>
          <cell r="J453" t="str">
            <v>F2010E</v>
          </cell>
        </row>
        <row r="454">
          <cell r="A454" t="str">
            <v>(taken from RCAP model)</v>
          </cell>
          <cell r="F454">
            <v>40596.449000000001</v>
          </cell>
          <cell r="G454">
            <v>61790.002393161973</v>
          </cell>
          <cell r="H454">
            <v>88730.180694965675</v>
          </cell>
          <cell r="I454">
            <v>121821.74385188353</v>
          </cell>
          <cell r="J454">
            <v>157407.78251185449</v>
          </cell>
        </row>
        <row r="456">
          <cell r="A456" t="str">
            <v>Kotak's distribution income</v>
          </cell>
          <cell r="F456">
            <v>1178</v>
          </cell>
          <cell r="G456">
            <v>1106</v>
          </cell>
          <cell r="H456">
            <v>1508.4130718144165</v>
          </cell>
          <cell r="I456">
            <v>1949.1479016301364</v>
          </cell>
          <cell r="J456">
            <v>2675.9323027015266</v>
          </cell>
        </row>
        <row r="457">
          <cell r="A457" t="str">
            <v>Market Share</v>
          </cell>
          <cell r="F457">
            <v>2.9017316268228288E-2</v>
          </cell>
          <cell r="G457">
            <v>1.7899335768959222E-2</v>
          </cell>
          <cell r="H457">
            <v>1.7000000000000001E-2</v>
          </cell>
          <cell r="I457">
            <v>1.6E-2</v>
          </cell>
          <cell r="J457">
            <v>1.7000000000000001E-2</v>
          </cell>
        </row>
        <row r="461">
          <cell r="A461" t="str">
            <v>Distribution Income</v>
          </cell>
        </row>
        <row r="462">
          <cell r="A462" t="str">
            <v>Industry Distribution commissions</v>
          </cell>
          <cell r="F462" t="str">
            <v>F2006</v>
          </cell>
          <cell r="G462" t="str">
            <v>F2007</v>
          </cell>
          <cell r="H462" t="str">
            <v>F2008E</v>
          </cell>
          <cell r="I462" t="str">
            <v>F2009E</v>
          </cell>
          <cell r="J462" t="str">
            <v>F2010E</v>
          </cell>
        </row>
        <row r="463">
          <cell r="A463" t="str">
            <v>(taken from RCAP model)</v>
          </cell>
          <cell r="F463">
            <v>40596.449000000001</v>
          </cell>
          <cell r="G463">
            <v>61790.002393161973</v>
          </cell>
          <cell r="H463">
            <v>102406.53688671824</v>
          </cell>
          <cell r="I463">
            <v>143871.43287090288</v>
          </cell>
          <cell r="J463">
            <v>187806.11914994981</v>
          </cell>
        </row>
        <row r="465">
          <cell r="A465" t="str">
            <v>Kotak's distribution income</v>
          </cell>
          <cell r="F465">
            <v>1178</v>
          </cell>
          <cell r="G465">
            <v>1106</v>
          </cell>
          <cell r="H465">
            <v>1740.9111270742103</v>
          </cell>
          <cell r="I465">
            <v>2301.9429259344461</v>
          </cell>
          <cell r="J465">
            <v>3192.704025549147</v>
          </cell>
        </row>
        <row r="466">
          <cell r="A466" t="str">
            <v>Market Share</v>
          </cell>
          <cell r="F466">
            <v>2.9017316268228288E-2</v>
          </cell>
          <cell r="G466">
            <v>1.7899335768959222E-2</v>
          </cell>
          <cell r="H466">
            <v>1.7000000000000001E-2</v>
          </cell>
          <cell r="I466">
            <v>1.6E-2</v>
          </cell>
          <cell r="J466">
            <v>1.7000000000000001E-2</v>
          </cell>
        </row>
        <row r="470">
          <cell r="A470" t="str">
            <v>As % of Average Assets</v>
          </cell>
          <cell r="C470" t="str">
            <v>F2003</v>
          </cell>
          <cell r="D470" t="str">
            <v>F2004</v>
          </cell>
          <cell r="E470" t="str">
            <v>F2005</v>
          </cell>
          <cell r="F470" t="str">
            <v>F2006</v>
          </cell>
          <cell r="G470" t="str">
            <v>F2007</v>
          </cell>
          <cell r="H470" t="str">
            <v>F2008</v>
          </cell>
          <cell r="I470" t="str">
            <v>F2009</v>
          </cell>
          <cell r="J470" t="str">
            <v>F2010</v>
          </cell>
          <cell r="K470" t="str">
            <v>F2011E</v>
          </cell>
          <cell r="L470" t="str">
            <v>F2012E</v>
          </cell>
          <cell r="M470" t="str">
            <v>F2013E</v>
          </cell>
        </row>
        <row r="471">
          <cell r="A471" t="str">
            <v>Net Interest Income</v>
          </cell>
          <cell r="C471">
            <v>5.2229507242083223E-2</v>
          </cell>
          <cell r="D471">
            <v>4.28092854348118E-2</v>
          </cell>
          <cell r="E471">
            <v>3.6575026259501049E-2</v>
          </cell>
          <cell r="F471">
            <v>4.5536629448045672E-2</v>
          </cell>
          <cell r="G471">
            <v>4.1198840011145821E-2</v>
          </cell>
          <cell r="H471">
            <v>5.0833809258890077E-2</v>
          </cell>
          <cell r="I471">
            <v>5.3259534488308481E-2</v>
          </cell>
          <cell r="J471">
            <v>5.6181413448142453E-2</v>
          </cell>
          <cell r="K471">
            <v>5.0858523907210275E-2</v>
          </cell>
          <cell r="L471">
            <v>4.5822368238110679E-2</v>
          </cell>
          <cell r="M471">
            <v>4.6257136208963115E-2</v>
          </cell>
        </row>
        <row r="472">
          <cell r="A472" t="str">
            <v>Operating Costs</v>
          </cell>
          <cell r="C472">
            <v>4.2575850319688788E-2</v>
          </cell>
          <cell r="D472">
            <v>3.502334016858686E-2</v>
          </cell>
          <cell r="E472">
            <v>3.6415607912619663E-2</v>
          </cell>
          <cell r="F472">
            <v>4.6435757325164251E-2</v>
          </cell>
          <cell r="G472">
            <v>4.072368044627965E-2</v>
          </cell>
          <cell r="H472">
            <v>4.2273303366566282E-2</v>
          </cell>
          <cell r="I472">
            <v>4.1961909851002503E-2</v>
          </cell>
          <cell r="J472">
            <v>3.5961479931533966E-2</v>
          </cell>
          <cell r="K472">
            <v>3.5187978103539734E-2</v>
          </cell>
          <cell r="L472">
            <v>3.3541448632703974E-2</v>
          </cell>
          <cell r="M472">
            <v>3.4349270905565735E-2</v>
          </cell>
        </row>
        <row r="473">
          <cell r="A473" t="str">
            <v>Credit Costs</v>
          </cell>
          <cell r="C473">
            <v>3.6685634436072266E-3</v>
          </cell>
          <cell r="D473">
            <v>1.264535704795145E-3</v>
          </cell>
          <cell r="E473">
            <v>2.5550569541833647E-3</v>
          </cell>
          <cell r="F473">
            <v>4.4931945727047411E-3</v>
          </cell>
          <cell r="G473">
            <v>4.0008714515482992E-3</v>
          </cell>
          <cell r="H473">
            <v>5.9586859777661016E-3</v>
          </cell>
          <cell r="I473">
            <v>8.8821884550741928E-3</v>
          </cell>
          <cell r="J473">
            <v>1.4068109842667226E-2</v>
          </cell>
          <cell r="K473">
            <v>2.2821031453467179E-3</v>
          </cell>
          <cell r="L473">
            <v>3.4479031590261187E-3</v>
          </cell>
          <cell r="M473">
            <v>4.3193584341806443E-3</v>
          </cell>
        </row>
        <row r="474">
          <cell r="A474" t="str">
            <v>NII After Operating Costs and Credit Costs</v>
          </cell>
          <cell r="C474">
            <v>5.9850934787872082E-3</v>
          </cell>
          <cell r="D474">
            <v>6.5214095614297956E-3</v>
          </cell>
          <cell r="E474">
            <v>-2.3956386073019785E-3</v>
          </cell>
          <cell r="F474">
            <v>-5.3923224498233198E-3</v>
          </cell>
          <cell r="G474">
            <v>-3.5257118866821287E-3</v>
          </cell>
          <cell r="H474">
            <v>2.6018199145576926E-3</v>
          </cell>
          <cell r="I474">
            <v>2.4154361822317852E-3</v>
          </cell>
          <cell r="J474">
            <v>6.1518236739412611E-3</v>
          </cell>
          <cell r="K474">
            <v>1.3388442658323823E-2</v>
          </cell>
          <cell r="L474">
            <v>8.8330164463805861E-3</v>
          </cell>
          <cell r="M474">
            <v>7.588506869216736E-3</v>
          </cell>
        </row>
        <row r="476">
          <cell r="A476" t="str">
            <v>Fee Income</v>
          </cell>
          <cell r="C476">
            <v>1.8739708908452647E-3</v>
          </cell>
          <cell r="D476">
            <v>3.7371423038952667E-3</v>
          </cell>
          <cell r="E476">
            <v>6.0291538653880102E-3</v>
          </cell>
          <cell r="F476">
            <v>2.246666795738406E-2</v>
          </cell>
          <cell r="G476">
            <v>1.3460714159109989E-2</v>
          </cell>
          <cell r="H476">
            <v>8.0751176014100048E-3</v>
          </cell>
          <cell r="I476">
            <v>8.3069277766091142E-3</v>
          </cell>
          <cell r="J476">
            <v>1.0953605868742911E-2</v>
          </cell>
          <cell r="K476">
            <v>9.4698677904636007E-3</v>
          </cell>
          <cell r="L476">
            <v>8.943254668428699E-3</v>
          </cell>
          <cell r="M476">
            <v>9.2971709483399903E-3</v>
          </cell>
        </row>
        <row r="478">
          <cell r="A478" t="str">
            <v>Core Operating Profit</v>
          </cell>
          <cell r="C478">
            <v>7.8590643696324729E-3</v>
          </cell>
          <cell r="D478">
            <v>1.0258551865325063E-2</v>
          </cell>
          <cell r="E478">
            <v>3.6335152580860316E-3</v>
          </cell>
          <cell r="F478">
            <v>1.7074345507560741E-2</v>
          </cell>
          <cell r="G478">
            <v>9.9350022724278599E-3</v>
          </cell>
          <cell r="H478">
            <v>1.0676937515967697E-2</v>
          </cell>
          <cell r="I478">
            <v>1.0722363958840899E-2</v>
          </cell>
          <cell r="J478">
            <v>1.7105429542684174E-2</v>
          </cell>
          <cell r="K478">
            <v>2.2858310448787424E-2</v>
          </cell>
          <cell r="L478">
            <v>1.7776271114809283E-2</v>
          </cell>
          <cell r="M478">
            <v>1.6885677817556725E-2</v>
          </cell>
        </row>
        <row r="480">
          <cell r="A480" t="str">
            <v>Capital Gains</v>
          </cell>
          <cell r="C480">
            <v>4.5863408811394083E-3</v>
          </cell>
          <cell r="D480">
            <v>7.0834477373132544E-3</v>
          </cell>
          <cell r="E480">
            <v>2.2925389926522063E-3</v>
          </cell>
          <cell r="F480">
            <v>-4.1655656769410939E-3</v>
          </cell>
          <cell r="G480">
            <v>4.0350544931220395E-3</v>
          </cell>
          <cell r="H480">
            <v>2.5778254452787325E-3</v>
          </cell>
          <cell r="I480">
            <v>-2.3621886461508467E-3</v>
          </cell>
          <cell r="J480">
            <v>-9.055123077608377E-5</v>
          </cell>
          <cell r="K480">
            <v>-1.2187555537278793E-3</v>
          </cell>
          <cell r="L480">
            <v>6.6064850081583174E-4</v>
          </cell>
          <cell r="M480">
            <v>8.5682484557597681E-4</v>
          </cell>
        </row>
        <row r="481">
          <cell r="A481" t="str">
            <v>Recoveries</v>
          </cell>
          <cell r="C481">
            <v>0</v>
          </cell>
          <cell r="D481">
            <v>0</v>
          </cell>
          <cell r="E481">
            <v>0</v>
          </cell>
          <cell r="F481">
            <v>3.088493771572515E-3</v>
          </cell>
          <cell r="G481">
            <v>2.6420905641036997E-3</v>
          </cell>
          <cell r="H481">
            <v>6.7933874610020938E-3</v>
          </cell>
          <cell r="I481">
            <v>4.0707429185880108E-3</v>
          </cell>
          <cell r="J481">
            <v>6.2669530527349358E-3</v>
          </cell>
          <cell r="K481">
            <v>2.8424530260561416E-3</v>
          </cell>
          <cell r="L481">
            <v>1.9379022690597732E-3</v>
          </cell>
          <cell r="M481">
            <v>1.4280414092932947E-3</v>
          </cell>
        </row>
        <row r="482">
          <cell r="A482" t="str">
            <v>Royalties/Other income</v>
          </cell>
          <cell r="C482">
            <v>3.3472583087365664E-2</v>
          </cell>
          <cell r="D482">
            <v>1.3143276294589418E-2</v>
          </cell>
          <cell r="E482">
            <v>1.3159978046724594E-2</v>
          </cell>
          <cell r="F482">
            <v>4.7442073469299798E-3</v>
          </cell>
          <cell r="G482">
            <v>1.0415625275010049E-3</v>
          </cell>
          <cell r="H482">
            <v>1.7734342931799766E-3</v>
          </cell>
          <cell r="I482">
            <v>2.4658814010074187E-3</v>
          </cell>
          <cell r="J482">
            <v>1.9374831025232373E-3</v>
          </cell>
          <cell r="K482">
            <v>2.0439842352613737E-3</v>
          </cell>
          <cell r="L482">
            <v>1.9666425683129716E-3</v>
          </cell>
          <cell r="M482">
            <v>1.9926777117685091E-3</v>
          </cell>
        </row>
        <row r="483">
          <cell r="A483" t="str">
            <v>Other Provisions</v>
          </cell>
          <cell r="C483">
            <v>7.1629263084500528E-3</v>
          </cell>
          <cell r="D483">
            <v>1.6969557712645178E-4</v>
          </cell>
          <cell r="E483">
            <v>-1.1795789769244862E-4</v>
          </cell>
          <cell r="F483">
            <v>-5.9921884513067307E-5</v>
          </cell>
          <cell r="G483">
            <v>4.1455262671833137E-3</v>
          </cell>
          <cell r="H483">
            <v>5.323719997183533E-3</v>
          </cell>
          <cell r="I483">
            <v>-4.5945377595842494E-5</v>
          </cell>
          <cell r="J483">
            <v>6.9540829672106905E-4</v>
          </cell>
          <cell r="K483">
            <v>-3.7944438837162392E-4</v>
          </cell>
          <cell r="L483">
            <v>5.2851880065266543E-4</v>
          </cell>
          <cell r="M483">
            <v>7.1402070464664734E-4</v>
          </cell>
        </row>
        <row r="484">
          <cell r="A484" t="str">
            <v>Net Non-Operating Income</v>
          </cell>
          <cell r="C484">
            <v>3.0895997660055016E-2</v>
          </cell>
          <cell r="D484">
            <v>2.0057028454776221E-2</v>
          </cell>
          <cell r="E484">
            <v>1.5570474937069248E-2</v>
          </cell>
          <cell r="F484">
            <v>3.7270573260744684E-3</v>
          </cell>
          <cell r="G484">
            <v>3.5731813175434303E-3</v>
          </cell>
          <cell r="H484">
            <v>5.8209272022772696E-3</v>
          </cell>
          <cell r="I484">
            <v>4.220381051040425E-3</v>
          </cell>
          <cell r="J484">
            <v>7.4184766277610205E-3</v>
          </cell>
          <cell r="K484">
            <v>4.0471260959612596E-3</v>
          </cell>
          <cell r="L484">
            <v>4.0366745375359104E-3</v>
          </cell>
          <cell r="M484">
            <v>3.5635232619911331E-3</v>
          </cell>
        </row>
        <row r="486">
          <cell r="A486" t="str">
            <v>Profit Before Tax</v>
          </cell>
          <cell r="C486">
            <v>3.8755062029687488E-2</v>
          </cell>
          <cell r="D486">
            <v>3.0315580320101284E-2</v>
          </cell>
          <cell r="E486">
            <v>1.9203990195155278E-2</v>
          </cell>
          <cell r="F486">
            <v>2.080140283363521E-2</v>
          </cell>
          <cell r="G486">
            <v>1.3508183589971291E-2</v>
          </cell>
          <cell r="H486">
            <v>1.6497864718244964E-2</v>
          </cell>
          <cell r="I486">
            <v>1.4942745009881325E-2</v>
          </cell>
          <cell r="J486">
            <v>2.4523906170445194E-2</v>
          </cell>
          <cell r="K486">
            <v>2.6905436544748682E-2</v>
          </cell>
          <cell r="L486">
            <v>2.1812945652345192E-2</v>
          </cell>
          <cell r="M486">
            <v>2.0449201079547858E-2</v>
          </cell>
        </row>
        <row r="487">
          <cell r="A487" t="str">
            <v>Tax</v>
          </cell>
          <cell r="C487">
            <v>1.3867240670582003E-2</v>
          </cell>
          <cell r="D487">
            <v>1.0558518034120154E-2</v>
          </cell>
          <cell r="E487">
            <v>5.4339790603644507E-3</v>
          </cell>
          <cell r="F487">
            <v>6.6351502721319422E-3</v>
          </cell>
          <cell r="G487">
            <v>4.1128652782092988E-3</v>
          </cell>
          <cell r="H487">
            <v>4.3065510669591132E-3</v>
          </cell>
          <cell r="I487">
            <v>5.2595181864676238E-3</v>
          </cell>
          <cell r="J487">
            <v>7.5587223401236588E-3</v>
          </cell>
          <cell r="K487">
            <v>8.3708830084228622E-3</v>
          </cell>
          <cell r="L487">
            <v>6.7864952059477242E-3</v>
          </cell>
          <cell r="M487">
            <v>6.362203771267911E-3</v>
          </cell>
        </row>
        <row r="488">
          <cell r="A488" t="str">
            <v>Adjustments (Minorities/Associates/Extraordinaries)</v>
          </cell>
        </row>
        <row r="489">
          <cell r="A489" t="str">
            <v>ROA</v>
          </cell>
          <cell r="C489">
            <v>2.4887821359105486E-2</v>
          </cell>
          <cell r="D489">
            <v>1.975706228598113E-2</v>
          </cell>
          <cell r="E489">
            <v>1.3770011134790826E-2</v>
          </cell>
          <cell r="F489">
            <v>1.4166252561503268E-2</v>
          </cell>
          <cell r="G489">
            <v>9.3953183117619909E-3</v>
          </cell>
          <cell r="H489">
            <v>1.219131365128585E-2</v>
          </cell>
          <cell r="I489">
            <v>9.6832268234137014E-3</v>
          </cell>
          <cell r="J489">
            <v>1.6965183830321535E-2</v>
          </cell>
          <cell r="K489">
            <v>1.8534553536325819E-2</v>
          </cell>
          <cell r="L489">
            <v>1.5026450446397468E-2</v>
          </cell>
          <cell r="M489">
            <v>1.4086997308279947E-2</v>
          </cell>
        </row>
        <row r="490">
          <cell r="A490" t="str">
            <v>Leverage</v>
          </cell>
          <cell r="C490">
            <v>3.4347029995359972</v>
          </cell>
          <cell r="D490">
            <v>6.9474987161246284</v>
          </cell>
          <cell r="E490">
            <v>9.0892070935166025</v>
          </cell>
          <cell r="F490">
            <v>10.40669960380893</v>
          </cell>
          <cell r="G490">
            <v>12.102980908056269</v>
          </cell>
          <cell r="H490">
            <v>9.3266039842850219</v>
          </cell>
          <cell r="I490">
            <v>7.7572199784122473</v>
          </cell>
          <cell r="J490">
            <v>7.9708738788303446</v>
          </cell>
          <cell r="K490">
            <v>7.8257591152734101</v>
          </cell>
          <cell r="L490">
            <v>7.8820910221909468</v>
          </cell>
          <cell r="M490">
            <v>8.672194476395612</v>
          </cell>
        </row>
        <row r="491">
          <cell r="A491" t="str">
            <v>ROE</v>
          </cell>
          <cell r="C491">
            <v>8.5482274674035671E-2</v>
          </cell>
          <cell r="D491">
            <v>0.1372621648662482</v>
          </cell>
          <cell r="E491">
            <v>0.12515848288414338</v>
          </cell>
          <cell r="F491">
            <v>0.14742393491925329</v>
          </cell>
          <cell r="G491">
            <v>0.11371135815236683</v>
          </cell>
          <cell r="H491">
            <v>0.113703554473751</v>
          </cell>
          <cell r="I491">
            <v>7.5114920570082122E-2</v>
          </cell>
          <cell r="J491">
            <v>0.13522734064266487</v>
          </cell>
          <cell r="K491">
            <v>0.1450469512844248</v>
          </cell>
          <cell r="L491">
            <v>0.11843985015894663</v>
          </cell>
          <cell r="M491">
            <v>0.12216518024586522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-2.9361723411346768E-6</v>
          </cell>
          <cell r="G493">
            <v>0</v>
          </cell>
          <cell r="H493">
            <v>1.9573780676834102E-6</v>
          </cell>
          <cell r="I493">
            <v>-6.1980315255172336E-9</v>
          </cell>
          <cell r="J493">
            <v>-9.3612471316339985E-9</v>
          </cell>
          <cell r="K493">
            <v>0</v>
          </cell>
          <cell r="L493">
            <v>0</v>
          </cell>
          <cell r="M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-3.0555863539200034E-5</v>
          </cell>
          <cell r="G494">
            <v>0</v>
          </cell>
          <cell r="H494">
            <v>1.8255690084817422E-5</v>
          </cell>
          <cell r="I494">
            <v>-4.8079493983332888E-8</v>
          </cell>
          <cell r="J494">
            <v>-7.4617320239278584E-8</v>
          </cell>
          <cell r="K494">
            <v>0</v>
          </cell>
          <cell r="L494">
            <v>0</v>
          </cell>
          <cell r="M494">
            <v>0</v>
          </cell>
        </row>
        <row r="496">
          <cell r="A496" t="str">
            <v>Capital Issuance</v>
          </cell>
        </row>
        <row r="497">
          <cell r="A497" t="str">
            <v>Number of shares issued</v>
          </cell>
          <cell r="K497">
            <v>32.799999999999997</v>
          </cell>
        </row>
        <row r="498">
          <cell r="A498" t="str">
            <v>Price</v>
          </cell>
          <cell r="K498">
            <v>416.5</v>
          </cell>
        </row>
        <row r="499">
          <cell r="A499" t="str">
            <v>Amount Issued</v>
          </cell>
          <cell r="K499">
            <v>13661.199999999999</v>
          </cell>
        </row>
        <row r="500">
          <cell r="A500" t="str">
            <v>% Dilution</v>
          </cell>
          <cell r="K500">
            <v>4.7107282527363153E-2</v>
          </cell>
        </row>
        <row r="502">
          <cell r="I502">
            <v>13661.199999999999</v>
          </cell>
        </row>
      </sheetData>
      <sheetData sheetId="14">
        <row r="1">
          <cell r="A1" t="str">
            <v>Rs Mln</v>
          </cell>
        </row>
      </sheetData>
      <sheetData sheetId="15">
        <row r="1">
          <cell r="A1" t="str">
            <v>Kotak Mahindra Primus</v>
          </cell>
          <cell r="D1" t="e">
            <v>#REF!</v>
          </cell>
          <cell r="E1">
            <v>1</v>
          </cell>
        </row>
        <row r="2">
          <cell r="A2" t="str">
            <v>(Rs million)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F2006E</v>
          </cell>
          <cell r="H2" t="str">
            <v>F2007E</v>
          </cell>
          <cell r="I2" t="str">
            <v>F2008E</v>
          </cell>
          <cell r="J2" t="str">
            <v>F2009E</v>
          </cell>
          <cell r="K2" t="str">
            <v>F2010E</v>
          </cell>
          <cell r="L2" t="str">
            <v>YoY Growth</v>
          </cell>
          <cell r="M2" t="str">
            <v>F2003</v>
          </cell>
          <cell r="N2" t="str">
            <v>F2004</v>
          </cell>
          <cell r="O2" t="str">
            <v>F2005</v>
          </cell>
          <cell r="P2" t="str">
            <v>F2006E</v>
          </cell>
          <cell r="Q2" t="str">
            <v>F2007E</v>
          </cell>
          <cell r="R2" t="str">
            <v>F2008E</v>
          </cell>
          <cell r="S2" t="str">
            <v>F2009E</v>
          </cell>
          <cell r="T2" t="str">
            <v>F2009E</v>
          </cell>
          <cell r="U2" t="str">
            <v>F2010E</v>
          </cell>
          <cell r="V2" t="str">
            <v>F2008</v>
          </cell>
          <cell r="W2" t="str">
            <v>F2009</v>
          </cell>
          <cell r="X2" t="str">
            <v>F2010</v>
          </cell>
          <cell r="Y2" t="str">
            <v>F2011E</v>
          </cell>
          <cell r="Z2" t="str">
            <v>F2012E</v>
          </cell>
          <cell r="AA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K4" t="str">
            <v xml:space="preserve"> </v>
          </cell>
          <cell r="L4" t="str">
            <v>Balance Sheet</v>
          </cell>
          <cell r="M4" t="str">
            <v>Balance Sheet</v>
          </cell>
          <cell r="P4" t="str">
            <v>Balance Sheet</v>
          </cell>
        </row>
        <row r="5">
          <cell r="A5" t="str">
            <v>Liabilities</v>
          </cell>
          <cell r="L5" t="str">
            <v>Liabilities</v>
          </cell>
          <cell r="M5" t="str">
            <v>Liabilities</v>
          </cell>
          <cell r="P5" t="str">
            <v>Liabilities</v>
          </cell>
        </row>
        <row r="6">
          <cell r="A6" t="str">
            <v>Capital</v>
          </cell>
          <cell r="B6">
            <v>22.318750000000001</v>
          </cell>
          <cell r="C6">
            <v>24.782499999999999</v>
          </cell>
          <cell r="D6">
            <v>27.245000000000001</v>
          </cell>
          <cell r="E6">
            <v>29.7</v>
          </cell>
          <cell r="F6">
            <v>29.71</v>
          </cell>
          <cell r="G6">
            <v>30.07</v>
          </cell>
          <cell r="H6">
            <v>29.71</v>
          </cell>
          <cell r="I6">
            <v>29.71</v>
          </cell>
          <cell r="J6">
            <v>29.71</v>
          </cell>
          <cell r="K6">
            <v>30.71</v>
          </cell>
          <cell r="L6" t="str">
            <v>Capital</v>
          </cell>
          <cell r="M6" t="str">
            <v>Capital</v>
          </cell>
          <cell r="N6">
            <v>9.0108276748027016E-2</v>
          </cell>
          <cell r="O6">
            <v>3.3670033670030186E-4</v>
          </cell>
          <cell r="P6">
            <v>1.2117132278693932E-2</v>
          </cell>
          <cell r="Q6">
            <v>-1.1972065181243718E-2</v>
          </cell>
          <cell r="R6">
            <v>0</v>
          </cell>
          <cell r="S6">
            <v>0</v>
          </cell>
          <cell r="T6">
            <v>0</v>
          </cell>
          <cell r="U6">
            <v>3.3658700774150008E-2</v>
          </cell>
          <cell r="V6">
            <v>9.791316055200272E-2</v>
          </cell>
          <cell r="W6">
            <v>0</v>
          </cell>
          <cell r="X6">
            <v>7.1522732149973844E-2</v>
          </cell>
          <cell r="Y6">
            <v>0.286106660563058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3276.1091259999998</v>
          </cell>
          <cell r="C7">
            <v>3669.099389</v>
          </cell>
          <cell r="D7">
            <v>4132.3180000000002</v>
          </cell>
          <cell r="E7">
            <v>4653.1970000000001</v>
          </cell>
          <cell r="F7">
            <v>4760.5</v>
          </cell>
          <cell r="G7">
            <v>4973.567</v>
          </cell>
          <cell r="H7">
            <v>5547.567</v>
          </cell>
          <cell r="I7">
            <v>6215.2049982102253</v>
          </cell>
          <cell r="J7">
            <v>6955.0210957260042</v>
          </cell>
          <cell r="K7">
            <v>7570.7098062214909</v>
          </cell>
          <cell r="L7" t="str">
            <v>Reserves and Surplus</v>
          </cell>
          <cell r="M7" t="str">
            <v>Reserves and Surplus</v>
          </cell>
          <cell r="N7">
            <v>0.12605007649459687</v>
          </cell>
          <cell r="O7">
            <v>2.3060059567647784E-2</v>
          </cell>
          <cell r="P7">
            <v>4.4757273395651609E-2</v>
          </cell>
          <cell r="Q7">
            <v>0.11541012717834098</v>
          </cell>
          <cell r="R7">
            <v>0.12034789272670809</v>
          </cell>
          <cell r="S7">
            <v>0.11903325758825689</v>
          </cell>
          <cell r="T7">
            <v>0.10397674939318513</v>
          </cell>
          <cell r="U7">
            <v>0.10453419105002126</v>
          </cell>
          <cell r="V7">
            <v>0.2713048451449771</v>
          </cell>
          <cell r="W7">
            <v>0.22280297973020535</v>
          </cell>
          <cell r="X7">
            <v>0.29543789934120857</v>
          </cell>
          <cell r="Y7">
            <v>0.37345892641459311</v>
          </cell>
          <cell r="Z7">
            <v>0.17759620645698049</v>
          </cell>
          <cell r="AA7">
            <v>0.14941422928559112</v>
          </cell>
        </row>
        <row r="8">
          <cell r="A8" t="str">
            <v>Share holders equity</v>
          </cell>
          <cell r="B8">
            <v>3298.4278759999997</v>
          </cell>
          <cell r="C8">
            <v>3693.8818889999998</v>
          </cell>
          <cell r="D8">
            <v>4159.5630000000001</v>
          </cell>
          <cell r="E8">
            <v>4682.8969999999999</v>
          </cell>
          <cell r="F8">
            <v>4790.21</v>
          </cell>
          <cell r="G8">
            <v>5003.6369999999997</v>
          </cell>
          <cell r="H8">
            <v>5577.277</v>
          </cell>
          <cell r="I8">
            <v>6244.9149982102253</v>
          </cell>
          <cell r="J8">
            <v>6984.7310957260042</v>
          </cell>
          <cell r="K8">
            <v>7601.4198062214909</v>
          </cell>
          <cell r="L8" t="str">
            <v>Share holders equity</v>
          </cell>
          <cell r="M8" t="str">
            <v>Share holders equity</v>
          </cell>
          <cell r="N8">
            <v>0.1258146588956579</v>
          </cell>
          <cell r="O8">
            <v>2.2915942844781823E-2</v>
          </cell>
          <cell r="P8">
            <v>4.4554831625335689E-2</v>
          </cell>
          <cell r="Q8">
            <v>0.11464460751249539</v>
          </cell>
          <cell r="R8">
            <v>0.11970680283769752</v>
          </cell>
          <cell r="S8">
            <v>0.1184669603553945</v>
          </cell>
          <cell r="T8">
            <v>0.1034815636576476</v>
          </cell>
          <cell r="U8">
            <v>0.10422830273707606</v>
          </cell>
          <cell r="V8">
            <v>0.2703803965024516</v>
          </cell>
          <cell r="W8">
            <v>0.22177635971936249</v>
          </cell>
          <cell r="X8">
            <v>0.29459343653726111</v>
          </cell>
          <cell r="Y8">
            <v>0.37318625527344573</v>
          </cell>
          <cell r="Z8">
            <v>0.17707699265880028</v>
          </cell>
          <cell r="AA8">
            <v>0.149043121873498</v>
          </cell>
        </row>
        <row r="9">
          <cell r="A9" t="str">
            <v>Unsecured Loans</v>
          </cell>
          <cell r="B9">
            <v>7294.1975270000003</v>
          </cell>
          <cell r="C9">
            <v>9701.0288789999995</v>
          </cell>
          <cell r="D9">
            <v>13068.226000000001</v>
          </cell>
          <cell r="E9">
            <v>17502.740000000002</v>
          </cell>
          <cell r="F9">
            <v>20939.482</v>
          </cell>
          <cell r="G9">
            <v>30662.579000000002</v>
          </cell>
          <cell r="H9">
            <v>39861.352700000003</v>
          </cell>
          <cell r="I9">
            <v>49826.690875</v>
          </cell>
          <cell r="J9">
            <v>62283.36359375</v>
          </cell>
          <cell r="K9">
            <v>57025.574192999993</v>
          </cell>
          <cell r="L9" t="str">
            <v>Unsecured Loans</v>
          </cell>
          <cell r="M9" t="str">
            <v>Unsecured Loans</v>
          </cell>
          <cell r="N9">
            <v>0.33933557622893895</v>
          </cell>
          <cell r="O9">
            <v>0.19635451363615064</v>
          </cell>
          <cell r="P9">
            <v>0.46434276645429917</v>
          </cell>
          <cell r="Q9">
            <v>0.3</v>
          </cell>
          <cell r="R9">
            <v>0.25</v>
          </cell>
          <cell r="S9">
            <v>0.25</v>
          </cell>
          <cell r="T9">
            <v>0.15</v>
          </cell>
          <cell r="U9">
            <v>0.2</v>
          </cell>
          <cell r="V9">
            <v>0.47152883876267415</v>
          </cell>
          <cell r="W9">
            <v>-8.6029358755357555E-2</v>
          </cell>
          <cell r="X9">
            <v>0.51242702980503596</v>
          </cell>
          <cell r="Y9">
            <v>0.34471526064196456</v>
          </cell>
          <cell r="Z9">
            <v>0.25</v>
          </cell>
          <cell r="AA9">
            <v>0.25</v>
          </cell>
        </row>
        <row r="10">
          <cell r="A10" t="str">
            <v>Deferred Tax Liability</v>
          </cell>
          <cell r="D10">
            <v>43.655999999999999</v>
          </cell>
          <cell r="E10">
            <v>79.917000000000002</v>
          </cell>
          <cell r="F10">
            <v>84.65</v>
          </cell>
          <cell r="G10">
            <v>27.76</v>
          </cell>
          <cell r="H10">
            <v>27.76</v>
          </cell>
          <cell r="I10">
            <v>27.76</v>
          </cell>
          <cell r="J10">
            <v>27.76</v>
          </cell>
          <cell r="K10">
            <v>0</v>
          </cell>
          <cell r="L10" t="str">
            <v>Deferred Tax Liability</v>
          </cell>
          <cell r="M10" t="str">
            <v>Deferred Tax Liability</v>
          </cell>
          <cell r="N10">
            <v>0.83060747663551404</v>
          </cell>
          <cell r="O10">
            <v>5.922394484277449E-2</v>
          </cell>
          <cell r="P10">
            <v>-0.67206142941523916</v>
          </cell>
          <cell r="Q10">
            <v>0</v>
          </cell>
          <cell r="R10">
            <v>0</v>
          </cell>
          <cell r="S10">
            <v>0</v>
          </cell>
          <cell r="T10" t="e">
            <v>#DIV/0!</v>
          </cell>
          <cell r="U10" t="e">
            <v>#DIV/0!</v>
          </cell>
          <cell r="W10">
            <v>-0.10554086956521747</v>
          </cell>
          <cell r="X10">
            <v>0.30873357520891931</v>
          </cell>
          <cell r="Y10">
            <v>0.16575248848610902</v>
          </cell>
          <cell r="Z10">
            <v>0</v>
          </cell>
          <cell r="AA10">
            <v>0</v>
          </cell>
        </row>
        <row r="11">
          <cell r="A11" t="str">
            <v>Total Liablilities</v>
          </cell>
          <cell r="B11">
            <v>10592.625403</v>
          </cell>
          <cell r="C11">
            <v>13394.910768</v>
          </cell>
          <cell r="D11">
            <v>17271.445</v>
          </cell>
          <cell r="E11">
            <v>22265.554000000004</v>
          </cell>
          <cell r="F11">
            <v>25814.342000000001</v>
          </cell>
          <cell r="G11">
            <v>35693.976000000002</v>
          </cell>
          <cell r="H11">
            <v>45466.389700000007</v>
          </cell>
          <cell r="I11">
            <v>56099.365873210227</v>
          </cell>
          <cell r="J11">
            <v>69295.854689476007</v>
          </cell>
          <cell r="K11">
            <v>64626.993999221486</v>
          </cell>
          <cell r="L11" t="str">
            <v>Total Liablilities</v>
          </cell>
          <cell r="M11" t="str">
            <v>Total Liablilities</v>
          </cell>
          <cell r="N11">
            <v>0.28915409220247668</v>
          </cell>
          <cell r="O11">
            <v>0.15938467104838239</v>
          </cell>
          <cell r="P11">
            <v>0.38271880027002059</v>
          </cell>
          <cell r="Q11">
            <v>0.2737832764834045</v>
          </cell>
          <cell r="R11">
            <v>0.23386453693309672</v>
          </cell>
          <cell r="S11">
            <v>0.235234188673203</v>
          </cell>
          <cell r="T11">
            <v>0.14389841508778045</v>
          </cell>
          <cell r="U11">
            <v>0.1878819606388038</v>
          </cell>
          <cell r="V11">
            <v>0.43759604469913271</v>
          </cell>
          <cell r="W11">
            <v>-4.9416505682885137E-2</v>
          </cell>
          <cell r="X11">
            <v>0.48013307043931364</v>
          </cell>
          <cell r="Y11">
            <v>0.34923000927550407</v>
          </cell>
          <cell r="Z11">
            <v>0.24096712234858386</v>
          </cell>
          <cell r="AA11">
            <v>0.23769912482027444</v>
          </cell>
        </row>
        <row r="12">
          <cell r="A12" t="str">
            <v>Growth YoY</v>
          </cell>
          <cell r="C12">
            <v>0.26455059613515153</v>
          </cell>
          <cell r="D12">
            <v>0.28940351295664568</v>
          </cell>
          <cell r="E12">
            <v>0.28915409220247668</v>
          </cell>
          <cell r="F12">
            <v>0.15938467104838239</v>
          </cell>
          <cell r="G12">
            <v>0.38271880027002059</v>
          </cell>
          <cell r="H12">
            <v>0.2737832764834045</v>
          </cell>
          <cell r="I12">
            <v>0.23386453693309672</v>
          </cell>
          <cell r="J12">
            <v>0.235234188673203</v>
          </cell>
          <cell r="K12">
            <v>0.1878819606388038</v>
          </cell>
          <cell r="L12">
            <v>0.34923000927550407</v>
          </cell>
          <cell r="M12">
            <v>0.24096712234858386</v>
          </cell>
          <cell r="N12">
            <v>0.23769912482027444</v>
          </cell>
        </row>
        <row r="14">
          <cell r="A14" t="str">
            <v>Assets</v>
          </cell>
          <cell r="L14" t="str">
            <v>Assets</v>
          </cell>
          <cell r="M14" t="str">
            <v>Assets</v>
          </cell>
          <cell r="P14" t="str">
            <v>Assets</v>
          </cell>
        </row>
        <row r="15">
          <cell r="A15" t="str">
            <v xml:space="preserve">Fixed Assets </v>
          </cell>
          <cell r="B15">
            <v>21.818812000000001</v>
          </cell>
          <cell r="C15">
            <v>19.55556</v>
          </cell>
          <cell r="D15">
            <v>20.745000000000001</v>
          </cell>
          <cell r="E15">
            <v>22.79</v>
          </cell>
          <cell r="F15">
            <v>19.850000000000001</v>
          </cell>
          <cell r="G15">
            <v>16.481000000000002</v>
          </cell>
          <cell r="H15">
            <v>16.481000000000002</v>
          </cell>
          <cell r="I15">
            <v>16.481000000000002</v>
          </cell>
          <cell r="J15">
            <v>16.481000000000002</v>
          </cell>
          <cell r="K15">
            <v>164.93299999999999</v>
          </cell>
          <cell r="L15" t="str">
            <v xml:space="preserve">Fixed Assets </v>
          </cell>
          <cell r="M15" t="str">
            <v xml:space="preserve">Fixed Assets </v>
          </cell>
          <cell r="N15">
            <v>9.8577970595324027E-2</v>
          </cell>
          <cell r="O15">
            <v>-0.12900394910048252</v>
          </cell>
          <cell r="P15">
            <v>-0.16972292191435767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0.65897667537727456</v>
          </cell>
          <cell r="W15">
            <v>5.6812367516994478E-2</v>
          </cell>
          <cell r="X15">
            <v>-1.8854287344595599E-2</v>
          </cell>
          <cell r="Y15">
            <v>-2.1271496195098605E-2</v>
          </cell>
          <cell r="Z15">
            <v>0.1</v>
          </cell>
          <cell r="AA15">
            <v>0.1</v>
          </cell>
        </row>
        <row r="16">
          <cell r="A16" t="str">
            <v>Receivables under Auto Finance &amp; other loans</v>
          </cell>
          <cell r="B16">
            <v>9839.0257000000001</v>
          </cell>
          <cell r="C16">
            <v>12354.549000000001</v>
          </cell>
          <cell r="D16">
            <v>17534.865000000002</v>
          </cell>
          <cell r="E16">
            <v>21940.166000000001</v>
          </cell>
          <cell r="F16">
            <v>25905.289000000001</v>
          </cell>
          <cell r="G16">
            <v>30267.583999999999</v>
          </cell>
          <cell r="H16">
            <v>41000</v>
          </cell>
          <cell r="I16">
            <v>50415.852265710229</v>
          </cell>
          <cell r="J16">
            <v>62762.286190851009</v>
          </cell>
          <cell r="K16">
            <v>61454.414668296486</v>
          </cell>
          <cell r="L16" t="str">
            <v>Receivables under Auto Finance &amp; other loans</v>
          </cell>
          <cell r="M16">
            <v>0.4193043388309845</v>
          </cell>
          <cell r="N16">
            <v>0.25123096185798977</v>
          </cell>
          <cell r="O16">
            <v>0.18072438467420882</v>
          </cell>
          <cell r="P16">
            <v>0.16839399089506379</v>
          </cell>
          <cell r="Q16">
            <v>0.35458449541265002</v>
          </cell>
          <cell r="R16">
            <v>0.25</v>
          </cell>
          <cell r="S16">
            <v>0.24</v>
          </cell>
          <cell r="T16">
            <v>0.24</v>
          </cell>
          <cell r="U16">
            <v>0.24</v>
          </cell>
          <cell r="V16">
            <v>0.44570050049701915</v>
          </cell>
          <cell r="W16">
            <v>-5.6117288650393782E-2</v>
          </cell>
          <cell r="X16">
            <v>0.49173857947743183</v>
          </cell>
          <cell r="Y16">
            <v>0.34099753892684381</v>
          </cell>
          <cell r="Z16">
            <v>0.25</v>
          </cell>
          <cell r="AA16">
            <v>0.25</v>
          </cell>
        </row>
        <row r="17">
          <cell r="A17" t="str">
            <v>---Hire Purchase</v>
          </cell>
          <cell r="B17">
            <v>7442.1409999999996</v>
          </cell>
          <cell r="C17">
            <v>3829.0219999999999</v>
          </cell>
          <cell r="D17">
            <v>1211.702</v>
          </cell>
          <cell r="E17">
            <v>253.714</v>
          </cell>
          <cell r="F17">
            <v>55.183</v>
          </cell>
          <cell r="G17">
            <v>3.0979999999999999</v>
          </cell>
          <cell r="H17">
            <v>1.6919999999999999</v>
          </cell>
          <cell r="I17">
            <v>1.548</v>
          </cell>
          <cell r="J17">
            <v>0.66700000000000004</v>
          </cell>
          <cell r="K17">
            <v>0</v>
          </cell>
          <cell r="L17" t="str">
            <v>---Hire Purchase</v>
          </cell>
          <cell r="M17" t="str">
            <v>---Hire Purchase</v>
          </cell>
          <cell r="N17">
            <v>0</v>
          </cell>
          <cell r="P17" t="str">
            <v>---Hire Purchase</v>
          </cell>
          <cell r="V17">
            <v>-8.5106382978723305E-2</v>
          </cell>
          <cell r="W17">
            <v>-0.56912144702842382</v>
          </cell>
          <cell r="X17">
            <v>-1</v>
          </cell>
          <cell r="Y17" t="e">
            <v>#DIV/0!</v>
          </cell>
          <cell r="Z17">
            <v>0.25</v>
          </cell>
          <cell r="AA17">
            <v>0.25</v>
          </cell>
        </row>
        <row r="18">
          <cell r="A18" t="str">
            <v>---Auto Loans</v>
          </cell>
          <cell r="B18">
            <v>1983.9449999999999</v>
          </cell>
          <cell r="C18">
            <v>8035.14</v>
          </cell>
          <cell r="D18">
            <v>15741.847</v>
          </cell>
          <cell r="E18">
            <v>20850.453000000001</v>
          </cell>
          <cell r="F18">
            <v>24810.642</v>
          </cell>
          <cell r="G18">
            <v>29613.651000000002</v>
          </cell>
          <cell r="H18">
            <v>36000</v>
          </cell>
          <cell r="I18">
            <v>43200</v>
          </cell>
          <cell r="J18">
            <v>50976</v>
          </cell>
          <cell r="K18">
            <v>54933.807480479991</v>
          </cell>
          <cell r="L18" t="str">
            <v>---Auto Loans</v>
          </cell>
          <cell r="M18" t="str">
            <v>---Auto Loans</v>
          </cell>
          <cell r="N18">
            <v>116081.66718749999</v>
          </cell>
          <cell r="P18" t="str">
            <v>---Auto Loans</v>
          </cell>
          <cell r="V18">
            <v>0.32855634081168339</v>
          </cell>
          <cell r="W18">
            <v>-1.1268528109070974E-2</v>
          </cell>
          <cell r="X18">
            <v>0.42081346102183503</v>
          </cell>
          <cell r="Y18">
            <v>0.35</v>
          </cell>
          <cell r="Z18">
            <v>0.25</v>
          </cell>
          <cell r="AA18">
            <v>0.25</v>
          </cell>
        </row>
        <row r="19">
          <cell r="A19" t="str">
            <v>---Others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5000</v>
          </cell>
          <cell r="I19">
            <v>7215.8522657102294</v>
          </cell>
          <cell r="J19">
            <v>11786.286190851009</v>
          </cell>
          <cell r="K19">
            <v>6520.6071878164948</v>
          </cell>
          <cell r="L19">
            <v>20573.665000000001</v>
          </cell>
          <cell r="M19">
            <v>25717.081250000003</v>
          </cell>
          <cell r="N19">
            <v>32146.351562500004</v>
          </cell>
          <cell r="P19" t="str">
            <v>---Corporate Loans</v>
          </cell>
          <cell r="W19">
            <v>0.13281048573092669</v>
          </cell>
          <cell r="X19">
            <v>0.83864555013021658</v>
          </cell>
          <cell r="Y19">
            <v>0.35</v>
          </cell>
          <cell r="Z19">
            <v>0.25</v>
          </cell>
          <cell r="AA19">
            <v>0.25</v>
          </cell>
        </row>
        <row r="20">
          <cell r="A20" t="str">
            <v>---Lease</v>
          </cell>
          <cell r="B20">
            <v>423.17500000000001</v>
          </cell>
          <cell r="C20">
            <v>508.94</v>
          </cell>
          <cell r="D20">
            <v>617.07799999999997</v>
          </cell>
          <cell r="E20">
            <v>868.10299999999995</v>
          </cell>
          <cell r="F20">
            <v>1039.4639999999999</v>
          </cell>
          <cell r="G20">
            <v>650.83500000000004</v>
          </cell>
          <cell r="H20">
            <v>0</v>
          </cell>
          <cell r="I20">
            <v>5068.4799999999996</v>
          </cell>
          <cell r="J20">
            <v>2884.1350000000002</v>
          </cell>
          <cell r="K20">
            <v>10275.412</v>
          </cell>
          <cell r="L20" t="str">
            <v>---Lease</v>
          </cell>
          <cell r="M20" t="str">
            <v>---Lease</v>
          </cell>
          <cell r="N20">
            <v>16803</v>
          </cell>
          <cell r="P20" t="str">
            <v>---Loans against securities</v>
          </cell>
          <cell r="Y20">
            <v>0.35</v>
          </cell>
          <cell r="Z20">
            <v>0.25</v>
          </cell>
          <cell r="AA20">
            <v>0.25</v>
          </cell>
        </row>
        <row r="21">
          <cell r="A21" t="str">
            <v>Less: Provision for doubtful receivables</v>
          </cell>
          <cell r="B21">
            <v>10.236000000000001</v>
          </cell>
          <cell r="C21">
            <v>18.555</v>
          </cell>
          <cell r="D21">
            <v>35.762</v>
          </cell>
          <cell r="E21">
            <v>32.103999999999999</v>
          </cell>
          <cell r="F21">
            <v>25.396000000000001</v>
          </cell>
          <cell r="G21">
            <v>354.40800000000002</v>
          </cell>
          <cell r="H21">
            <v>1785.6640000000002</v>
          </cell>
          <cell r="I21">
            <v>5652.3780000000006</v>
          </cell>
          <cell r="J21">
            <v>4786.424</v>
          </cell>
          <cell r="K21">
            <v>3120.0859999999998</v>
          </cell>
          <cell r="L21" t="str">
            <v>Less: Provision for doubtful receivables</v>
          </cell>
          <cell r="M21" t="str">
            <v>Less: Provision for doubtful receivables</v>
          </cell>
          <cell r="N21">
            <v>6177.1859374999995</v>
          </cell>
          <cell r="P21" t="str">
            <v>-- Personal Loans</v>
          </cell>
          <cell r="Y21">
            <v>0.35</v>
          </cell>
          <cell r="Z21">
            <v>0.25</v>
          </cell>
          <cell r="AA21">
            <v>0.25</v>
          </cell>
        </row>
        <row r="22">
          <cell r="A22" t="str">
            <v>Current Assets</v>
          </cell>
          <cell r="B22">
            <v>1879.925</v>
          </cell>
          <cell r="C22">
            <v>2266.5460000000003</v>
          </cell>
          <cell r="D22">
            <v>1163.923</v>
          </cell>
          <cell r="E22">
            <v>1795.9550000000002</v>
          </cell>
          <cell r="F22">
            <v>1249.479</v>
          </cell>
          <cell r="G22">
            <v>5286.2429999999995</v>
          </cell>
          <cell r="H22">
            <v>6285.9965499999998</v>
          </cell>
          <cell r="I22">
            <v>7508.8232724999998</v>
          </cell>
          <cell r="J22">
            <v>8635.146763374998</v>
          </cell>
          <cell r="K22">
            <v>6637.4350452999988</v>
          </cell>
          <cell r="L22" t="str">
            <v>Current Assets</v>
          </cell>
          <cell r="M22" t="str">
            <v>Current Assets</v>
          </cell>
          <cell r="N22">
            <v>0.54301873921213017</v>
          </cell>
          <cell r="O22">
            <v>-0.30428156607487389</v>
          </cell>
          <cell r="P22">
            <v>3.2307577798426381</v>
          </cell>
          <cell r="Q22">
            <v>0.15</v>
          </cell>
          <cell r="R22">
            <v>0.15</v>
          </cell>
          <cell r="S22">
            <v>0.15</v>
          </cell>
          <cell r="T22">
            <v>0.15</v>
          </cell>
          <cell r="U22">
            <v>0.15</v>
          </cell>
          <cell r="W22">
            <v>2.5146278685748147E-3</v>
          </cell>
          <cell r="X22">
            <v>0.21143050504790528</v>
          </cell>
          <cell r="Y22">
            <v>0.35</v>
          </cell>
          <cell r="Z22">
            <v>0.25</v>
          </cell>
          <cell r="AA22">
            <v>0.25</v>
          </cell>
        </row>
        <row r="23">
          <cell r="A23" t="str">
            <v>---Sundry Debtors</v>
          </cell>
          <cell r="B23">
            <v>49.792999999999999</v>
          </cell>
          <cell r="C23">
            <v>43.637</v>
          </cell>
          <cell r="D23">
            <v>55.372999999999998</v>
          </cell>
          <cell r="E23">
            <v>67.34</v>
          </cell>
          <cell r="F23">
            <v>64.616</v>
          </cell>
          <cell r="G23">
            <v>91.677000000000007</v>
          </cell>
          <cell r="H23">
            <v>105.42855</v>
          </cell>
          <cell r="I23">
            <v>121.24283249999999</v>
          </cell>
          <cell r="J23">
            <v>139.42925737499999</v>
          </cell>
          <cell r="K23">
            <v>153.70571099999995</v>
          </cell>
          <cell r="L23" t="str">
            <v>---Sundry Debtors</v>
          </cell>
          <cell r="M23" t="str">
            <v>---Sundry Debtors</v>
          </cell>
          <cell r="N23">
            <v>0.21611615769418324</v>
          </cell>
          <cell r="O23">
            <v>-4.0451440451440557E-2</v>
          </cell>
          <cell r="P23">
            <v>0.41879720193141035</v>
          </cell>
          <cell r="Q23">
            <v>0.15</v>
          </cell>
          <cell r="R23">
            <v>0.15</v>
          </cell>
          <cell r="S23">
            <v>0.15</v>
          </cell>
          <cell r="T23">
            <v>0.15</v>
          </cell>
          <cell r="U23">
            <v>0.15</v>
          </cell>
          <cell r="V23">
            <v>-0.5592923538616259</v>
          </cell>
          <cell r="W23">
            <v>-0.25813460094341678</v>
          </cell>
          <cell r="X23">
            <v>1.2070463367893467</v>
          </cell>
          <cell r="Y23">
            <v>0.35</v>
          </cell>
          <cell r="Z23">
            <v>0.25</v>
          </cell>
          <cell r="AA23">
            <v>0.25</v>
          </cell>
        </row>
        <row r="24">
          <cell r="A24" t="str">
            <v>---Cash and Bank Balances</v>
          </cell>
          <cell r="B24">
            <v>79.018000000000001</v>
          </cell>
          <cell r="C24">
            <v>134.97800000000001</v>
          </cell>
          <cell r="D24">
            <v>317.58800000000002</v>
          </cell>
          <cell r="E24">
            <v>434.48500000000001</v>
          </cell>
          <cell r="F24">
            <v>229.58</v>
          </cell>
          <cell r="G24">
            <v>529.11199999999997</v>
          </cell>
          <cell r="H24">
            <v>582.02319999999997</v>
          </cell>
          <cell r="I24">
            <v>669.3266799999999</v>
          </cell>
          <cell r="J24">
            <v>769.72568199999978</v>
          </cell>
          <cell r="K24">
            <v>885.18453429999965</v>
          </cell>
          <cell r="L24" t="str">
            <v>---Cash and Bank Balances</v>
          </cell>
          <cell r="M24" t="str">
            <v>---Cash and Bank Balances</v>
          </cell>
          <cell r="N24">
            <v>0.3680775092257893</v>
          </cell>
          <cell r="O24">
            <v>-0.47160431315235274</v>
          </cell>
          <cell r="P24">
            <v>1.3046955309695965</v>
          </cell>
          <cell r="Q24">
            <v>0.1</v>
          </cell>
          <cell r="R24">
            <v>0.15</v>
          </cell>
          <cell r="S24">
            <v>0.15</v>
          </cell>
          <cell r="T24">
            <v>0.15</v>
          </cell>
          <cell r="U24">
            <v>0.15</v>
          </cell>
          <cell r="W24">
            <v>0.91812410819598256</v>
          </cell>
          <cell r="X24">
            <v>0.55902809765085215</v>
          </cell>
          <cell r="Y24">
            <v>-6.8178393630065059E-2</v>
          </cell>
          <cell r="Z24">
            <v>0.25</v>
          </cell>
          <cell r="AA24">
            <v>0.25</v>
          </cell>
        </row>
        <row r="25">
          <cell r="A25" t="str">
            <v>---Advances</v>
          </cell>
          <cell r="B25">
            <v>1751.114</v>
          </cell>
          <cell r="C25">
            <v>2087.931</v>
          </cell>
          <cell r="D25">
            <v>790.96199999999999</v>
          </cell>
          <cell r="E25">
            <v>1279.8040000000001</v>
          </cell>
          <cell r="F25">
            <v>951.78300000000002</v>
          </cell>
          <cell r="G25">
            <v>4665.4539999999997</v>
          </cell>
          <cell r="H25">
            <v>5598.5447999999997</v>
          </cell>
          <cell r="I25">
            <v>6718.2537599999996</v>
          </cell>
          <cell r="J25">
            <v>7725.9918239999988</v>
          </cell>
          <cell r="K25">
            <v>5598.5447999999997</v>
          </cell>
          <cell r="L25" t="str">
            <v>---Advances</v>
          </cell>
          <cell r="M25" t="str">
            <v>---Advances</v>
          </cell>
          <cell r="N25">
            <v>0.61803474756056564</v>
          </cell>
          <cell r="O25">
            <v>-0.25630565305312381</v>
          </cell>
          <cell r="P25">
            <v>3.9018042978283916</v>
          </cell>
          <cell r="Q25">
            <v>0.2</v>
          </cell>
          <cell r="R25">
            <v>0.2</v>
          </cell>
          <cell r="S25">
            <v>0.15</v>
          </cell>
          <cell r="T25">
            <v>0.15</v>
          </cell>
          <cell r="U25">
            <v>0.15</v>
          </cell>
          <cell r="V25">
            <v>-0.46955822945374803</v>
          </cell>
          <cell r="W25">
            <v>5.5569560989665145E-2</v>
          </cell>
          <cell r="X25">
            <v>5.3745232950458188E-2</v>
          </cell>
          <cell r="Y25">
            <v>-0.1121877463436739</v>
          </cell>
          <cell r="Z25">
            <v>0.18082924901264641</v>
          </cell>
          <cell r="AA25">
            <v>0.19999938181849664</v>
          </cell>
        </row>
        <row r="26">
          <cell r="A26" t="str">
            <v>---Other Current Assets</v>
          </cell>
          <cell r="B26">
            <v>0</v>
          </cell>
          <cell r="C26">
            <v>0</v>
          </cell>
          <cell r="D26">
            <v>0</v>
          </cell>
          <cell r="E26">
            <v>14.326000000000001</v>
          </cell>
          <cell r="F26">
            <v>3.5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---Other Current Assets</v>
          </cell>
          <cell r="M26" t="str">
            <v>---Other Current Assets</v>
          </cell>
          <cell r="N26" t="str">
            <v>na</v>
          </cell>
          <cell r="O26">
            <v>-0.75568895714086282</v>
          </cell>
          <cell r="P26">
            <v>-1</v>
          </cell>
          <cell r="Q26">
            <v>0.1</v>
          </cell>
          <cell r="R26">
            <v>0.15</v>
          </cell>
          <cell r="S26">
            <v>0.15</v>
          </cell>
          <cell r="T26">
            <v>0.15</v>
          </cell>
          <cell r="U26">
            <v>0.15</v>
          </cell>
          <cell r="V26">
            <v>-1.0001484208027214</v>
          </cell>
          <cell r="W26">
            <v>-2.1333333326608126</v>
          </cell>
          <cell r="X26">
            <v>-2.1333333326608126</v>
          </cell>
          <cell r="Y26">
            <v>-2.1333333326608126</v>
          </cell>
          <cell r="Z26">
            <v>0.1</v>
          </cell>
          <cell r="AA26">
            <v>0.1</v>
          </cell>
        </row>
        <row r="27">
          <cell r="A27" t="str">
            <v>Current Liabilities</v>
          </cell>
          <cell r="B27">
            <v>1154.8110000000001</v>
          </cell>
          <cell r="C27">
            <v>1227.694</v>
          </cell>
          <cell r="D27">
            <v>1448.087</v>
          </cell>
          <cell r="E27">
            <v>1493.3489999999999</v>
          </cell>
          <cell r="F27">
            <v>1360.2350000000001</v>
          </cell>
          <cell r="G27">
            <v>1455.961</v>
          </cell>
          <cell r="H27">
            <v>1601.5571000000002</v>
          </cell>
          <cell r="I27">
            <v>1841.7906650000002</v>
          </cell>
          <cell r="J27">
            <v>2118.0592647500002</v>
          </cell>
          <cell r="K27">
            <v>3629.7887143749995</v>
          </cell>
          <cell r="L27" t="str">
            <v>Current Liabilities</v>
          </cell>
          <cell r="M27" t="str">
            <v>Current Liabilities</v>
          </cell>
          <cell r="N27">
            <v>3.1256409317948375E-2</v>
          </cell>
          <cell r="O27">
            <v>-8.9137904133594903E-2</v>
          </cell>
          <cell r="P27">
            <v>7.0374604388212303E-2</v>
          </cell>
          <cell r="Q27">
            <v>7.0374604388212303E-2</v>
          </cell>
          <cell r="R27">
            <v>0.3680775092257893</v>
          </cell>
          <cell r="S27">
            <v>-0.47160431315235274</v>
          </cell>
          <cell r="T27">
            <v>1.3046955309695965</v>
          </cell>
          <cell r="U27">
            <v>0.1</v>
          </cell>
          <cell r="V27">
            <v>2.7809987643104259</v>
          </cell>
          <cell r="W27">
            <v>-0.65606560669699432</v>
          </cell>
          <cell r="X27">
            <v>1.9705775877559222</v>
          </cell>
          <cell r="Y27">
            <v>-0.36944208345064178</v>
          </cell>
          <cell r="Z27">
            <v>0.2</v>
          </cell>
          <cell r="AA27">
            <v>0.2</v>
          </cell>
        </row>
        <row r="28">
          <cell r="A28" t="str">
            <v>---Liabilities</v>
          </cell>
          <cell r="B28">
            <v>1142.2650000000001</v>
          </cell>
          <cell r="C28">
            <v>1216.346</v>
          </cell>
          <cell r="D28">
            <v>1419.694</v>
          </cell>
          <cell r="E28">
            <v>1484.7149999999999</v>
          </cell>
          <cell r="F28">
            <v>1325.64</v>
          </cell>
          <cell r="G28">
            <v>1330.97</v>
          </cell>
          <cell r="H28">
            <v>1464.0670000000002</v>
          </cell>
          <cell r="I28">
            <v>1683.6770500000002</v>
          </cell>
          <cell r="J28">
            <v>1936.2286075000002</v>
          </cell>
          <cell r="K28">
            <v>3437.4193191249997</v>
          </cell>
          <cell r="L28" t="str">
            <v>---Liabilities</v>
          </cell>
          <cell r="M28" t="str">
            <v>---Liabilities</v>
          </cell>
          <cell r="N28">
            <v>4.5799306047641153E-2</v>
          </cell>
          <cell r="O28">
            <v>-0.10714177468403019</v>
          </cell>
          <cell r="P28">
            <v>4.0206994357441239E-3</v>
          </cell>
          <cell r="Q28">
            <v>0.1</v>
          </cell>
          <cell r="R28">
            <v>0.15</v>
          </cell>
          <cell r="S28">
            <v>0.15</v>
          </cell>
          <cell r="T28">
            <v>0.15</v>
          </cell>
          <cell r="U28">
            <v>0.15</v>
          </cell>
          <cell r="V28">
            <v>-0.79790712758072413</v>
          </cell>
          <cell r="W28">
            <v>1.4396743578457629</v>
          </cell>
          <cell r="X28">
            <v>-0.4718330651872199</v>
          </cell>
          <cell r="Y28">
            <v>0.24846200541187513</v>
          </cell>
          <cell r="Z28">
            <v>0.2</v>
          </cell>
          <cell r="AA28">
            <v>0.2</v>
          </cell>
        </row>
        <row r="29">
          <cell r="A29" t="str">
            <v>---Provisions</v>
          </cell>
          <cell r="B29">
            <v>12.545999999999999</v>
          </cell>
          <cell r="C29">
            <v>11.348000000000001</v>
          </cell>
          <cell r="D29">
            <v>28.393000000000001</v>
          </cell>
          <cell r="E29">
            <v>8.6340000000000003</v>
          </cell>
          <cell r="F29">
            <v>34.594999999999999</v>
          </cell>
          <cell r="G29">
            <v>124.991</v>
          </cell>
          <cell r="H29">
            <v>137.49010000000001</v>
          </cell>
          <cell r="I29">
            <v>158.11361500000001</v>
          </cell>
          <cell r="J29">
            <v>181.83065725</v>
          </cell>
          <cell r="K29">
            <v>192.36939524999997</v>
          </cell>
          <cell r="L29" t="str">
            <v>---Provisions</v>
          </cell>
          <cell r="M29" t="str">
            <v>---Provisions</v>
          </cell>
          <cell r="N29">
            <v>-0.69591096396999252</v>
          </cell>
          <cell r="O29">
            <v>3.006833449154505</v>
          </cell>
          <cell r="P29">
            <v>2.612978754155225</v>
          </cell>
          <cell r="Q29">
            <v>0.1</v>
          </cell>
          <cell r="R29">
            <v>0.15</v>
          </cell>
          <cell r="S29">
            <v>0.15</v>
          </cell>
          <cell r="T29">
            <v>0.15</v>
          </cell>
          <cell r="U29">
            <v>0.15</v>
          </cell>
        </row>
        <row r="30">
          <cell r="A30" t="str">
            <v>Other Assets</v>
          </cell>
          <cell r="B30">
            <v>1154.8110000000001</v>
          </cell>
          <cell r="C30">
            <v>1227.694</v>
          </cell>
          <cell r="D30">
            <v>1448.087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Other Assets</v>
          </cell>
          <cell r="M30" t="str">
            <v>Other Assets</v>
          </cell>
          <cell r="N30">
            <v>7952.9112000000005</v>
          </cell>
          <cell r="P30" t="str">
            <v>Current Liabilities</v>
          </cell>
          <cell r="Q30">
            <v>0.1</v>
          </cell>
          <cell r="R30">
            <v>0.15</v>
          </cell>
          <cell r="S30">
            <v>0.15</v>
          </cell>
          <cell r="T30">
            <v>0.15</v>
          </cell>
          <cell r="U30">
            <v>0.15</v>
          </cell>
          <cell r="V30">
            <v>0.52822560540004915</v>
          </cell>
          <cell r="W30">
            <v>-1.0084631725327031E-2</v>
          </cell>
          <cell r="X30">
            <v>0.18663943166553598</v>
          </cell>
          <cell r="Y30">
            <v>0.28905516054561398</v>
          </cell>
          <cell r="Z30">
            <v>0.19999999999999996</v>
          </cell>
          <cell r="AA30">
            <v>0.19999999999999996</v>
          </cell>
        </row>
        <row r="31">
          <cell r="A31" t="str">
            <v>Net Current Assets</v>
          </cell>
          <cell r="B31">
            <v>731.78089100000034</v>
          </cell>
          <cell r="C31">
            <v>1020.8062079999982</v>
          </cell>
          <cell r="D31">
            <v>-284.16399999999999</v>
          </cell>
          <cell r="E31">
            <v>302.60600000000022</v>
          </cell>
          <cell r="F31">
            <v>-110.75600000000009</v>
          </cell>
          <cell r="G31">
            <v>3830.2819999999992</v>
          </cell>
          <cell r="H31">
            <v>4684.4394499999999</v>
          </cell>
          <cell r="I31">
            <v>5667.0326074999994</v>
          </cell>
          <cell r="J31">
            <v>6517.0874986249983</v>
          </cell>
          <cell r="K31">
            <v>3007.6463309249993</v>
          </cell>
          <cell r="L31" t="str">
            <v>Net Current Assets</v>
          </cell>
          <cell r="M31" t="str">
            <v>Net Current Assets</v>
          </cell>
          <cell r="N31">
            <v>7173.01584</v>
          </cell>
          <cell r="P31" t="str">
            <v>---Liabilities</v>
          </cell>
          <cell r="R31">
            <v>4.5799306047641153E-2</v>
          </cell>
          <cell r="S31">
            <v>-0.10714177468403019</v>
          </cell>
          <cell r="T31">
            <v>4.0206994357441239E-3</v>
          </cell>
          <cell r="U31">
            <v>0.1</v>
          </cell>
          <cell r="V31">
            <v>0.49627216492291026</v>
          </cell>
          <cell r="W31">
            <v>-3.2116796523048552E-2</v>
          </cell>
          <cell r="X31">
            <v>9.6448429671269764E-2</v>
          </cell>
          <cell r="Y31">
            <v>0.3879650978922482</v>
          </cell>
          <cell r="Z31">
            <v>0.2</v>
          </cell>
          <cell r="AA31">
            <v>0.2</v>
          </cell>
        </row>
        <row r="32">
          <cell r="A32" t="str">
            <v>Total Assets</v>
          </cell>
          <cell r="B32">
            <v>10592.625403</v>
          </cell>
          <cell r="C32">
            <v>13394.910768</v>
          </cell>
          <cell r="D32">
            <v>17271.446</v>
          </cell>
          <cell r="E32">
            <v>22265.562000000005</v>
          </cell>
          <cell r="F32">
            <v>25814.382999999998</v>
          </cell>
          <cell r="G32">
            <v>35693.976000000002</v>
          </cell>
          <cell r="H32">
            <v>45466.389700000007</v>
          </cell>
          <cell r="I32">
            <v>56099.365873210227</v>
          </cell>
          <cell r="J32">
            <v>69295.854689476007</v>
          </cell>
          <cell r="K32">
            <v>64626.993999221486</v>
          </cell>
          <cell r="L32" t="str">
            <v>Total Assets</v>
          </cell>
          <cell r="M32" t="str">
            <v>Total Assets</v>
          </cell>
          <cell r="N32">
            <v>0.28915448075395678</v>
          </cell>
          <cell r="O32">
            <v>0.15938609589104424</v>
          </cell>
          <cell r="P32">
            <v>0.38271660415048481</v>
          </cell>
          <cell r="Q32">
            <v>0.38271660415048481</v>
          </cell>
          <cell r="R32">
            <v>-0.69591096396999252</v>
          </cell>
          <cell r="S32">
            <v>3.006833449154505</v>
          </cell>
          <cell r="T32">
            <v>2.612978754155225</v>
          </cell>
          <cell r="U32">
            <v>0.1</v>
          </cell>
          <cell r="V32">
            <v>1.0991967490473256</v>
          </cell>
          <cell r="W32">
            <v>0.27053054583664449</v>
          </cell>
          <cell r="X32">
            <v>1.0617341040462427</v>
          </cell>
          <cell r="Y32">
            <v>-0.22131739144187268</v>
          </cell>
          <cell r="Z32">
            <v>0.2</v>
          </cell>
          <cell r="AA32">
            <v>0.2</v>
          </cell>
        </row>
        <row r="33">
          <cell r="A33" t="str">
            <v>Investments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683.98199999999997</v>
          </cell>
          <cell r="J33">
            <v>810.30600000000004</v>
          </cell>
          <cell r="K33">
            <v>1137.087</v>
          </cell>
          <cell r="L33">
            <v>3775.8609999999999</v>
          </cell>
          <cell r="M33">
            <v>3689.7471632244283</v>
          </cell>
          <cell r="N33">
            <v>2791.8248740437293</v>
          </cell>
          <cell r="P33" t="str">
            <v>Investments</v>
          </cell>
          <cell r="U33">
            <v>0.1</v>
          </cell>
          <cell r="W33">
            <v>0.18468907076502017</v>
          </cell>
          <cell r="X33">
            <v>0.4032809827398538</v>
          </cell>
          <cell r="Y33">
            <v>2.3206438909247926</v>
          </cell>
          <cell r="Z33">
            <v>-2.2806410716806447E-2</v>
          </cell>
          <cell r="AA33">
            <v>-0.24335604838463099</v>
          </cell>
        </row>
        <row r="34">
          <cell r="A34" t="str">
            <v>Net Current Assets</v>
          </cell>
          <cell r="B34">
            <v>731.78089100000034</v>
          </cell>
          <cell r="C34">
            <v>1020.8062079999982</v>
          </cell>
          <cell r="D34">
            <v>-284.16399999999999</v>
          </cell>
          <cell r="E34">
            <v>302.60600000000022</v>
          </cell>
          <cell r="F34">
            <v>-110.75600000000009</v>
          </cell>
          <cell r="G34">
            <v>3830.2819999999992</v>
          </cell>
          <cell r="H34">
            <v>3894.9869999999996</v>
          </cell>
          <cell r="I34">
            <v>-315.29200000000674</v>
          </cell>
          <cell r="J34">
            <v>-93.350000000002638</v>
          </cell>
          <cell r="K34">
            <v>-578.18826666665154</v>
          </cell>
          <cell r="L34">
            <v>-2232.4161644444748</v>
          </cell>
          <cell r="M34">
            <v>-2741.9795808889221</v>
          </cell>
          <cell r="N34">
            <v>-3290.3778989778148</v>
          </cell>
          <cell r="P34" t="str">
            <v>Net Current Assets</v>
          </cell>
          <cell r="V34">
            <v>-1.0809481520734232</v>
          </cell>
          <cell r="W34">
            <v>-0.70392525024421604</v>
          </cell>
          <cell r="X34">
            <v>5.193768255668294</v>
          </cell>
          <cell r="Y34">
            <v>2.8610540772726392</v>
          </cell>
          <cell r="Z34">
            <v>0.22825646246440323</v>
          </cell>
          <cell r="AA34">
            <v>0.20000087597702221</v>
          </cell>
        </row>
        <row r="35">
          <cell r="A35" t="str">
            <v>Earnings Model</v>
          </cell>
          <cell r="B35">
            <v>10592.625403</v>
          </cell>
          <cell r="C35">
            <v>13394.910768</v>
          </cell>
          <cell r="D35">
            <v>17271.446</v>
          </cell>
          <cell r="E35">
            <v>22265.562000000005</v>
          </cell>
          <cell r="F35">
            <v>25814.382999999998</v>
          </cell>
          <cell r="G35">
            <v>38150.962999999996</v>
          </cell>
          <cell r="H35">
            <v>41505.413999999997</v>
          </cell>
          <cell r="I35">
            <v>59667.969999999994</v>
          </cell>
          <cell r="J35">
            <v>56719.420999999995</v>
          </cell>
          <cell r="K35">
            <v>83952.290733333357</v>
          </cell>
          <cell r="L35">
            <v>113270.99783555554</v>
          </cell>
          <cell r="M35">
            <v>140565.5571323355</v>
          </cell>
          <cell r="N35">
            <v>173977.86704256592</v>
          </cell>
          <cell r="P35" t="str">
            <v>Total Assets</v>
          </cell>
          <cell r="R35">
            <v>0.28915448075395678</v>
          </cell>
          <cell r="S35">
            <v>0.15938609589104424</v>
          </cell>
          <cell r="T35">
            <v>0.4778955979695505</v>
          </cell>
          <cell r="V35">
            <v>0.43759486413025539</v>
          </cell>
          <cell r="W35">
            <v>-4.9415942925492562E-2</v>
          </cell>
          <cell r="X35">
            <v>0.4801330699996631</v>
          </cell>
          <cell r="Y35">
            <v>0.34923057901243371</v>
          </cell>
          <cell r="Z35">
            <v>0.24096688312400705</v>
          </cell>
          <cell r="AA35">
            <v>0.23769912482027444</v>
          </cell>
        </row>
        <row r="36">
          <cell r="A36" t="str">
            <v>Earnings Model</v>
          </cell>
          <cell r="B36">
            <v>3.2114164084271768</v>
          </cell>
          <cell r="C36">
            <v>3.6262423029519883</v>
          </cell>
          <cell r="D36">
            <v>4.152225846801695</v>
          </cell>
          <cell r="E36">
            <v>4.7546537965707989</v>
          </cell>
          <cell r="F36">
            <v>5.3889791888038312</v>
          </cell>
          <cell r="G36">
            <v>2825.2559999999999</v>
          </cell>
          <cell r="H36">
            <v>3919.7171200000003</v>
          </cell>
          <cell r="I36">
            <v>5484.9511359426133</v>
          </cell>
          <cell r="J36">
            <v>6790.6883073936742</v>
          </cell>
          <cell r="K36">
            <v>5937.5571186660163</v>
          </cell>
          <cell r="L36" t="str">
            <v>Earnings Model</v>
          </cell>
          <cell r="M36" t="str">
            <v>Earnings Model</v>
          </cell>
          <cell r="N36">
            <v>8.3659704299476232</v>
          </cell>
        </row>
        <row r="37">
          <cell r="A37" t="str">
            <v>Income from Operations</v>
          </cell>
          <cell r="B37">
            <v>1569.0985700000001</v>
          </cell>
          <cell r="C37">
            <v>1872.5729999999999</v>
          </cell>
          <cell r="D37">
            <v>2145.48</v>
          </cell>
          <cell r="E37">
            <v>2341.0050000000001</v>
          </cell>
          <cell r="F37">
            <v>2572.873</v>
          </cell>
          <cell r="G37">
            <v>2996.13</v>
          </cell>
          <cell r="H37">
            <v>4183.5206458299663</v>
          </cell>
          <cell r="I37">
            <v>5823.4570617725803</v>
          </cell>
          <cell r="J37">
            <v>7223.5846316755815</v>
          </cell>
          <cell r="K37">
            <v>6669.2126112003316</v>
          </cell>
          <cell r="L37" t="str">
            <v>Income from Operations</v>
          </cell>
          <cell r="M37" t="str">
            <v>Income from Operations</v>
          </cell>
          <cell r="N37">
            <v>9.1133452653951563E-2</v>
          </cell>
          <cell r="O37">
            <v>9.904634975149551E-2</v>
          </cell>
          <cell r="P37">
            <v>0.16450753690524178</v>
          </cell>
          <cell r="Q37">
            <v>0.39630811941737054</v>
          </cell>
          <cell r="R37">
            <v>0.39199912102197065</v>
          </cell>
          <cell r="S37">
            <v>0.2404289333725802</v>
          </cell>
          <cell r="T37">
            <v>0.11713255582046456</v>
          </cell>
          <cell r="U37">
            <v>0.17348180585745876</v>
          </cell>
        </row>
        <row r="38">
          <cell r="A38" t="str">
            <v>---Net Lease Rentals</v>
          </cell>
          <cell r="B38">
            <v>53.460999999999999</v>
          </cell>
          <cell r="C38">
            <v>63.847000000000001</v>
          </cell>
          <cell r="D38">
            <v>68.718999999999994</v>
          </cell>
          <cell r="E38">
            <v>79.691999999999993</v>
          </cell>
          <cell r="F38">
            <v>95.385000000000005</v>
          </cell>
          <cell r="G38">
            <v>93.84</v>
          </cell>
          <cell r="H38">
            <v>130.19218596148457</v>
          </cell>
          <cell r="I38">
            <v>182.18094735374595</v>
          </cell>
          <cell r="J38">
            <v>225.55060170328721</v>
          </cell>
          <cell r="K38">
            <v>72.432536003196873</v>
          </cell>
          <cell r="L38" t="str">
            <v>---Net Lease Rentals</v>
          </cell>
          <cell r="M38" t="str">
            <v>---Net Lease Rentals</v>
          </cell>
          <cell r="P38" t="str">
            <v>Earnings Model</v>
          </cell>
        </row>
        <row r="39">
          <cell r="A39" t="str">
            <v>---Income from Hire Purchase/loans</v>
          </cell>
          <cell r="B39">
            <v>1422.5</v>
          </cell>
          <cell r="C39">
            <v>1650.857</v>
          </cell>
          <cell r="D39">
            <v>1891.068</v>
          </cell>
          <cell r="E39">
            <v>2085.2779999999998</v>
          </cell>
          <cell r="F39">
            <v>2225.7649999999999</v>
          </cell>
          <cell r="G39">
            <v>2407.1219999999998</v>
          </cell>
          <cell r="H39">
            <v>3339.6043803919501</v>
          </cell>
          <cell r="I39">
            <v>4673.1859159851192</v>
          </cell>
          <cell r="J39">
            <v>5785.6757829627031</v>
          </cell>
          <cell r="K39">
            <v>5173.4923911895903</v>
          </cell>
          <cell r="L39" t="str">
            <v>---Income from Hire Purchase/loans</v>
          </cell>
          <cell r="M39" t="str">
            <v>---Income from Hire Purchase/loans</v>
          </cell>
          <cell r="N39">
            <v>19818.594818279998</v>
          </cell>
          <cell r="P39" t="str">
            <v>Income from Operations</v>
          </cell>
          <cell r="R39">
            <v>9.1133452653951563E-2</v>
          </cell>
          <cell r="S39">
            <v>9.904634975149551E-2</v>
          </cell>
          <cell r="T39">
            <v>0.16450753690524178</v>
          </cell>
          <cell r="U39">
            <v>0.43047731573730119</v>
          </cell>
          <cell r="V39">
            <v>0.67534769859091281</v>
          </cell>
          <cell r="W39">
            <v>0.37562026782478752</v>
          </cell>
          <cell r="X39">
            <v>-2.3505037784522731E-2</v>
          </cell>
          <cell r="Y39">
            <v>0.37310502009945368</v>
          </cell>
          <cell r="Z39">
            <v>0.25278252492148923</v>
          </cell>
          <cell r="AA39">
            <v>0.19447829430103059</v>
          </cell>
        </row>
        <row r="40">
          <cell r="A40" t="str">
            <v>---Income from wholesale trade advances</v>
          </cell>
          <cell r="B40">
            <v>92.893000000000001</v>
          </cell>
          <cell r="C40">
            <v>157.869</v>
          </cell>
          <cell r="D40">
            <v>173.93799999999999</v>
          </cell>
          <cell r="E40">
            <v>152.755</v>
          </cell>
          <cell r="F40">
            <v>214.85400000000001</v>
          </cell>
          <cell r="G40">
            <v>324.29399999999998</v>
          </cell>
          <cell r="H40">
            <v>449.92055364656517</v>
          </cell>
          <cell r="I40">
            <v>629.58427260374776</v>
          </cell>
          <cell r="J40">
            <v>779.46192272768349</v>
          </cell>
          <cell r="K40">
            <v>416.97</v>
          </cell>
          <cell r="L40" t="str">
            <v>---Income from wholesale trade advances</v>
          </cell>
          <cell r="M40" t="str">
            <v>---Income from wholesale trade advances</v>
          </cell>
        </row>
        <row r="41">
          <cell r="A41" t="str">
            <v>---Income from fee based activities</v>
          </cell>
          <cell r="B41">
            <v>0.24457000000000001</v>
          </cell>
          <cell r="C41">
            <v>0</v>
          </cell>
          <cell r="D41">
            <v>11.755000000000001</v>
          </cell>
          <cell r="E41">
            <v>23.28</v>
          </cell>
          <cell r="F41">
            <v>36.869</v>
          </cell>
          <cell r="G41">
            <v>55.878</v>
          </cell>
          <cell r="H41">
            <v>111.756</v>
          </cell>
          <cell r="I41">
            <v>156.45839999999998</v>
          </cell>
          <cell r="J41">
            <v>187.75007999999997</v>
          </cell>
          <cell r="K41">
            <v>133.37251199999997</v>
          </cell>
          <cell r="L41" t="str">
            <v>---Income from fee based activities</v>
          </cell>
          <cell r="M41" t="str">
            <v>---Income from fee based activities</v>
          </cell>
          <cell r="N41">
            <v>13942.490572811441</v>
          </cell>
          <cell r="P41" t="str">
            <v>---Income from Hire Purchase/loans</v>
          </cell>
          <cell r="V41">
            <v>0.60763305766681874</v>
          </cell>
          <cell r="W41">
            <v>0.3237445367492422</v>
          </cell>
          <cell r="X41">
            <v>-9.6677966101694768E-3</v>
          </cell>
        </row>
        <row r="42">
          <cell r="A42" t="str">
            <v>---Income from LAS</v>
          </cell>
          <cell r="B42">
            <v>92.893000000000001</v>
          </cell>
          <cell r="C42">
            <v>157.869</v>
          </cell>
          <cell r="D42">
            <v>173.93799999999999</v>
          </cell>
          <cell r="E42">
            <v>152.755</v>
          </cell>
          <cell r="F42">
            <v>0</v>
          </cell>
          <cell r="G42">
            <v>80.429000000000002</v>
          </cell>
          <cell r="H42">
            <v>100</v>
          </cell>
          <cell r="I42">
            <v>130</v>
          </cell>
          <cell r="J42">
            <v>169</v>
          </cell>
          <cell r="K42">
            <v>637.53523199999995</v>
          </cell>
          <cell r="L42" t="str">
            <v>---Income from LAS</v>
          </cell>
          <cell r="M42" t="str">
            <v>---Income from LAS</v>
          </cell>
          <cell r="N42">
            <v>1686.4957099843925</v>
          </cell>
          <cell r="P42" t="str">
            <v>---Income from wholesale trade advances</v>
          </cell>
          <cell r="V42">
            <v>0.71338705422452442</v>
          </cell>
          <cell r="W42">
            <v>0.4122847412836228</v>
          </cell>
          <cell r="X42">
            <v>-0.20020416658407503</v>
          </cell>
        </row>
        <row r="43">
          <cell r="A43" t="str">
            <v>---Income from Securitisation</v>
          </cell>
          <cell r="F43">
            <v>0</v>
          </cell>
          <cell r="G43">
            <v>12.209</v>
          </cell>
          <cell r="H43">
            <v>17.047525829966673</v>
          </cell>
          <cell r="I43">
            <v>17.047525829966673</v>
          </cell>
          <cell r="J43">
            <v>21.14624428190707</v>
          </cell>
          <cell r="K43">
            <v>210.40994000754404</v>
          </cell>
          <cell r="L43" t="str">
            <v>---Income from Securitisation</v>
          </cell>
          <cell r="M43" t="str">
            <v>---Income from Securitisation</v>
          </cell>
          <cell r="N43">
            <v>2019.6271754841671</v>
          </cell>
          <cell r="P43" t="str">
            <v>---Income from LAS</v>
          </cell>
          <cell r="V43">
            <v>0.54099267097445658</v>
          </cell>
          <cell r="W43">
            <v>9.794737397544595E-2</v>
          </cell>
          <cell r="X43">
            <v>0.51808717021211836</v>
          </cell>
        </row>
        <row r="44">
          <cell r="A44" t="str">
            <v>---Income from assignment</v>
          </cell>
          <cell r="B44">
            <v>1515.393</v>
          </cell>
          <cell r="C44">
            <v>1808.7259999999999</v>
          </cell>
          <cell r="D44">
            <v>2065.0059999999999</v>
          </cell>
          <cell r="E44">
            <v>2238.0329999999999</v>
          </cell>
          <cell r="F44">
            <v>0</v>
          </cell>
          <cell r="G44">
            <v>22.358000000000001</v>
          </cell>
          <cell r="H44">
            <v>35</v>
          </cell>
          <cell r="I44">
            <v>35</v>
          </cell>
          <cell r="J44">
            <v>55</v>
          </cell>
          <cell r="K44">
            <v>25</v>
          </cell>
          <cell r="L44" t="str">
            <v>---Income from assignment</v>
          </cell>
          <cell r="M44" t="str">
            <v>---Income from assignment</v>
          </cell>
          <cell r="N44">
            <v>17648.61345828</v>
          </cell>
          <cell r="P44" t="str">
            <v>Total Interest Income</v>
          </cell>
          <cell r="V44">
            <v>0.61262926067248835</v>
          </cell>
          <cell r="W44">
            <v>0.31340354280567295</v>
          </cell>
          <cell r="X44">
            <v>6.9198437328272799E-3</v>
          </cell>
          <cell r="Y44">
            <v>0.22209540679872886</v>
          </cell>
          <cell r="Z44">
            <v>0.3985386971659941</v>
          </cell>
          <cell r="AA44">
            <v>0.23991940350224183</v>
          </cell>
        </row>
        <row r="45">
          <cell r="A45" t="str">
            <v>Other Income</v>
          </cell>
          <cell r="B45">
            <v>31.126999999999999</v>
          </cell>
          <cell r="C45">
            <v>38.700000000000003</v>
          </cell>
          <cell r="D45">
            <v>25.437000000000001</v>
          </cell>
          <cell r="E45">
            <v>22.611000000000001</v>
          </cell>
          <cell r="F45">
            <v>22.965</v>
          </cell>
          <cell r="G45">
            <v>35.884999999999998</v>
          </cell>
          <cell r="H45">
            <v>252.47935417003373</v>
          </cell>
          <cell r="I45">
            <v>252.47935417003373</v>
          </cell>
          <cell r="J45">
            <v>313.18269599173283</v>
          </cell>
          <cell r="K45">
            <v>106.017</v>
          </cell>
          <cell r="L45" t="str">
            <v>Other Income</v>
          </cell>
          <cell r="M45">
            <v>164.32124999999999</v>
          </cell>
          <cell r="N45">
            <v>-0.11109800684042936</v>
          </cell>
          <cell r="O45">
            <v>1.56560965901551E-2</v>
          </cell>
          <cell r="P45">
            <v>0.56259525364685392</v>
          </cell>
          <cell r="Q45">
            <v>6.0357908365621773</v>
          </cell>
          <cell r="R45">
            <v>0</v>
          </cell>
          <cell r="S45">
            <v>0.2404289333725802</v>
          </cell>
          <cell r="V45">
            <v>0.66172891757485997</v>
          </cell>
          <cell r="W45">
            <v>-0.25173966434711414</v>
          </cell>
          <cell r="X45">
            <v>0.28880379285193269</v>
          </cell>
          <cell r="Y45">
            <v>0.23996151560598777</v>
          </cell>
          <cell r="Z45">
            <v>0.25</v>
          </cell>
          <cell r="AA45">
            <v>0.25</v>
          </cell>
        </row>
        <row r="46">
          <cell r="A46" t="str">
            <v>Total Income</v>
          </cell>
          <cell r="B46">
            <v>1600.2255700000001</v>
          </cell>
          <cell r="C46">
            <v>1911.2729999999999</v>
          </cell>
          <cell r="D46">
            <v>2170.9169999999999</v>
          </cell>
          <cell r="E46">
            <v>2363.616</v>
          </cell>
          <cell r="F46">
            <v>2595.8380000000002</v>
          </cell>
          <cell r="G46">
            <v>3032.0150000000003</v>
          </cell>
          <cell r="H46">
            <v>4436</v>
          </cell>
          <cell r="I46">
            <v>6075.9364159426141</v>
          </cell>
          <cell r="J46">
            <v>7536.767327667314</v>
          </cell>
          <cell r="K46">
            <v>196.6402093479536</v>
          </cell>
          <cell r="L46" t="str">
            <v>Other Income</v>
          </cell>
          <cell r="M46" t="str">
            <v>Other Income</v>
          </cell>
          <cell r="N46">
            <v>8.8763872593931481E-2</v>
          </cell>
          <cell r="O46">
            <v>9.8248615680381235E-2</v>
          </cell>
          <cell r="P46">
            <v>0.16802936084609299</v>
          </cell>
          <cell r="Q46">
            <v>0.46305344795457781</v>
          </cell>
          <cell r="R46">
            <v>0.36968810097894811</v>
          </cell>
          <cell r="S46">
            <v>0.2404289333725802</v>
          </cell>
          <cell r="T46">
            <v>0.11713255582046478</v>
          </cell>
          <cell r="U46">
            <v>0.17348180585745876</v>
          </cell>
          <cell r="V46">
            <v>-0.60888980489145372</v>
          </cell>
          <cell r="W46">
            <v>-0.24995608642192169</v>
          </cell>
          <cell r="X46">
            <v>0.37822014051522257</v>
          </cell>
          <cell r="Y46">
            <v>2.8800339847068814</v>
          </cell>
          <cell r="Z46">
            <v>0.25</v>
          </cell>
          <cell r="AA46">
            <v>0.25</v>
          </cell>
        </row>
        <row r="47">
          <cell r="A47" t="str">
            <v>Total Income</v>
          </cell>
          <cell r="B47">
            <v>1600.2255700000001</v>
          </cell>
          <cell r="C47">
            <v>1911.2729999999999</v>
          </cell>
          <cell r="D47">
            <v>2170.9169999999999</v>
          </cell>
          <cell r="E47">
            <v>2363.616</v>
          </cell>
          <cell r="F47">
            <v>2595.8380000000002</v>
          </cell>
          <cell r="G47">
            <v>3032.0150000000003</v>
          </cell>
          <cell r="H47">
            <v>4436</v>
          </cell>
          <cell r="I47">
            <v>5237.3719825525632</v>
          </cell>
          <cell r="J47">
            <v>5850.8387486514384</v>
          </cell>
          <cell r="K47">
            <v>6865.8528205482853</v>
          </cell>
          <cell r="L47">
            <v>117.71299999999999</v>
          </cell>
          <cell r="M47" t="str">
            <v>Other Income</v>
          </cell>
          <cell r="N47">
            <v>183.92656249999999</v>
          </cell>
          <cell r="O47">
            <v>8.8763872593931481E-2</v>
          </cell>
          <cell r="P47">
            <v>9.8248615680381235E-2</v>
          </cell>
          <cell r="Q47">
            <v>0.16802936084609299</v>
          </cell>
          <cell r="R47">
            <v>0.46305344795457781</v>
          </cell>
          <cell r="S47">
            <v>0.18065193475035235</v>
          </cell>
          <cell r="T47">
            <v>0.11713255582046456</v>
          </cell>
          <cell r="U47">
            <v>0.17348180585745898</v>
          </cell>
          <cell r="V47">
            <v>14.06767816091954</v>
          </cell>
          <cell r="W47">
            <v>0.91013114774107318</v>
          </cell>
          <cell r="X47">
            <v>-0.86540722565144601</v>
          </cell>
          <cell r="Y47">
            <v>1.7942412229686422</v>
          </cell>
          <cell r="Z47">
            <v>0.25</v>
          </cell>
          <cell r="AA47">
            <v>0.25</v>
          </cell>
        </row>
        <row r="48">
          <cell r="A48" t="str">
            <v>Employee Expenses</v>
          </cell>
          <cell r="B48">
            <v>88.62</v>
          </cell>
          <cell r="C48">
            <v>97.718000000000004</v>
          </cell>
          <cell r="D48">
            <v>96.558000000000007</v>
          </cell>
          <cell r="E48">
            <v>111.01</v>
          </cell>
          <cell r="F48">
            <v>124.9</v>
          </cell>
          <cell r="G48">
            <v>126.976</v>
          </cell>
          <cell r="H48">
            <v>215.85919999999999</v>
          </cell>
          <cell r="I48">
            <v>215.85919999999999</v>
          </cell>
          <cell r="J48">
            <v>215.85919999999999</v>
          </cell>
          <cell r="K48">
            <v>22.666</v>
          </cell>
          <cell r="L48" t="str">
            <v>Employee Expenses</v>
          </cell>
          <cell r="M48">
            <v>19.475000000000001</v>
          </cell>
          <cell r="N48">
            <v>0.14967169991093443</v>
          </cell>
          <cell r="O48">
            <v>0.12512386271507081</v>
          </cell>
          <cell r="P48">
            <v>1.6621297037630045E-2</v>
          </cell>
          <cell r="Q48">
            <v>0.1</v>
          </cell>
          <cell r="R48">
            <v>0.08</v>
          </cell>
          <cell r="S48">
            <v>0.08</v>
          </cell>
          <cell r="V48">
            <v>-0.5751967140099965</v>
          </cell>
          <cell r="W48">
            <v>3.1803355079217148</v>
          </cell>
          <cell r="X48">
            <v>-0.36835358376992533</v>
          </cell>
          <cell r="Y48">
            <v>-0.31262684196594015</v>
          </cell>
          <cell r="Z48">
            <v>0.25</v>
          </cell>
          <cell r="AA48">
            <v>0.25</v>
          </cell>
        </row>
        <row r="49">
          <cell r="A49" t="str">
            <v>Interest and other financial Charges</v>
          </cell>
          <cell r="B49">
            <v>761.87199999999996</v>
          </cell>
          <cell r="C49">
            <v>974.18700000000001</v>
          </cell>
          <cell r="D49">
            <v>1033.2470000000001</v>
          </cell>
          <cell r="E49">
            <v>1032.8</v>
          </cell>
          <cell r="F49">
            <v>1158.9670000000001</v>
          </cell>
          <cell r="G49">
            <v>1500</v>
          </cell>
          <cell r="H49">
            <v>2397.8136778000003</v>
          </cell>
          <cell r="I49">
            <v>3408.1456558499999</v>
          </cell>
          <cell r="J49">
            <v>4316.2370970468746</v>
          </cell>
          <cell r="K49">
            <v>228.46010000000004</v>
          </cell>
          <cell r="L49" t="str">
            <v>Interest and other financial Charges</v>
          </cell>
          <cell r="M49" t="str">
            <v>Employee Expenses</v>
          </cell>
          <cell r="N49">
            <v>-4.3261678959638505E-4</v>
          </cell>
          <cell r="O49">
            <v>0.12216014717273449</v>
          </cell>
          <cell r="P49">
            <v>0.29425600556357501</v>
          </cell>
          <cell r="Q49">
            <v>0.59854245186666688</v>
          </cell>
          <cell r="R49">
            <v>0.42135549872122735</v>
          </cell>
          <cell r="S49">
            <v>0.26644736842105265</v>
          </cell>
          <cell r="T49">
            <v>0.08</v>
          </cell>
          <cell r="U49">
            <v>0.08</v>
          </cell>
          <cell r="W49">
            <v>0.20063230480078675</v>
          </cell>
          <cell r="X49">
            <v>-0.96572672610408461</v>
          </cell>
          <cell r="Y49">
            <v>0.3157894736842104</v>
          </cell>
          <cell r="Z49">
            <v>0.25</v>
          </cell>
          <cell r="AA49">
            <v>0.25</v>
          </cell>
        </row>
        <row r="50">
          <cell r="A50" t="str">
            <v>Administrative and other exp</v>
          </cell>
          <cell r="B50">
            <v>704.71199999999999</v>
          </cell>
          <cell r="C50">
            <v>734.00699999999995</v>
          </cell>
          <cell r="D50">
            <v>807.23699999999997</v>
          </cell>
          <cell r="E50">
            <v>960.9</v>
          </cell>
          <cell r="F50">
            <v>1101.4000000000001</v>
          </cell>
          <cell r="G50">
            <v>980.64499999999998</v>
          </cell>
          <cell r="H50">
            <v>931.89374999999995</v>
          </cell>
          <cell r="I50">
            <v>1118.2724999999998</v>
          </cell>
          <cell r="J50">
            <v>1341.9269999999997</v>
          </cell>
          <cell r="K50">
            <v>4077.3285547994992</v>
          </cell>
          <cell r="L50" t="str">
            <v>Administrative and other exp</v>
          </cell>
          <cell r="M50" t="str">
            <v>Interest and other financial Charges</v>
          </cell>
          <cell r="N50">
            <v>0.19035673538254572</v>
          </cell>
          <cell r="O50">
            <v>0.14621708814652945</v>
          </cell>
          <cell r="P50">
            <v>-0.10963773379335395</v>
          </cell>
          <cell r="Q50">
            <v>-4.971345390023918E-2</v>
          </cell>
          <cell r="R50">
            <v>0.19999999999999996</v>
          </cell>
          <cell r="S50">
            <v>0.19999999999999996</v>
          </cell>
          <cell r="T50">
            <v>0.16513157894736841</v>
          </cell>
          <cell r="U50">
            <v>0.19202657807308943</v>
          </cell>
          <cell r="W50">
            <v>1.1182336465306606</v>
          </cell>
          <cell r="X50">
            <v>5.5551700208188892E-2</v>
          </cell>
          <cell r="Y50">
            <v>1.4244045498442133</v>
          </cell>
          <cell r="Z50">
            <v>-0.05</v>
          </cell>
          <cell r="AA50">
            <v>-0.05</v>
          </cell>
        </row>
        <row r="51">
          <cell r="A51" t="str">
            <v>---Royalty</v>
          </cell>
          <cell r="B51">
            <v>704.71199999999999</v>
          </cell>
          <cell r="C51">
            <v>734.00699999999995</v>
          </cell>
          <cell r="D51">
            <v>807.23699999999997</v>
          </cell>
          <cell r="E51">
            <v>452.5</v>
          </cell>
          <cell r="F51">
            <v>458.1</v>
          </cell>
          <cell r="G51">
            <v>235.13</v>
          </cell>
          <cell r="H51">
            <v>0</v>
          </cell>
          <cell r="I51">
            <v>0</v>
          </cell>
          <cell r="J51">
            <v>0</v>
          </cell>
          <cell r="K51">
            <v>1028.93665975</v>
          </cell>
          <cell r="L51" t="str">
            <v>---Royalty</v>
          </cell>
          <cell r="M51" t="str">
            <v>Administrative and other exp</v>
          </cell>
          <cell r="O51">
            <v>1.2375690607734802E-2</v>
          </cell>
          <cell r="P51">
            <v>-0.48672778869242528</v>
          </cell>
          <cell r="Q51">
            <v>-0.10963773379335395</v>
          </cell>
          <cell r="R51">
            <v>-0.21082246888527445</v>
          </cell>
          <cell r="S51">
            <v>5.0000000000000044E-2</v>
          </cell>
          <cell r="T51">
            <v>0.10000000000000009</v>
          </cell>
          <cell r="U51">
            <v>0.15111874597436725</v>
          </cell>
        </row>
        <row r="52">
          <cell r="A52" t="str">
            <v>---Others</v>
          </cell>
          <cell r="B52">
            <v>31.126999999999999</v>
          </cell>
          <cell r="C52">
            <v>38.700000000000003</v>
          </cell>
          <cell r="D52">
            <v>25.437000000000001</v>
          </cell>
          <cell r="E52">
            <v>508.4</v>
          </cell>
          <cell r="F52">
            <v>643.30000000000007</v>
          </cell>
          <cell r="G52">
            <v>745.51499999999999</v>
          </cell>
          <cell r="H52">
            <v>931.89374999999995</v>
          </cell>
          <cell r="I52">
            <v>1118.2724999999998</v>
          </cell>
          <cell r="J52">
            <v>1341.9269999999997</v>
          </cell>
          <cell r="K52">
            <v>1</v>
          </cell>
          <cell r="L52" t="str">
            <v>---Others</v>
          </cell>
          <cell r="M52" t="str">
            <v>---Royalty</v>
          </cell>
          <cell r="N52">
            <v>0</v>
          </cell>
          <cell r="O52">
            <v>0.26534225019669577</v>
          </cell>
          <cell r="P52">
            <v>0.15889165241722347</v>
          </cell>
          <cell r="Q52">
            <v>0.25</v>
          </cell>
          <cell r="R52">
            <v>0.2</v>
          </cell>
          <cell r="S52">
            <v>0.2</v>
          </cell>
          <cell r="T52">
            <v>0.56259525364685392</v>
          </cell>
          <cell r="U52">
            <v>3.1913891598160786</v>
          </cell>
          <cell r="V52">
            <v>0.46152465294399247</v>
          </cell>
          <cell r="W52">
            <v>-1.2524599112930741</v>
          </cell>
          <cell r="X52">
            <v>-5.9603401985692921</v>
          </cell>
          <cell r="Y52">
            <v>0.46618038098836112</v>
          </cell>
          <cell r="Z52">
            <v>0.1</v>
          </cell>
          <cell r="AA52">
            <v>0.1</v>
          </cell>
        </row>
        <row r="53">
          <cell r="A53" t="str">
            <v>Provisions /w/offs for non performing assets</v>
          </cell>
          <cell r="B53">
            <v>7.0709999999999997</v>
          </cell>
          <cell r="C53">
            <v>25.071999999999999</v>
          </cell>
          <cell r="D53">
            <v>51.512999999999998</v>
          </cell>
          <cell r="E53">
            <v>56.76</v>
          </cell>
          <cell r="F53">
            <v>63.146000000000001</v>
          </cell>
          <cell r="G53">
            <v>104.303</v>
          </cell>
          <cell r="H53">
            <v>213.802752</v>
          </cell>
          <cell r="I53">
            <v>342.80944599641333</v>
          </cell>
          <cell r="J53">
            <v>565.89069228280619</v>
          </cell>
          <cell r="K53">
            <v>1027.93665975</v>
          </cell>
          <cell r="L53" t="str">
            <v>Provisions /w/offs for non performing assets</v>
          </cell>
          <cell r="M53" t="str">
            <v>---Others</v>
          </cell>
          <cell r="N53">
            <v>0.10185778347213326</v>
          </cell>
          <cell r="O53">
            <v>0.11250880902043692</v>
          </cell>
          <cell r="P53">
            <v>0.65177525100560607</v>
          </cell>
          <cell r="Q53">
            <v>1.0498236100591547</v>
          </cell>
          <cell r="R53">
            <v>0.60339117616415594</v>
          </cell>
          <cell r="S53">
            <v>0.6507441638254241</v>
          </cell>
          <cell r="T53">
            <v>0.1</v>
          </cell>
          <cell r="U53">
            <v>0.15</v>
          </cell>
          <cell r="V53">
            <v>0.66821257889990981</v>
          </cell>
          <cell r="W53">
            <v>0.3272576342961957</v>
          </cell>
          <cell r="X53">
            <v>1.003984948014458E-2</v>
          </cell>
          <cell r="Y53">
            <v>0.37568775023131229</v>
          </cell>
          <cell r="Z53">
            <v>0.21573258389308991</v>
          </cell>
          <cell r="AA53">
            <v>0.19447829430103059</v>
          </cell>
        </row>
        <row r="54">
          <cell r="A54" t="str">
            <v xml:space="preserve">Others </v>
          </cell>
          <cell r="B54">
            <v>7.0709999999999997</v>
          </cell>
          <cell r="C54">
            <v>25.071999999999999</v>
          </cell>
          <cell r="D54">
            <v>0</v>
          </cell>
          <cell r="E54">
            <v>0</v>
          </cell>
          <cell r="F54">
            <v>1.292</v>
          </cell>
          <cell r="G54">
            <v>0</v>
          </cell>
          <cell r="H54">
            <v>-176.69837979999977</v>
          </cell>
          <cell r="I54">
            <v>0</v>
          </cell>
          <cell r="J54">
            <v>0</v>
          </cell>
          <cell r="K54">
            <v>449.39649738699234</v>
          </cell>
          <cell r="L54" t="str">
            <v xml:space="preserve">Others </v>
          </cell>
          <cell r="M54" t="str">
            <v>Provisions /w/offs for non performing assets</v>
          </cell>
          <cell r="O54">
            <v>0.10185778347213326</v>
          </cell>
          <cell r="P54">
            <v>0.11250880902043692</v>
          </cell>
          <cell r="Q54">
            <v>0.65177525100560607</v>
          </cell>
          <cell r="R54">
            <v>0.81723440361255206</v>
          </cell>
          <cell r="S54">
            <v>0.5619065666073717</v>
          </cell>
          <cell r="T54">
            <v>0.19893676893457957</v>
          </cell>
          <cell r="U54">
            <v>0.2661075627176348</v>
          </cell>
        </row>
        <row r="55">
          <cell r="A55" t="str">
            <v>Total Expenses</v>
          </cell>
          <cell r="B55">
            <v>1562.2749999999999</v>
          </cell>
          <cell r="C55">
            <v>1830.9839999999997</v>
          </cell>
          <cell r="D55">
            <v>1988.5549999999998</v>
          </cell>
          <cell r="E55">
            <v>2161.4700000000003</v>
          </cell>
          <cell r="F55">
            <v>2449.7050000000004</v>
          </cell>
          <cell r="G55">
            <v>2711.924</v>
          </cell>
          <cell r="H55">
            <v>3582.6710000000003</v>
          </cell>
          <cell r="I55">
            <v>5085.0868018464125</v>
          </cell>
          <cell r="J55">
            <v>6439.9139893296806</v>
          </cell>
          <cell r="K55">
            <v>1</v>
          </cell>
          <cell r="L55" t="str">
            <v>Total Expenses</v>
          </cell>
          <cell r="M55" t="str">
            <v xml:space="preserve">Others </v>
          </cell>
          <cell r="N55">
            <v>8.6955100562971843E-2</v>
          </cell>
          <cell r="O55">
            <v>0.13335137660943719</v>
          </cell>
          <cell r="P55">
            <v>0.10704105188175705</v>
          </cell>
          <cell r="Q55">
            <v>0.32108090049721172</v>
          </cell>
          <cell r="R55">
            <v>0.41935634107804254</v>
          </cell>
          <cell r="S55">
            <v>0.26643147703817482</v>
          </cell>
          <cell r="T55">
            <v>1.6621297037630045E-2</v>
          </cell>
          <cell r="U55">
            <v>0.1</v>
          </cell>
          <cell r="V55">
            <v>0.08</v>
          </cell>
          <cell r="W55">
            <v>0.08</v>
          </cell>
          <cell r="X55">
            <v>0.08</v>
          </cell>
          <cell r="Y55">
            <v>0.08</v>
          </cell>
          <cell r="Z55">
            <v>0.15</v>
          </cell>
          <cell r="AA55">
            <v>0.25</v>
          </cell>
        </row>
        <row r="56">
          <cell r="A56" t="str">
            <v>Total Expenses</v>
          </cell>
          <cell r="B56">
            <v>1562.2749999999999</v>
          </cell>
          <cell r="C56">
            <v>1830.9839999999997</v>
          </cell>
          <cell r="D56">
            <v>1988.5549999999998</v>
          </cell>
          <cell r="E56">
            <v>2161.4700000000003</v>
          </cell>
          <cell r="F56">
            <v>2449.7050000000004</v>
          </cell>
          <cell r="G56">
            <v>2711.924</v>
          </cell>
          <cell r="H56">
            <v>3583.9159999999997</v>
          </cell>
          <cell r="I56">
            <v>4233.1777226544609</v>
          </cell>
          <cell r="J56">
            <v>4876.9937242934375</v>
          </cell>
          <cell r="K56">
            <v>5785.1218119364921</v>
          </cell>
          <cell r="L56">
            <v>6725.6229999999996</v>
          </cell>
          <cell r="M56" t="str">
            <v>Total Expenses</v>
          </cell>
          <cell r="N56">
            <v>12439.518553124999</v>
          </cell>
          <cell r="O56">
            <v>8.6955100562971843E-2</v>
          </cell>
          <cell r="P56">
            <v>0.13335137660943719</v>
          </cell>
          <cell r="Q56">
            <v>0.10704105188175705</v>
          </cell>
          <cell r="R56">
            <v>0.32153998415884799</v>
          </cell>
          <cell r="S56">
            <v>0.18115986051415867</v>
          </cell>
          <cell r="T56">
            <v>0.15208811059207417</v>
          </cell>
          <cell r="U56">
            <v>0.1862065319295898</v>
          </cell>
          <cell r="V56">
            <v>0.68641010667609792</v>
          </cell>
          <cell r="W56">
            <v>0.28539598358944751</v>
          </cell>
          <cell r="X56">
            <v>-4.5380290074919505E-2</v>
          </cell>
          <cell r="Y56">
            <v>0.3365928604531554</v>
          </cell>
          <cell r="Z56">
            <v>0.47965695408440223</v>
          </cell>
          <cell r="AA56">
            <v>0.25</v>
          </cell>
        </row>
        <row r="57">
          <cell r="A57" t="str">
            <v>Profit before Depreciation &amp; Tax</v>
          </cell>
          <cell r="B57">
            <v>37.950570000000198</v>
          </cell>
          <cell r="C57">
            <v>80.289000000000215</v>
          </cell>
          <cell r="D57">
            <v>182.36200000000008</v>
          </cell>
          <cell r="E57">
            <v>202.14599999999973</v>
          </cell>
          <cell r="F57">
            <v>146.13299999999981</v>
          </cell>
          <cell r="G57">
            <v>320.09100000000035</v>
          </cell>
          <cell r="H57">
            <v>853.32899999999995</v>
          </cell>
          <cell r="I57">
            <v>990.84961409620155</v>
          </cell>
          <cell r="J57">
            <v>1096.8533383376334</v>
          </cell>
          <cell r="K57">
            <v>1156.847</v>
          </cell>
          <cell r="L57" t="str">
            <v>Profit before Depreciation &amp; Tax</v>
          </cell>
          <cell r="M57">
            <v>1620.4558</v>
          </cell>
          <cell r="N57">
            <v>0.10848751384608435</v>
          </cell>
          <cell r="O57">
            <v>-0.27709180493306818</v>
          </cell>
          <cell r="P57">
            <v>1.1904087372462127</v>
          </cell>
          <cell r="R57">
            <v>0.19035673538254572</v>
          </cell>
          <cell r="S57">
            <v>0.14621708814652945</v>
          </cell>
          <cell r="T57">
            <v>-0.10963773379335395</v>
          </cell>
          <cell r="U57">
            <v>-0.21082246888527445</v>
          </cell>
          <cell r="V57">
            <v>0.45540461789138953</v>
          </cell>
          <cell r="W57">
            <v>-4.6179579559316952E-2</v>
          </cell>
          <cell r="X57">
            <v>7.6809875568727648E-2</v>
          </cell>
          <cell r="Y57">
            <v>0.21804525576848111</v>
          </cell>
          <cell r="Z57">
            <v>0.15</v>
          </cell>
          <cell r="AA57">
            <v>0.15</v>
          </cell>
        </row>
        <row r="58">
          <cell r="A58" t="str">
            <v>Growth YoY</v>
          </cell>
          <cell r="B58">
            <v>37.950570000000198</v>
          </cell>
          <cell r="C58">
            <v>80.289000000000215</v>
          </cell>
          <cell r="D58">
            <v>182.36200000000008</v>
          </cell>
          <cell r="E58">
            <v>0.10848751384608435</v>
          </cell>
          <cell r="F58">
            <v>-0.27709180493306818</v>
          </cell>
          <cell r="G58">
            <v>1.1904087372462127</v>
          </cell>
          <cell r="H58">
            <v>1.6658950111062136</v>
          </cell>
          <cell r="I58">
            <v>0.16115778802337855</v>
          </cell>
          <cell r="J58">
            <v>0.10698265683649955</v>
          </cell>
          <cell r="K58">
            <v>1080.7310086117932</v>
          </cell>
          <cell r="L58">
            <v>0</v>
          </cell>
          <cell r="M58" t="str">
            <v>Profit before Depreciation &amp; Tax</v>
          </cell>
          <cell r="N58">
            <v>0</v>
          </cell>
          <cell r="O58">
            <v>0.10848751384608435</v>
          </cell>
          <cell r="P58">
            <v>-0.27709180493306818</v>
          </cell>
          <cell r="Q58">
            <v>1.1904087372462127</v>
          </cell>
          <cell r="S58">
            <v>1.2375690607734802E-2</v>
          </cell>
          <cell r="T58">
            <v>-0.48672778869242528</v>
          </cell>
        </row>
        <row r="59">
          <cell r="A59" t="str">
            <v>Growth YoY</v>
          </cell>
          <cell r="E59">
            <v>0.10848751384608435</v>
          </cell>
          <cell r="F59">
            <v>-0.27709180493306818</v>
          </cell>
          <cell r="G59">
            <v>1.1904087372462127</v>
          </cell>
          <cell r="H59">
            <v>1.6642423560799866</v>
          </cell>
          <cell r="I59">
            <v>0.17752610213192099</v>
          </cell>
          <cell r="J59">
            <v>-3.0222474626752871E-2</v>
          </cell>
          <cell r="K59">
            <v>0.10975666721124955</v>
          </cell>
          <cell r="L59">
            <v>1347.6370432000001</v>
          </cell>
          <cell r="M59">
            <v>1509.3534883840002</v>
          </cell>
          <cell r="N59">
            <v>1690.4759069900804</v>
          </cell>
          <cell r="P59" t="str">
            <v>---Others</v>
          </cell>
          <cell r="S59">
            <v>0.26534225019669577</v>
          </cell>
          <cell r="T59">
            <v>0.15889165241722347</v>
          </cell>
          <cell r="U59">
            <v>3.8078375351267235E-2</v>
          </cell>
          <cell r="V59">
            <v>0.45540461789138953</v>
          </cell>
          <cell r="W59">
            <v>0.12</v>
          </cell>
          <cell r="X59">
            <v>0.12</v>
          </cell>
          <cell r="Y59">
            <v>0.12</v>
          </cell>
          <cell r="Z59">
            <v>0.12</v>
          </cell>
          <cell r="AA59">
            <v>0.12</v>
          </cell>
        </row>
        <row r="60">
          <cell r="A60" t="str">
            <v>Depreciation</v>
          </cell>
          <cell r="B60">
            <v>9.5280000000000005</v>
          </cell>
          <cell r="C60">
            <v>8.8460000000000001</v>
          </cell>
          <cell r="D60">
            <v>10.702</v>
          </cell>
          <cell r="E60">
            <v>10.157</v>
          </cell>
          <cell r="F60">
            <v>10.329000000000001</v>
          </cell>
          <cell r="G60">
            <v>9</v>
          </cell>
          <cell r="H60">
            <v>10.329000000000001</v>
          </cell>
          <cell r="I60">
            <v>10.329000000000001</v>
          </cell>
          <cell r="J60">
            <v>10.329000000000001</v>
          </cell>
          <cell r="K60">
            <v>782.875</v>
          </cell>
          <cell r="L60" t="str">
            <v>Depreciation</v>
          </cell>
          <cell r="M60">
            <v>376.14332812499998</v>
          </cell>
          <cell r="N60">
            <v>-5.0925060736310979E-2</v>
          </cell>
          <cell r="O60">
            <v>1.6934134094713116E-2</v>
          </cell>
          <cell r="P60">
            <v>-0.12866686029625329</v>
          </cell>
          <cell r="R60">
            <v>0.10185778347213326</v>
          </cell>
          <cell r="S60">
            <v>0.11250880902043692</v>
          </cell>
          <cell r="T60">
            <v>0.65177525100560607</v>
          </cell>
          <cell r="U60">
            <v>0.81723440361255206</v>
          </cell>
          <cell r="V60">
            <v>0.69938219823470127</v>
          </cell>
          <cell r="W60">
            <v>1.3087306663023974</v>
          </cell>
          <cell r="X60">
            <v>5.273809395742135E-2</v>
          </cell>
          <cell r="Y60">
            <v>-0.69021746766725212</v>
          </cell>
          <cell r="Z60">
            <v>0.55097219673760223</v>
          </cell>
          <cell r="AA60">
            <v>1.0833333333333335</v>
          </cell>
        </row>
        <row r="61">
          <cell r="A61" t="str">
            <v>PBT</v>
          </cell>
          <cell r="B61">
            <v>28.422570000000199</v>
          </cell>
          <cell r="C61">
            <v>71.443000000000211</v>
          </cell>
          <cell r="D61">
            <v>171.66000000000008</v>
          </cell>
          <cell r="E61">
            <v>191.98899999999972</v>
          </cell>
          <cell r="F61">
            <v>135.8039999999998</v>
          </cell>
          <cell r="G61">
            <v>311.09100000000035</v>
          </cell>
          <cell r="H61">
            <v>843</v>
          </cell>
          <cell r="I61">
            <v>980.5206140962016</v>
          </cell>
          <cell r="J61">
            <v>1086.5243383376335</v>
          </cell>
          <cell r="K61">
            <v>11.329000000000001</v>
          </cell>
          <cell r="L61" t="str">
            <v>PBT</v>
          </cell>
          <cell r="M61" t="str">
            <v>Depreciation</v>
          </cell>
          <cell r="N61">
            <v>0.11842595828964009</v>
          </cell>
          <cell r="O61">
            <v>-0.29264697456625122</v>
          </cell>
          <cell r="P61">
            <v>1.2907351771670998</v>
          </cell>
          <cell r="Q61">
            <v>-0.12866686029625329</v>
          </cell>
        </row>
        <row r="62">
          <cell r="A62" t="str">
            <v>Total Tax</v>
          </cell>
          <cell r="B62">
            <v>19.875</v>
          </cell>
          <cell r="C62">
            <v>26.896999999999998</v>
          </cell>
          <cell r="D62">
            <v>62.234999999999999</v>
          </cell>
          <cell r="E62">
            <v>64.902000000000001</v>
          </cell>
          <cell r="F62">
            <v>43.452999999999996</v>
          </cell>
          <cell r="G62">
            <v>102.30800000000036</v>
          </cell>
          <cell r="H62">
            <v>269</v>
          </cell>
          <cell r="I62">
            <v>312.88261588597658</v>
          </cell>
          <cell r="J62">
            <v>346.70824082185459</v>
          </cell>
          <cell r="K62">
            <v>1069.4020086117932</v>
          </cell>
          <cell r="L62" t="str">
            <v>Total Tax</v>
          </cell>
          <cell r="M62" t="str">
            <v>PBT</v>
          </cell>
          <cell r="N62">
            <v>4.285369968667152E-2</v>
          </cell>
          <cell r="O62">
            <v>-0.33048288188345509</v>
          </cell>
          <cell r="P62">
            <v>1.3544519365751588</v>
          </cell>
          <cell r="Q62">
            <v>1.2907351771670998</v>
          </cell>
          <cell r="R62">
            <v>8.6955100562971843E-2</v>
          </cell>
          <cell r="S62">
            <v>0.13335137660943719</v>
          </cell>
          <cell r="T62">
            <v>0.10704105188175705</v>
          </cell>
          <cell r="U62">
            <v>0.32153998415884799</v>
          </cell>
          <cell r="V62">
            <v>0.62838721666467667</v>
          </cell>
          <cell r="W62">
            <v>0.26294520410630362</v>
          </cell>
          <cell r="X62">
            <v>-7.6456960075719227E-3</v>
          </cell>
          <cell r="Y62">
            <v>0.20454967112598399</v>
          </cell>
          <cell r="Z62">
            <v>0.41269121001164955</v>
          </cell>
          <cell r="AA62">
            <v>0.26216487864260918</v>
          </cell>
        </row>
        <row r="63">
          <cell r="A63" t="str">
            <v>Effective Tax Rate</v>
          </cell>
          <cell r="B63">
            <v>0.69926822240212128</v>
          </cell>
          <cell r="C63">
            <v>0.3764819506459684</v>
          </cell>
          <cell r="D63">
            <v>0.36254806011883939</v>
          </cell>
          <cell r="E63">
            <v>0.33805061748329379</v>
          </cell>
          <cell r="F63">
            <v>0.31996848399163541</v>
          </cell>
          <cell r="G63">
            <v>0.32886840185026328</v>
          </cell>
          <cell r="H63">
            <v>0.3190984578884935</v>
          </cell>
          <cell r="I63">
            <v>0.3190984578884935</v>
          </cell>
          <cell r="J63">
            <v>0.3190984578884935</v>
          </cell>
          <cell r="K63">
            <v>352.90266284189181</v>
          </cell>
          <cell r="M63" t="str">
            <v>Total Tax</v>
          </cell>
          <cell r="O63">
            <v>4.285369968667152E-2</v>
          </cell>
          <cell r="P63">
            <v>-0.33048288188345509</v>
          </cell>
          <cell r="Q63">
            <v>1.3544519365751588</v>
          </cell>
        </row>
        <row r="64">
          <cell r="A64" t="str">
            <v xml:space="preserve">Profit After Tax </v>
          </cell>
          <cell r="B64">
            <v>8.5475700000001993</v>
          </cell>
          <cell r="C64">
            <v>44.546000000000213</v>
          </cell>
          <cell r="D64">
            <v>109.42500000000008</v>
          </cell>
          <cell r="E64">
            <v>127.08699999999972</v>
          </cell>
          <cell r="F64">
            <v>92.3509999999998</v>
          </cell>
          <cell r="G64">
            <v>208.78299999999999</v>
          </cell>
          <cell r="H64">
            <v>574</v>
          </cell>
          <cell r="I64">
            <v>667.63799821022508</v>
          </cell>
          <cell r="J64">
            <v>739.81609751577889</v>
          </cell>
          <cell r="K64">
            <v>0.33</v>
          </cell>
          <cell r="L64" t="str">
            <v xml:space="preserve">Profit After Tax </v>
          </cell>
          <cell r="M64">
            <v>4145.5857671750073</v>
          </cell>
          <cell r="N64">
            <v>0.16140735663696248</v>
          </cell>
          <cell r="O64">
            <v>-0.27332457293035473</v>
          </cell>
          <cell r="P64">
            <v>1.2607551623696596</v>
          </cell>
          <cell r="R64">
            <v>0.10848751384608435</v>
          </cell>
          <cell r="S64">
            <v>-0.27709180493306818</v>
          </cell>
          <cell r="T64">
            <v>1.1904087372462127</v>
          </cell>
        </row>
        <row r="65">
          <cell r="A65" t="str">
            <v>Growth YoY</v>
          </cell>
          <cell r="B65">
            <v>8.5475700000001993</v>
          </cell>
          <cell r="C65">
            <v>44.546000000000213</v>
          </cell>
          <cell r="D65">
            <v>109.42500000000008</v>
          </cell>
          <cell r="E65">
            <v>127.08699999999972</v>
          </cell>
          <cell r="F65">
            <v>92.3509999999998</v>
          </cell>
          <cell r="G65">
            <v>208.78299999999999</v>
          </cell>
          <cell r="H65">
            <v>1.749265984299488</v>
          </cell>
          <cell r="I65">
            <v>0.16313240106310989</v>
          </cell>
          <cell r="J65">
            <v>0.10810963351254088</v>
          </cell>
          <cell r="K65">
            <v>716.49934576990142</v>
          </cell>
          <cell r="L65">
            <v>0.8559484217909028</v>
          </cell>
          <cell r="M65" t="str">
            <v xml:space="preserve">Profit After Tax </v>
          </cell>
          <cell r="N65">
            <v>-8.7365471727867128E-3</v>
          </cell>
          <cell r="O65">
            <v>0.16140735663696248</v>
          </cell>
          <cell r="P65">
            <v>-0.27332457293035473</v>
          </cell>
          <cell r="Q65">
            <v>1.2607551623696596</v>
          </cell>
          <cell r="V65">
            <v>1272.1400000000001</v>
          </cell>
          <cell r="W65">
            <v>1317.14</v>
          </cell>
          <cell r="X65">
            <v>1317.14</v>
          </cell>
        </row>
        <row r="66">
          <cell r="A66" t="str">
            <v>Growth YoY</v>
          </cell>
          <cell r="H66">
            <v>1.7486816455362741</v>
          </cell>
          <cell r="I66">
            <v>0.16033324875971666</v>
          </cell>
          <cell r="J66">
            <v>-3.0536569457325635E-2</v>
          </cell>
          <cell r="K66">
            <v>0.10989540555316135</v>
          </cell>
        </row>
        <row r="67">
          <cell r="A67" t="str">
            <v>Dividend paid (Rs mn)</v>
          </cell>
          <cell r="B67">
            <v>9.5280000000000005</v>
          </cell>
          <cell r="C67">
            <v>8.8460000000000001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17.646000000000001</v>
          </cell>
          <cell r="L67">
            <v>18.449000000000002</v>
          </cell>
          <cell r="M67">
            <v>20.293900000000004</v>
          </cell>
          <cell r="N67">
            <v>22.323290000000007</v>
          </cell>
          <cell r="P67" t="str">
            <v>Depreciation</v>
          </cell>
          <cell r="R67">
            <v>-5.0925060736310979E-2</v>
          </cell>
          <cell r="S67">
            <v>1.6934134094713116E-2</v>
          </cell>
          <cell r="T67">
            <v>-0.12866686029625329</v>
          </cell>
        </row>
        <row r="68">
          <cell r="A68" t="str">
            <v>Dividend Tax</v>
          </cell>
          <cell r="B68">
            <v>28.422570000000199</v>
          </cell>
          <cell r="C68">
            <v>71.443000000000211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4818.8429999999998</v>
          </cell>
          <cell r="M68">
            <v>4125.2918671750076</v>
          </cell>
          <cell r="N68">
            <v>4087.0443715612496</v>
          </cell>
          <cell r="P68" t="str">
            <v>PBT</v>
          </cell>
          <cell r="R68">
            <v>0.11842595828964009</v>
          </cell>
          <cell r="S68">
            <v>-0.29264697456625122</v>
          </cell>
          <cell r="T68">
            <v>1.2907351771670998</v>
          </cell>
        </row>
        <row r="69">
          <cell r="A69" t="str">
            <v>DPS (Rs)</v>
          </cell>
          <cell r="B69">
            <v>19.875</v>
          </cell>
          <cell r="C69">
            <v>26.896999999999998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1640.2159999999999</v>
          </cell>
          <cell r="M69">
            <v>1402.5992348395027</v>
          </cell>
          <cell r="N69">
            <v>1389.5950863308249</v>
          </cell>
          <cell r="P69" t="str">
            <v>Total Tax</v>
          </cell>
          <cell r="R69">
            <v>4.285369968667152E-2</v>
          </cell>
          <cell r="S69">
            <v>-0.33048288188345509</v>
          </cell>
          <cell r="T69">
            <v>1.3544519365751588</v>
          </cell>
        </row>
        <row r="70">
          <cell r="A70" t="str">
            <v>Payout Ratio</v>
          </cell>
          <cell r="B70">
            <v>0.69926822240212128</v>
          </cell>
          <cell r="C70">
            <v>0.3764819506459684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0.34037548017231523</v>
          </cell>
          <cell r="M70">
            <v>0.34</v>
          </cell>
          <cell r="N70">
            <v>0.34</v>
          </cell>
        </row>
        <row r="71">
          <cell r="A71" t="str">
            <v>Payout Ratio</v>
          </cell>
          <cell r="B71">
            <v>8.5475700000001993</v>
          </cell>
          <cell r="C71">
            <v>44.546000000000213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3178.627</v>
          </cell>
          <cell r="M71">
            <v>2722.6926323355046</v>
          </cell>
          <cell r="N71">
            <v>2697.4492852304247</v>
          </cell>
          <cell r="P71" t="str">
            <v xml:space="preserve">Profit After Tax </v>
          </cell>
          <cell r="R71">
            <v>0.16140735663696248</v>
          </cell>
          <cell r="S71">
            <v>-0.27332457293035473</v>
          </cell>
          <cell r="T71">
            <v>1.2607551623696596</v>
          </cell>
        </row>
        <row r="72">
          <cell r="A72" t="str">
            <v>Growth YoY</v>
          </cell>
          <cell r="H72">
            <v>1.7486816455362741</v>
          </cell>
          <cell r="I72">
            <v>0.75333433238423519</v>
          </cell>
          <cell r="J72">
            <v>0.56047207314649028</v>
          </cell>
          <cell r="K72">
            <v>5.9849173357654939E-2</v>
          </cell>
          <cell r="L72">
            <v>0.91009597270387488</v>
          </cell>
          <cell r="M72">
            <v>-0.14343751804300897</v>
          </cell>
          <cell r="N72">
            <v>-9.2714641400510889E-3</v>
          </cell>
        </row>
        <row r="73">
          <cell r="A73" t="str">
            <v>Spread Analysis</v>
          </cell>
          <cell r="I73">
            <v>0.16313240106310989</v>
          </cell>
          <cell r="J73">
            <v>0.10810963351254088</v>
          </cell>
        </row>
        <row r="74">
          <cell r="A74" t="str">
            <v>Average yield on assets</v>
          </cell>
          <cell r="I74">
            <v>0.17896234863357341</v>
          </cell>
          <cell r="J74">
            <v>-3.0536569457325524E-2</v>
          </cell>
          <cell r="K74">
            <v>0.10989540555316135</v>
          </cell>
        </row>
        <row r="75">
          <cell r="A75" t="str">
            <v>Yield on advances</v>
          </cell>
          <cell r="C75">
            <v>0.16874911097579964</v>
          </cell>
          <cell r="D75">
            <v>0.14277462917138486</v>
          </cell>
          <cell r="E75">
            <v>0.11742739353390247</v>
          </cell>
          <cell r="F75">
            <v>0.10600814643731572</v>
          </cell>
          <cell r="G75">
            <v>0.10059147232864518</v>
          </cell>
          <cell r="H75">
            <v>0.11</v>
          </cell>
          <cell r="I75">
            <v>0.12</v>
          </cell>
          <cell r="J75">
            <v>0.12</v>
          </cell>
        </row>
        <row r="76">
          <cell r="A76" t="str">
            <v>Cost of Funds</v>
          </cell>
          <cell r="C76">
            <v>0.11464242684711427</v>
          </cell>
          <cell r="D76">
            <v>9.0758086330963772E-2</v>
          </cell>
          <cell r="E76">
            <v>6.7567377491440733E-2</v>
          </cell>
          <cell r="F76">
            <v>6.0296566624062471E-2</v>
          </cell>
          <cell r="G76">
            <v>5.8137212775280431E-2</v>
          </cell>
          <cell r="H76">
            <v>6.8000000000000005E-2</v>
          </cell>
          <cell r="I76">
            <v>7.5999999999999998E-2</v>
          </cell>
          <cell r="J76">
            <v>7.6999999999999999E-2</v>
          </cell>
          <cell r="K76">
            <v>0.10569832481009234</v>
          </cell>
        </row>
        <row r="77">
          <cell r="A77" t="str">
            <v>Net Interest Spreads</v>
          </cell>
          <cell r="C77">
            <v>5.410668412868537E-2</v>
          </cell>
          <cell r="D77">
            <v>5.2016542840421093E-2</v>
          </cell>
          <cell r="E77">
            <v>4.9860016042461736E-2</v>
          </cell>
          <cell r="F77">
            <v>4.5711579813253252E-2</v>
          </cell>
          <cell r="G77">
            <v>4.2454259553364751E-2</v>
          </cell>
          <cell r="H77">
            <v>4.1999999999999996E-2</v>
          </cell>
          <cell r="I77">
            <v>4.3999999999999997E-2</v>
          </cell>
          <cell r="J77">
            <v>4.2999999999999997E-2</v>
          </cell>
          <cell r="K77">
            <v>7.8E-2</v>
          </cell>
        </row>
        <row r="78">
          <cell r="A78" t="str">
            <v>Net Interest Spreads</v>
          </cell>
          <cell r="C78">
            <v>5.410668412868537E-2</v>
          </cell>
          <cell r="D78">
            <v>5.2016542840421093E-2</v>
          </cell>
          <cell r="E78">
            <v>4.9860016042461736E-2</v>
          </cell>
          <cell r="F78">
            <v>4.5711579813253252E-2</v>
          </cell>
          <cell r="G78">
            <v>4.2454259553364751E-2</v>
          </cell>
          <cell r="H78">
            <v>2.7670587417915282E-2</v>
          </cell>
          <cell r="I78">
            <v>2.9698324810092339E-2</v>
          </cell>
          <cell r="J78">
            <v>2.8698324810092338E-2</v>
          </cell>
          <cell r="K78">
            <v>2.7698324810092337E-2</v>
          </cell>
        </row>
        <row r="79">
          <cell r="A79" t="str">
            <v>LLP (as % of advances)</v>
          </cell>
          <cell r="C79">
            <v>2.0293739577219691E-3</v>
          </cell>
          <cell r="D79">
            <v>2.9377471682844433E-3</v>
          </cell>
          <cell r="E79">
            <v>2.5870360324529904E-3</v>
          </cell>
          <cell r="F79">
            <v>2.4375717252179659E-3</v>
          </cell>
          <cell r="G79">
            <v>3.4460299176835522E-3</v>
          </cell>
          <cell r="H79">
            <v>6.0000000000000001E-3</v>
          </cell>
          <cell r="I79">
            <v>7.4999999999999997E-3</v>
          </cell>
          <cell r="J79">
            <v>0.01</v>
          </cell>
        </row>
        <row r="80">
          <cell r="A80" t="str">
            <v>ROE</v>
          </cell>
          <cell r="C80">
            <v>1.2741426366141607E-2</v>
          </cell>
          <cell r="D80">
            <v>2.7866751864081257E-2</v>
          </cell>
          <cell r="E80">
            <v>2.8744715836995526E-2</v>
          </cell>
          <cell r="F80">
            <v>1.949751016218856E-2</v>
          </cell>
          <cell r="G80">
            <v>4.2635544541383991E-2</v>
          </cell>
          <cell r="H80">
            <v>0.10849724324382562</v>
          </cell>
          <cell r="I80">
            <v>0.11294656664539021</v>
          </cell>
          <cell r="J80">
            <v>0.11184215998867444</v>
          </cell>
          <cell r="K80">
            <v>8.0000000000000002E-3</v>
          </cell>
        </row>
        <row r="81">
          <cell r="A81" t="str">
            <v>ROA</v>
          </cell>
          <cell r="C81">
            <v>3.714095493796866E-3</v>
          </cell>
          <cell r="D81">
            <v>7.1364853931671817E-3</v>
          </cell>
          <cell r="E81">
            <v>6.4287630935266332E-3</v>
          </cell>
          <cell r="F81">
            <v>3.8415640499721458E-3</v>
          </cell>
          <cell r="G81">
            <v>6.7887728615827212E-3</v>
          </cell>
          <cell r="H81">
            <v>1.4144835229592858E-2</v>
          </cell>
          <cell r="I81">
            <v>1.3146911465232607E-2</v>
          </cell>
          <cell r="J81">
            <v>1.1799749531058688E-2</v>
          </cell>
          <cell r="K81">
            <v>9.8927513276077614E-2</v>
          </cell>
        </row>
        <row r="82">
          <cell r="A82" t="str">
            <v>ROA</v>
          </cell>
          <cell r="C82">
            <v>3.714095493796866E-3</v>
          </cell>
          <cell r="D82">
            <v>7.1364853931671817E-3</v>
          </cell>
          <cell r="E82">
            <v>6.4287630935266332E-3</v>
          </cell>
          <cell r="F82">
            <v>3.8415640499721458E-3</v>
          </cell>
          <cell r="G82">
            <v>6.7887728615827212E-3</v>
          </cell>
          <cell r="H82">
            <v>1.4867423175234932E-2</v>
          </cell>
          <cell r="I82">
            <v>1.4952614924416347E-2</v>
          </cell>
          <cell r="J82">
            <v>1.2662117122925004E-2</v>
          </cell>
          <cell r="K82">
            <v>1.2038745608963066E-2</v>
          </cell>
          <cell r="L82">
            <v>0.11972154472889608</v>
          </cell>
          <cell r="M82">
            <v>0.13700000000000001</v>
          </cell>
          <cell r="N82">
            <v>0.13600000000000001</v>
          </cell>
        </row>
        <row r="83">
          <cell r="A83" t="str">
            <v>Cost of Funds</v>
          </cell>
          <cell r="C83">
            <v>0.11464242684711427</v>
          </cell>
          <cell r="D83">
            <v>9.0758086330963772E-2</v>
          </cell>
          <cell r="E83">
            <v>6.7567377491440733E-2</v>
          </cell>
          <cell r="F83">
            <v>6.0296566624062471E-2</v>
          </cell>
          <cell r="G83">
            <v>5.8137212775280431E-2</v>
          </cell>
          <cell r="H83">
            <v>7.302773739217705E-2</v>
          </cell>
          <cell r="I83">
            <v>9.2350153213129324E-2</v>
          </cell>
          <cell r="J83">
            <v>0.10416844752053907</v>
          </cell>
          <cell r="K83">
            <v>8.2885041231425441E-2</v>
          </cell>
          <cell r="L83">
            <v>7.8488171463625495E-2</v>
          </cell>
          <cell r="M83">
            <v>0.09</v>
          </cell>
          <cell r="N83">
            <v>0.09</v>
          </cell>
        </row>
        <row r="84">
          <cell r="A84" t="str">
            <v>Net Interest Spreads</v>
          </cell>
          <cell r="C84">
            <v>2.9311150013378459E-2</v>
          </cell>
          <cell r="D84">
            <v>3.9540154433362812E-2</v>
          </cell>
          <cell r="E84">
            <v>4.3975989636176993E-2</v>
          </cell>
          <cell r="F84">
            <v>4.091728724091661E-2</v>
          </cell>
          <cell r="G84">
            <v>3.4075292293694423E-2</v>
          </cell>
          <cell r="H84">
            <v>2.1598288963617596E-2</v>
          </cell>
          <cell r="I84">
            <v>3.2454878686936278E-2</v>
          </cell>
          <cell r="J84">
            <v>4.420737216224209E-2</v>
          </cell>
          <cell r="K84">
            <v>4.2901356072351779E-2</v>
          </cell>
          <cell r="L84">
            <v>4.1233373265270587E-2</v>
          </cell>
          <cell r="M84">
            <v>4.7000000000000014E-2</v>
          </cell>
          <cell r="N84">
            <v>4.6000000000000013E-2</v>
          </cell>
        </row>
        <row r="85">
          <cell r="A85" t="str">
            <v>% YoY</v>
          </cell>
          <cell r="D85">
            <v>0.34897997571966766</v>
          </cell>
          <cell r="E85">
            <v>0.11218558112335941</v>
          </cell>
          <cell r="F85">
            <v>-6.9553918412426863E-2</v>
          </cell>
          <cell r="G85">
            <v>-0.16721526299965228</v>
          </cell>
          <cell r="H85">
            <v>40</v>
          </cell>
          <cell r="I85">
            <v>0.50265971260995035</v>
          </cell>
          <cell r="J85">
            <v>0.36211792959301436</v>
          </cell>
          <cell r="K85">
            <v>-2.9542947839043654E-2</v>
          </cell>
          <cell r="L85">
            <v>-3.8879489130091649E-2</v>
          </cell>
          <cell r="M85">
            <v>0.13985338278366011</v>
          </cell>
          <cell r="N85">
            <v>-2.1276595744680882E-2</v>
          </cell>
        </row>
        <row r="86">
          <cell r="H86">
            <v>26</v>
          </cell>
        </row>
        <row r="87">
          <cell r="A87" t="str">
            <v>LLP (as % of advances)</v>
          </cell>
          <cell r="C87">
            <v>2.2593926700776147E-3</v>
          </cell>
          <cell r="D87">
            <v>3.4469059848413214E-3</v>
          </cell>
          <cell r="E87">
            <v>2.8757418835212564E-3</v>
          </cell>
          <cell r="F87">
            <v>2.6395819623828429E-3</v>
          </cell>
          <cell r="G87">
            <v>3.4646698297007635E-3</v>
          </cell>
          <cell r="H87">
            <v>-0.35</v>
          </cell>
          <cell r="I87">
            <v>6.4515344015754978E-3</v>
          </cell>
          <cell r="J87">
            <v>1.2962571736749225E-2</v>
          </cell>
          <cell r="K87">
            <v>1.1278752345460042E-2</v>
          </cell>
          <cell r="L87">
            <v>2.4930258629190728E-3</v>
          </cell>
          <cell r="M87">
            <v>3.0000000000000001E-3</v>
          </cell>
          <cell r="N87">
            <v>5.0000000000000001E-3</v>
          </cell>
        </row>
        <row r="88">
          <cell r="A88" t="str">
            <v>ROE</v>
          </cell>
          <cell r="C88">
            <v>1.2741426366141607E-2</v>
          </cell>
          <cell r="D88">
            <v>2.7866751864081257E-2</v>
          </cell>
          <cell r="E88">
            <v>2.8744715836995526E-2</v>
          </cell>
          <cell r="F88">
            <v>1.949751016218856E-2</v>
          </cell>
          <cell r="G88">
            <v>4.2635544541383991E-2</v>
          </cell>
          <cell r="H88">
            <v>0.10852343469887608</v>
          </cell>
          <cell r="I88">
            <v>0.15906240757125681</v>
          </cell>
          <cell r="J88">
            <v>0.19965861573110444</v>
          </cell>
          <cell r="K88">
            <v>0.16770074732347987</v>
          </cell>
          <cell r="L88">
            <v>0.23923830050276043</v>
          </cell>
          <cell r="M88">
            <v>0.16267407469364817</v>
          </cell>
          <cell r="N88">
            <v>0.13870649719077285</v>
          </cell>
        </row>
        <row r="89">
          <cell r="A89" t="str">
            <v>ROA</v>
          </cell>
          <cell r="C89">
            <v>3.714095493796866E-3</v>
          </cell>
          <cell r="D89">
            <v>7.1364853931671817E-3</v>
          </cell>
          <cell r="E89">
            <v>6.4287630935266332E-3</v>
          </cell>
          <cell r="F89">
            <v>3.8415640499721458E-3</v>
          </cell>
          <cell r="G89">
            <v>6.7887728615827212E-3</v>
          </cell>
          <cell r="H89">
            <v>1.4867423175234932E-2</v>
          </cell>
          <cell r="I89">
            <v>1.9890597168922795E-2</v>
          </cell>
          <cell r="J89">
            <v>2.6981379169797596E-2</v>
          </cell>
          <cell r="K89">
            <v>2.3659605727216974E-2</v>
          </cell>
          <cell r="L89">
            <v>3.2233790080954235E-2</v>
          </cell>
          <cell r="M89">
            <v>2.1452330747962527E-2</v>
          </cell>
          <cell r="N89">
            <v>1.7151522352160265E-2</v>
          </cell>
        </row>
        <row r="92">
          <cell r="A92" t="str">
            <v>GNPAs</v>
          </cell>
          <cell r="H92">
            <v>9.4000000000000004E-3</v>
          </cell>
          <cell r="I92">
            <v>0.01</v>
          </cell>
          <cell r="J92">
            <v>9.9909999999999999E-3</v>
          </cell>
        </row>
        <row r="93">
          <cell r="A93" t="str">
            <v>NNPAs</v>
          </cell>
          <cell r="H93">
            <v>7.9000000000000008E-3</v>
          </cell>
          <cell r="I93">
            <v>8.0000000000000002E-3</v>
          </cell>
          <cell r="J93">
            <v>5.6499999999999996E-3</v>
          </cell>
        </row>
        <row r="94">
          <cell r="H94">
            <v>0.15957446808510634</v>
          </cell>
          <cell r="I94">
            <v>0.2</v>
          </cell>
          <cell r="J94">
            <v>0.43449104193774402</v>
          </cell>
        </row>
        <row r="96">
          <cell r="A96" t="str">
            <v>CI Ratio</v>
          </cell>
          <cell r="C96">
            <v>0.43979640794381536</v>
          </cell>
          <cell r="D96">
            <v>0.42124917719102106</v>
          </cell>
          <cell r="E96">
            <v>0.45780152105925848</v>
          </cell>
          <cell r="F96">
            <v>0.4768868473302264</v>
          </cell>
          <cell r="G96">
            <v>0.3682768719811742</v>
          </cell>
          <cell r="H96">
            <v>0.21923196573489628</v>
          </cell>
          <cell r="I96">
            <v>0.19330946998530185</v>
          </cell>
          <cell r="J96">
            <v>0.14001950730811372</v>
          </cell>
          <cell r="K96">
            <v>0.15292002849432751</v>
          </cell>
          <cell r="L96">
            <v>0.13633312152576488</v>
          </cell>
          <cell r="M96">
            <v>0.12890622595123624</v>
          </cell>
          <cell r="N96">
            <v>0.12656800257535603</v>
          </cell>
        </row>
        <row r="97">
          <cell r="A97" t="str">
            <v>Tier 1</v>
          </cell>
          <cell r="I97">
            <v>0.1091</v>
          </cell>
          <cell r="J97">
            <v>0.13930000000000001</v>
          </cell>
        </row>
        <row r="99">
          <cell r="A99" t="str">
            <v>ROE</v>
          </cell>
          <cell r="C99">
            <v>1.2741426366141607E-2</v>
          </cell>
          <cell r="D99">
            <v>2.7866751864081257E-2</v>
          </cell>
          <cell r="E99">
            <v>2.8744715836995526E-2</v>
          </cell>
          <cell r="F99">
            <v>1.949751016218856E-2</v>
          </cell>
          <cell r="G99">
            <v>4.2635544541383991E-2</v>
          </cell>
          <cell r="H99">
            <v>0.10852343469887608</v>
          </cell>
          <cell r="I99">
            <v>0.15906240757125681</v>
          </cell>
          <cell r="J99">
            <v>0.19965861573110444</v>
          </cell>
          <cell r="K99">
            <v>0.16770074732347987</v>
          </cell>
          <cell r="L99">
            <v>0.23923830050276043</v>
          </cell>
          <cell r="M99">
            <v>0.16267407469364817</v>
          </cell>
          <cell r="N99">
            <v>0.13870649719077285</v>
          </cell>
        </row>
        <row r="100">
          <cell r="A100" t="str">
            <v>ROA</v>
          </cell>
          <cell r="C100">
            <v>3.714095493796866E-3</v>
          </cell>
          <cell r="D100">
            <v>7.1364851604533508E-3</v>
          </cell>
          <cell r="E100">
            <v>6.428761630116255E-3</v>
          </cell>
          <cell r="F100">
            <v>3.8415601348961519E-3</v>
          </cell>
          <cell r="G100">
            <v>6.5280034598734138E-3</v>
          </cell>
          <cell r="H100">
            <v>1.4408840110817493E-2</v>
          </cell>
          <cell r="I100">
            <v>1.9890606802279148E-2</v>
          </cell>
          <cell r="J100">
            <v>2.698139354287955E-2</v>
          </cell>
          <cell r="K100">
            <v>2.3659611154154641E-2</v>
          </cell>
          <cell r="L100">
            <v>3.2233789661100035E-2</v>
          </cell>
          <cell r="M100">
            <v>2.1452328902587817E-2</v>
          </cell>
          <cell r="N100">
            <v>1.7151522352160265E-2</v>
          </cell>
        </row>
        <row r="101">
          <cell r="C101">
            <v>3.4305597116234163</v>
          </cell>
          <cell r="D101">
            <v>3.9048286709126989</v>
          </cell>
          <cell r="E101">
            <v>4.4712679503215176</v>
          </cell>
          <cell r="F101">
            <v>5.0754145392847354</v>
          </cell>
          <cell r="G101">
            <v>6.5311767684343032</v>
          </cell>
          <cell r="H101">
            <v>7.5317259310415761</v>
          </cell>
          <cell r="I101">
            <v>7.9968604855750698</v>
          </cell>
          <cell r="J101">
            <v>7.3998629986921038</v>
          </cell>
          <cell r="K101">
            <v>7.088060164253017</v>
          </cell>
          <cell r="L101">
            <v>7.4219725020876126</v>
          </cell>
          <cell r="M101">
            <v>7.5830496274940398</v>
          </cell>
          <cell r="N101">
            <v>8.0871245329020329</v>
          </cell>
        </row>
        <row r="103">
          <cell r="A103" t="str">
            <v>Disbursements</v>
          </cell>
          <cell r="J103">
            <v>24310</v>
          </cell>
          <cell r="K103">
            <v>40640</v>
          </cell>
        </row>
        <row r="104">
          <cell r="A104" t="str">
            <v>% YoY</v>
          </cell>
          <cell r="K104">
            <v>0.67174002468120109</v>
          </cell>
        </row>
      </sheetData>
      <sheetData sheetId="16">
        <row r="1">
          <cell r="A1" t="str">
            <v>Revenue Account</v>
          </cell>
          <cell r="C1">
            <v>-491.2170000000001</v>
          </cell>
          <cell r="D1">
            <v>-458.01269999999988</v>
          </cell>
          <cell r="E1">
            <v>-450.31040378167501</v>
          </cell>
          <cell r="F1">
            <v>-553.2818666267649</v>
          </cell>
          <cell r="G1">
            <v>-457.02968444463568</v>
          </cell>
          <cell r="H1">
            <v>-464.49531314514576</v>
          </cell>
        </row>
        <row r="2">
          <cell r="A2" t="str">
            <v>(Policyholder's Account)</v>
          </cell>
        </row>
        <row r="3">
          <cell r="A3" t="str">
            <v>Rs. Mn</v>
          </cell>
          <cell r="B3" t="str">
            <v>F2003</v>
          </cell>
          <cell r="C3" t="str">
            <v>F2004</v>
          </cell>
          <cell r="D3" t="str">
            <v>F2005</v>
          </cell>
          <cell r="E3" t="str">
            <v>F2006</v>
          </cell>
          <cell r="F3" t="str">
            <v>F2007</v>
          </cell>
          <cell r="G3" t="str">
            <v>F2008</v>
          </cell>
          <cell r="H3" t="str">
            <v>F2009</v>
          </cell>
          <cell r="I3" t="str">
            <v>F2010E</v>
          </cell>
          <cell r="J3" t="str">
            <v>F2005</v>
          </cell>
          <cell r="K3" t="str">
            <v>F2006</v>
          </cell>
          <cell r="L3" t="str">
            <v>F2007</v>
          </cell>
          <cell r="M3" t="str">
            <v>F2008</v>
          </cell>
          <cell r="N3" t="str">
            <v>F2009</v>
          </cell>
          <cell r="O3" t="str">
            <v>F2009</v>
          </cell>
          <cell r="P3" t="str">
            <v>F2010</v>
          </cell>
          <cell r="Q3" t="str">
            <v>F2011</v>
          </cell>
          <cell r="R3" t="str">
            <v>F2012</v>
          </cell>
          <cell r="S3" t="str">
            <v>F2013</v>
          </cell>
          <cell r="T3" t="str">
            <v>F2014</v>
          </cell>
          <cell r="U3" t="str">
            <v>F2015</v>
          </cell>
          <cell r="V3" t="str">
            <v>F2013</v>
          </cell>
        </row>
        <row r="4">
          <cell r="F4">
            <v>5592.3495000000003</v>
          </cell>
          <cell r="G4">
            <v>8372.7440208717126</v>
          </cell>
          <cell r="H4">
            <v>12539.795419732234</v>
          </cell>
        </row>
        <row r="5">
          <cell r="A5" t="str">
            <v>Premium Earned, Net</v>
          </cell>
          <cell r="B5">
            <v>73.715999999999994</v>
          </cell>
          <cell r="C5">
            <v>1467.4190000000001</v>
          </cell>
          <cell r="D5">
            <v>4593.7929999999997</v>
          </cell>
          <cell r="E5">
            <v>6106.985999999999</v>
          </cell>
          <cell r="F5">
            <v>9538.7913131727983</v>
          </cell>
          <cell r="G5">
            <v>14184.341739639094</v>
          </cell>
          <cell r="H5">
            <v>20870.581993069241</v>
          </cell>
          <cell r="I5">
            <v>29461.379693930379</v>
          </cell>
          <cell r="J5">
            <v>2.1305257734839191</v>
          </cell>
          <cell r="K5">
            <v>0.32939947446478302</v>
          </cell>
          <cell r="L5">
            <v>0.56194746691294206</v>
          </cell>
          <cell r="M5">
            <v>0.48701667474902433</v>
          </cell>
          <cell r="N5">
            <v>0.47138177972298845</v>
          </cell>
          <cell r="O5">
            <v>0.45617170552545261</v>
          </cell>
          <cell r="P5">
            <v>0.37251656882801965</v>
          </cell>
          <cell r="Q5" t="e">
            <v>#REF!</v>
          </cell>
          <cell r="R5" t="e">
            <v>#REF!</v>
          </cell>
          <cell r="S5" t="e">
            <v>#REF!</v>
          </cell>
          <cell r="T5" t="e">
            <v>#REF!</v>
          </cell>
          <cell r="U5" t="e">
            <v>#REF!</v>
          </cell>
          <cell r="V5">
            <v>0.1159628730855784</v>
          </cell>
        </row>
        <row r="6">
          <cell r="A6" t="str">
            <v>Premium</v>
          </cell>
          <cell r="B6">
            <v>75.778999999999996</v>
          </cell>
          <cell r="C6">
            <v>1507.21</v>
          </cell>
          <cell r="D6">
            <v>4661.6379999999999</v>
          </cell>
          <cell r="E6">
            <v>6218.5189999999993</v>
          </cell>
          <cell r="F6">
            <v>9713</v>
          </cell>
          <cell r="G6">
            <v>14443.392961837273</v>
          </cell>
          <cell r="H6">
            <v>21251.745241426612</v>
          </cell>
          <cell r="I6">
            <v>30086.225765277599</v>
          </cell>
          <cell r="J6">
            <v>2.0928921649935974</v>
          </cell>
          <cell r="K6">
            <v>0.33397724147606467</v>
          </cell>
          <cell r="L6">
            <v>0.56194746691294206</v>
          </cell>
          <cell r="M6">
            <v>0.48701667474902433</v>
          </cell>
          <cell r="N6">
            <v>0.47138177972298845</v>
          </cell>
          <cell r="O6">
            <v>0.49596112102002565</v>
          </cell>
          <cell r="P6">
            <v>145.21</v>
          </cell>
          <cell r="Q6">
            <v>148.79</v>
          </cell>
          <cell r="R6" t="e">
            <v>#REF!</v>
          </cell>
          <cell r="S6" t="e">
            <v>#REF!</v>
          </cell>
          <cell r="T6" t="e">
            <v>#REF!</v>
          </cell>
          <cell r="U6" t="e">
            <v>#REF!</v>
          </cell>
          <cell r="V6">
            <v>0.1159628730855784</v>
          </cell>
        </row>
        <row r="7">
          <cell r="A7" t="str">
            <v>---1st Year</v>
          </cell>
          <cell r="B7">
            <v>56.094999999999999</v>
          </cell>
          <cell r="C7">
            <v>1013.671</v>
          </cell>
          <cell r="D7">
            <v>1892.7329999999999</v>
          </cell>
          <cell r="E7">
            <v>3635.48</v>
          </cell>
          <cell r="F7">
            <v>5944.0097999999998</v>
          </cell>
          <cell r="G7">
            <v>8618.8142100000005</v>
          </cell>
          <cell r="H7">
            <v>12497.2806045</v>
          </cell>
          <cell r="I7">
            <v>16176.583800000004</v>
          </cell>
          <cell r="J7">
            <v>0.86720642101825929</v>
          </cell>
          <cell r="K7">
            <v>0.92075691605736254</v>
          </cell>
          <cell r="L7">
            <v>0.63500000000000001</v>
          </cell>
          <cell r="M7">
            <v>0.45000000000000018</v>
          </cell>
          <cell r="N7">
            <v>0.44999999999999996</v>
          </cell>
          <cell r="O7">
            <v>0.5</v>
          </cell>
          <cell r="P7">
            <v>57.58</v>
          </cell>
          <cell r="Q7">
            <v>6.38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>
            <v>0.15</v>
          </cell>
        </row>
        <row r="8">
          <cell r="A8" t="str">
            <v>-------Linked</v>
          </cell>
          <cell r="C8">
            <v>346.803</v>
          </cell>
          <cell r="D8">
            <v>1125.0239999999999</v>
          </cell>
          <cell r="E8">
            <v>2160.8976287305181</v>
          </cell>
          <cell r="F8">
            <v>3533.0676229743972</v>
          </cell>
          <cell r="G8">
            <v>5122.9480533128753</v>
          </cell>
          <cell r="H8">
            <v>7428.2746773036688</v>
          </cell>
          <cell r="I8">
            <v>10334.222797200115</v>
          </cell>
          <cell r="J8">
            <v>2.2439857786697344</v>
          </cell>
          <cell r="K8">
            <v>0.92075691605736254</v>
          </cell>
          <cell r="L8">
            <v>0.63500000000000001</v>
          </cell>
          <cell r="M8">
            <v>0.45</v>
          </cell>
          <cell r="N8">
            <v>0.45</v>
          </cell>
          <cell r="O8">
            <v>0.5</v>
          </cell>
          <cell r="P8">
            <v>0.30000000000000027</v>
          </cell>
          <cell r="Q8">
            <v>0.22933333333333319</v>
          </cell>
          <cell r="R8">
            <v>0.24486486486486514</v>
          </cell>
          <cell r="S8">
            <v>0.1875</v>
          </cell>
          <cell r="T8">
            <v>0.17788235294117641</v>
          </cell>
          <cell r="U8">
            <v>0.1713333333333332</v>
          </cell>
          <cell r="V8">
            <v>0.15</v>
          </cell>
        </row>
        <row r="9">
          <cell r="A9" t="str">
            <v>-------Others</v>
          </cell>
          <cell r="C9">
            <v>666.86800000000005</v>
          </cell>
          <cell r="D9">
            <v>767.70900000000006</v>
          </cell>
          <cell r="E9">
            <v>1474.5823712694819</v>
          </cell>
          <cell r="F9">
            <v>2410.9421770256031</v>
          </cell>
          <cell r="G9">
            <v>3495.8661566871242</v>
          </cell>
          <cell r="H9">
            <v>5069.00592719633</v>
          </cell>
          <cell r="I9">
            <v>5842.3610027998902</v>
          </cell>
          <cell r="J9">
            <v>0.15121583281848872</v>
          </cell>
          <cell r="K9">
            <v>0.92075691605736254</v>
          </cell>
          <cell r="L9">
            <v>0.63500000000000001</v>
          </cell>
          <cell r="M9">
            <v>0.45</v>
          </cell>
          <cell r="N9">
            <v>0.45</v>
          </cell>
          <cell r="O9">
            <v>0.5</v>
          </cell>
          <cell r="P9">
            <v>0.30000000000000027</v>
          </cell>
          <cell r="Q9">
            <v>0.22933333333333319</v>
          </cell>
          <cell r="R9">
            <v>0.24486486486486514</v>
          </cell>
          <cell r="S9">
            <v>0.1875</v>
          </cell>
          <cell r="T9">
            <v>0.17788235294117641</v>
          </cell>
          <cell r="U9">
            <v>0.1713333333333332</v>
          </cell>
          <cell r="V9">
            <v>0.15</v>
          </cell>
        </row>
        <row r="10">
          <cell r="A10" t="str">
            <v>---Renewal</v>
          </cell>
          <cell r="C10">
            <v>252.065</v>
          </cell>
          <cell r="D10">
            <v>921.70500000000004</v>
          </cell>
          <cell r="E10">
            <v>2257.9110000000001</v>
          </cell>
          <cell r="F10">
            <v>3427.8790569968569</v>
          </cell>
          <cell r="G10">
            <v>5314.1881794585843</v>
          </cell>
          <cell r="H10">
            <v>7989.9909055066955</v>
          </cell>
          <cell r="I10">
            <v>12802.877276501345</v>
          </cell>
          <cell r="J10">
            <v>2.6566163489576105</v>
          </cell>
          <cell r="K10">
            <v>1.4497111331716765</v>
          </cell>
          <cell r="L10">
            <v>0.51816393870124067</v>
          </cell>
          <cell r="M10">
            <v>0.55028461946796647</v>
          </cell>
          <cell r="N10">
            <v>0.50352050693107464</v>
          </cell>
          <cell r="O10">
            <v>0.52398928926161203</v>
          </cell>
          <cell r="P10">
            <v>202.79000000000002</v>
          </cell>
          <cell r="Q10">
            <v>155.16999999999999</v>
          </cell>
          <cell r="R10">
            <v>0.30688921827672888</v>
          </cell>
          <cell r="S10" t="e">
            <v>#REF!</v>
          </cell>
          <cell r="T10" t="e">
            <v>#REF!</v>
          </cell>
          <cell r="U10" t="e">
            <v>#REF!</v>
          </cell>
          <cell r="V10">
            <v>8.9276953965836459E-2</v>
          </cell>
        </row>
        <row r="11">
          <cell r="A11" t="str">
            <v>-------Linked</v>
          </cell>
          <cell r="C11">
            <v>0</v>
          </cell>
          <cell r="D11">
            <v>241.363</v>
          </cell>
          <cell r="E11">
            <v>591.26962823571523</v>
          </cell>
          <cell r="F11">
            <v>1926.5170798763634</v>
          </cell>
          <cell r="G11">
            <v>3821.7092919955321</v>
          </cell>
          <cell r="H11">
            <v>6261.2601417158839</v>
          </cell>
          <cell r="I11">
            <v>10034.023762148667</v>
          </cell>
          <cell r="J11" t="str">
            <v>NA</v>
          </cell>
          <cell r="K11">
            <v>1.4497111331716761</v>
          </cell>
          <cell r="L11">
            <v>2.2582716714621083</v>
          </cell>
          <cell r="M11">
            <v>0.98374015570149798</v>
          </cell>
          <cell r="N11">
            <v>0.63834024603334583</v>
          </cell>
          <cell r="O11">
            <v>0.67069680624139272</v>
          </cell>
          <cell r="P11">
            <v>0.57151971795396506</v>
          </cell>
          <cell r="Q11" t="e">
            <v>#REF!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0.15828853236687879</v>
          </cell>
        </row>
        <row r="12">
          <cell r="A12" t="str">
            <v>-------Others</v>
          </cell>
          <cell r="C12">
            <v>252.065</v>
          </cell>
          <cell r="D12">
            <v>680.3420000000001</v>
          </cell>
          <cell r="E12">
            <v>1666.6413717642849</v>
          </cell>
          <cell r="F12">
            <v>1501.3619771204935</v>
          </cell>
          <cell r="G12">
            <v>1492.4788874630522</v>
          </cell>
          <cell r="H12">
            <v>1728.7307637908116</v>
          </cell>
          <cell r="I12">
            <v>9988.5913662190724</v>
          </cell>
          <cell r="J12">
            <v>1.6990736516374749</v>
          </cell>
          <cell r="K12">
            <v>1.4497111331716765</v>
          </cell>
          <cell r="L12">
            <v>-9.9169141870532607E-2</v>
          </cell>
          <cell r="M12">
            <v>-5.9166875096160476E-3</v>
          </cell>
          <cell r="N12">
            <v>0.15829495365883894</v>
          </cell>
          <cell r="O12">
            <v>0.52101542824792979</v>
          </cell>
          <cell r="P12">
            <v>0.51243503850905969</v>
          </cell>
          <cell r="Q12" t="e">
            <v>#REF!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V12">
            <v>0.20643903041003342</v>
          </cell>
        </row>
        <row r="13">
          <cell r="A13" t="str">
            <v>---Single</v>
          </cell>
          <cell r="B13">
            <v>19.684000000000001</v>
          </cell>
          <cell r="C13">
            <v>241.47399999999999</v>
          </cell>
          <cell r="D13">
            <v>1847.2</v>
          </cell>
          <cell r="E13">
            <v>325.12799999999999</v>
          </cell>
          <cell r="F13">
            <v>341.1111430031433</v>
          </cell>
          <cell r="G13">
            <v>510.39057237868849</v>
          </cell>
          <cell r="H13">
            <v>764.4737314199167</v>
          </cell>
          <cell r="I13">
            <v>1106.7646887762478</v>
          </cell>
          <cell r="J13">
            <v>6.6496848521994094</v>
          </cell>
          <cell r="K13">
            <v>-0.82398873971416198</v>
          </cell>
          <cell r="L13">
            <v>4.9159540252279976E-2</v>
          </cell>
          <cell r="M13">
            <v>0.49625886708129419</v>
          </cell>
          <cell r="N13">
            <v>0.49782102725186927</v>
          </cell>
          <cell r="O13">
            <v>0.24927840199396822</v>
          </cell>
          <cell r="P13">
            <v>0.14965343289139721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>
            <v>0.15</v>
          </cell>
        </row>
        <row r="14">
          <cell r="A14" t="str">
            <v>-------Linked</v>
          </cell>
          <cell r="C14">
            <v>207.48099999999999</v>
          </cell>
          <cell r="D14">
            <v>1834.5630000000001</v>
          </cell>
          <cell r="E14">
            <v>322.90374570376787</v>
          </cell>
          <cell r="F14">
            <v>338.77754538830425</v>
          </cell>
          <cell r="G14">
            <v>508.16631808245637</v>
          </cell>
          <cell r="H14">
            <v>762.24947712368453</v>
          </cell>
          <cell r="I14">
            <v>1104.5404344800156</v>
          </cell>
          <cell r="J14">
            <v>7.842077105855477</v>
          </cell>
          <cell r="K14">
            <v>-0.82398873971416198</v>
          </cell>
          <cell r="L14">
            <v>0.6</v>
          </cell>
          <cell r="M14">
            <v>0.5</v>
          </cell>
          <cell r="N14">
            <v>0.5</v>
          </cell>
          <cell r="O14">
            <v>0.25</v>
          </cell>
          <cell r="P14">
            <v>0.15000000000000013</v>
          </cell>
          <cell r="Q14">
            <v>0.1146666666666666</v>
          </cell>
          <cell r="R14">
            <v>0.12243243243243257</v>
          </cell>
          <cell r="S14">
            <v>9.375E-2</v>
          </cell>
          <cell r="T14">
            <v>8.8941176470588204E-2</v>
          </cell>
          <cell r="U14">
            <v>8.5666666666666599E-2</v>
          </cell>
          <cell r="V14">
            <v>7.4999999999999997E-2</v>
          </cell>
        </row>
        <row r="15">
          <cell r="A15" t="str">
            <v>-------Others</v>
          </cell>
          <cell r="C15">
            <v>33.992999999999995</v>
          </cell>
          <cell r="D15">
            <v>12.636999999999944</v>
          </cell>
          <cell r="E15">
            <v>2.2242542962321181</v>
          </cell>
          <cell r="F15">
            <v>2.2242542962321181</v>
          </cell>
          <cell r="G15">
            <v>2.2242542962321181</v>
          </cell>
          <cell r="H15">
            <v>2.2242542962321181</v>
          </cell>
          <cell r="I15">
            <v>2.2242542962321181</v>
          </cell>
          <cell r="J15">
            <v>-0.62824699202777201</v>
          </cell>
          <cell r="K15">
            <v>-0.82398873971416253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Re-insurance ceded</v>
          </cell>
          <cell r="B16">
            <v>2.0630000000000002</v>
          </cell>
          <cell r="C16">
            <v>39.790999999999997</v>
          </cell>
          <cell r="D16">
            <v>67.844999999999999</v>
          </cell>
          <cell r="E16">
            <v>111.533</v>
          </cell>
          <cell r="F16">
            <v>174.20868682720118</v>
          </cell>
          <cell r="G16">
            <v>259.05122219817883</v>
          </cell>
          <cell r="H16">
            <v>381.16324835737169</v>
          </cell>
          <cell r="I16">
            <v>624.84607134721944</v>
          </cell>
          <cell r="J16">
            <v>0.70503380161343032</v>
          </cell>
          <cell r="K16">
            <v>0.64393838897486932</v>
          </cell>
          <cell r="L16">
            <v>0.56194746691294206</v>
          </cell>
          <cell r="M16">
            <v>0.48701667474902433</v>
          </cell>
          <cell r="N16">
            <v>0.47138177972298845</v>
          </cell>
          <cell r="O16">
            <v>0.49596112102002565</v>
          </cell>
          <cell r="P16">
            <v>9423.9599999999991</v>
          </cell>
          <cell r="Q16">
            <v>5372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>
            <v>0.1159628730855784</v>
          </cell>
        </row>
        <row r="17">
          <cell r="A17" t="str">
            <v>Re-insurance accepted</v>
          </cell>
          <cell r="P17">
            <v>113</v>
          </cell>
          <cell r="Q17">
            <v>95</v>
          </cell>
        </row>
        <row r="18">
          <cell r="P18">
            <v>9536.9599999999991</v>
          </cell>
          <cell r="Q18">
            <v>5467</v>
          </cell>
          <cell r="R18">
            <v>0.74445948417779384</v>
          </cell>
        </row>
        <row r="19">
          <cell r="A19" t="str">
            <v>Income from investments</v>
          </cell>
          <cell r="B19">
            <v>0</v>
          </cell>
          <cell r="C19">
            <v>77.397000000000006</v>
          </cell>
          <cell r="D19">
            <v>181.87299999999999</v>
          </cell>
          <cell r="E19">
            <v>1292.8420000000001</v>
          </cell>
          <cell r="F19">
            <v>1439.4875019829005</v>
          </cell>
          <cell r="G19">
            <v>1709.4867313750001</v>
          </cell>
          <cell r="H19">
            <v>1971.0986601625</v>
          </cell>
          <cell r="I19">
            <v>1121.6014496749999</v>
          </cell>
          <cell r="J19">
            <v>1.3498714420455569</v>
          </cell>
          <cell r="K19">
            <v>6.1084877909310356</v>
          </cell>
          <cell r="L19">
            <v>0.11342878865545858</v>
          </cell>
          <cell r="M19">
            <v>0.18756621993603595</v>
          </cell>
          <cell r="N19">
            <v>0.15303536668990469</v>
          </cell>
          <cell r="O19">
            <v>0.31345565712654166</v>
          </cell>
          <cell r="P19">
            <v>7.8648845650079791E-2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>
            <v>9.4156428563835437E-2</v>
          </cell>
        </row>
        <row r="20">
          <cell r="A20" t="str">
            <v>---Interest, Dividend and Rent</v>
          </cell>
          <cell r="C20">
            <v>44.81</v>
          </cell>
          <cell r="D20">
            <v>123.893</v>
          </cell>
          <cell r="E20">
            <v>395.983</v>
          </cell>
          <cell r="F20">
            <v>649.74205198290053</v>
          </cell>
          <cell r="G20">
            <v>934.804918875</v>
          </cell>
          <cell r="H20">
            <v>1215.2463945375</v>
          </cell>
          <cell r="I20">
            <v>1641.0725903</v>
          </cell>
          <cell r="J20">
            <v>1.7648515956259763</v>
          </cell>
          <cell r="K20">
            <v>2.1961692751002881</v>
          </cell>
          <cell r="L20">
            <v>0.64083319734155397</v>
          </cell>
          <cell r="M20">
            <v>0.4387323646701593</v>
          </cell>
          <cell r="N20">
            <v>0.30000000000000004</v>
          </cell>
          <cell r="O20">
            <v>0.30000000000000004</v>
          </cell>
          <cell r="P20">
            <v>0.13043478260869557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0.1152606635071094</v>
          </cell>
        </row>
        <row r="21">
          <cell r="A21" t="str">
            <v>---Profit on sale / redemption of invst</v>
          </cell>
          <cell r="C21">
            <v>25.488</v>
          </cell>
          <cell r="D21">
            <v>36.868000000000002</v>
          </cell>
          <cell r="E21">
            <v>200.02699999999999</v>
          </cell>
          <cell r="F21">
            <v>200</v>
          </cell>
          <cell r="G21">
            <v>200</v>
          </cell>
          <cell r="H21">
            <v>200</v>
          </cell>
          <cell r="I21">
            <v>201</v>
          </cell>
          <cell r="J21">
            <v>0.44648462021343382</v>
          </cell>
          <cell r="K21">
            <v>4.4254909406531402</v>
          </cell>
          <cell r="L21">
            <v>0.35</v>
          </cell>
          <cell r="M21">
            <v>0.25</v>
          </cell>
          <cell r="N21">
            <v>0.25</v>
          </cell>
          <cell r="O21">
            <v>0.25</v>
          </cell>
          <cell r="P21">
            <v>0.25</v>
          </cell>
          <cell r="Q21">
            <v>0.25</v>
          </cell>
          <cell r="R21">
            <v>0.25</v>
          </cell>
          <cell r="S21">
            <v>0.25</v>
          </cell>
          <cell r="T21">
            <v>0.25</v>
          </cell>
          <cell r="U21">
            <v>0.25</v>
          </cell>
          <cell r="V21">
            <v>0.2</v>
          </cell>
        </row>
        <row r="22">
          <cell r="A22" t="str">
            <v>---Loss on sale / redemption of invst</v>
          </cell>
          <cell r="C22">
            <v>0.28499999999999998</v>
          </cell>
          <cell r="D22">
            <v>27.256</v>
          </cell>
          <cell r="E22">
            <v>44.633000000000003</v>
          </cell>
          <cell r="F22">
            <v>60.254550000000009</v>
          </cell>
          <cell r="G22">
            <v>75.318187500000008</v>
          </cell>
          <cell r="H22">
            <v>94.147734375000013</v>
          </cell>
          <cell r="I22">
            <v>542.869140625</v>
          </cell>
          <cell r="J22">
            <v>94.635087719298255</v>
          </cell>
          <cell r="K22">
            <v>0.63754769592016447</v>
          </cell>
          <cell r="L22">
            <v>0.35</v>
          </cell>
          <cell r="M22">
            <v>0.25</v>
          </cell>
          <cell r="N22">
            <v>0.25</v>
          </cell>
          <cell r="O22">
            <v>0.25</v>
          </cell>
          <cell r="P22">
            <v>0.25</v>
          </cell>
          <cell r="Q22">
            <v>0.25</v>
          </cell>
          <cell r="R22">
            <v>0.25</v>
          </cell>
          <cell r="S22">
            <v>0.25</v>
          </cell>
          <cell r="T22">
            <v>0.25</v>
          </cell>
          <cell r="U22">
            <v>0.25</v>
          </cell>
          <cell r="V22">
            <v>0.2</v>
          </cell>
        </row>
        <row r="23">
          <cell r="A23" t="str">
            <v>---Trf / gain on rev/change in fair value</v>
          </cell>
          <cell r="C23">
            <v>7.3840000000000003</v>
          </cell>
          <cell r="D23">
            <v>48.368000000000002</v>
          </cell>
          <cell r="E23">
            <v>741.46500000000003</v>
          </cell>
          <cell r="F23">
            <v>650</v>
          </cell>
          <cell r="G23">
            <v>650</v>
          </cell>
          <cell r="H23">
            <v>650</v>
          </cell>
          <cell r="I23">
            <v>-177.602</v>
          </cell>
          <cell r="J23">
            <v>5.5503791982665218</v>
          </cell>
          <cell r="K23">
            <v>14.32966010585511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5">
          <cell r="A25" t="str">
            <v>Other Income</v>
          </cell>
          <cell r="B25">
            <v>0</v>
          </cell>
          <cell r="C25">
            <v>976.46899999999994</v>
          </cell>
          <cell r="D25">
            <v>219.899</v>
          </cell>
          <cell r="E25">
            <v>502.16500000000002</v>
          </cell>
          <cell r="F25">
            <v>736</v>
          </cell>
          <cell r="G25">
            <v>1093.0611225425407</v>
          </cell>
          <cell r="H25">
            <v>1602.6536384759754</v>
          </cell>
          <cell r="I25">
            <v>3666.034444777426</v>
          </cell>
          <cell r="J25">
            <v>-0.77480186262953565</v>
          </cell>
          <cell r="K25">
            <v>1.2836165694250545</v>
          </cell>
          <cell r="L25">
            <v>0.46565371939501943</v>
          </cell>
          <cell r="M25">
            <v>0.48513739475888684</v>
          </cell>
          <cell r="N25">
            <v>0.46620678882813515</v>
          </cell>
          <cell r="O25">
            <v>0.49263930503540698</v>
          </cell>
          <cell r="P25">
            <v>0.37084502157490684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>
            <v>0.33267308067784729</v>
          </cell>
        </row>
        <row r="26">
          <cell r="A26" t="str">
            <v>---Contribution from shareholders A/c</v>
          </cell>
          <cell r="C26">
            <v>975.81299999999999</v>
          </cell>
          <cell r="D26">
            <v>217.297</v>
          </cell>
          <cell r="E26">
            <v>499.79199999999997</v>
          </cell>
          <cell r="F26">
            <v>727</v>
          </cell>
          <cell r="G26">
            <v>1081.0611225425407</v>
          </cell>
          <cell r="H26">
            <v>1590.6536384759754</v>
          </cell>
          <cell r="I26">
            <v>3654.034444777426</v>
          </cell>
          <cell r="J26">
            <v>-0.77731696544317408</v>
          </cell>
          <cell r="K26">
            <v>1.3000409577674796</v>
          </cell>
          <cell r="L26">
            <v>0.45460511572814299</v>
          </cell>
          <cell r="M26">
            <v>0.48701667474902433</v>
          </cell>
          <cell r="N26">
            <v>0.47138177972298867</v>
          </cell>
          <cell r="O26">
            <v>0.49596112102002543</v>
          </cell>
          <cell r="P26">
            <v>0.37251656882801965</v>
          </cell>
          <cell r="Q26" t="e">
            <v>#REF!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>
            <v>0.39999999999999991</v>
          </cell>
        </row>
        <row r="27">
          <cell r="A27" t="str">
            <v>---Miscellaneous Income</v>
          </cell>
          <cell r="C27">
            <v>0.65600000000000003</v>
          </cell>
          <cell r="D27">
            <v>2.2509999999999999</v>
          </cell>
          <cell r="E27">
            <v>1.446</v>
          </cell>
          <cell r="F27">
            <v>2</v>
          </cell>
          <cell r="G27">
            <v>2</v>
          </cell>
          <cell r="H27">
            <v>2</v>
          </cell>
          <cell r="I27">
            <v>2</v>
          </cell>
          <cell r="J27">
            <v>2.43140243902439</v>
          </cell>
          <cell r="K27">
            <v>-0.35761883607285649</v>
          </cell>
          <cell r="L27">
            <v>0.38312586445366525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0</v>
          </cell>
        </row>
        <row r="28">
          <cell r="A28" t="str">
            <v>---Profit on sale of fixed assets</v>
          </cell>
          <cell r="C28">
            <v>0</v>
          </cell>
          <cell r="D28">
            <v>0.35099999999999998</v>
          </cell>
          <cell r="E28">
            <v>0.92700000000000005</v>
          </cell>
          <cell r="F28">
            <v>7</v>
          </cell>
          <cell r="G28">
            <v>10</v>
          </cell>
          <cell r="H28">
            <v>10</v>
          </cell>
          <cell r="I28">
            <v>10</v>
          </cell>
          <cell r="J28" t="e">
            <v>#DIV/0!</v>
          </cell>
          <cell r="K28">
            <v>1.6410256410256414</v>
          </cell>
          <cell r="L28">
            <v>6.5512405609492985</v>
          </cell>
          <cell r="M28">
            <v>0.4285714285714286</v>
          </cell>
          <cell r="N28">
            <v>0</v>
          </cell>
          <cell r="O28">
            <v>0</v>
          </cell>
          <cell r="P28">
            <v>0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 t="e">
            <v>#DIV/0!</v>
          </cell>
        </row>
        <row r="30">
          <cell r="A30" t="str">
            <v>Total Income</v>
          </cell>
          <cell r="B30">
            <v>73.715999999999994</v>
          </cell>
          <cell r="C30">
            <v>2521.2849999999999</v>
          </cell>
          <cell r="D30">
            <v>4995.5649999999996</v>
          </cell>
          <cell r="E30">
            <v>7901.9929999999995</v>
          </cell>
          <cell r="F30">
            <v>11714.2788151557</v>
          </cell>
          <cell r="G30">
            <v>16986.889593556636</v>
          </cell>
          <cell r="H30">
            <v>24444.334291707717</v>
          </cell>
          <cell r="I30">
            <v>34249.015588382805</v>
          </cell>
          <cell r="J30">
            <v>0.98135672881090397</v>
          </cell>
          <cell r="K30">
            <v>0.58180165807070883</v>
          </cell>
          <cell r="L30">
            <v>0.48244611393046033</v>
          </cell>
          <cell r="M30">
            <v>0.45010118519454556</v>
          </cell>
          <cell r="N30">
            <v>0.43901178359220006</v>
          </cell>
          <cell r="O30">
            <v>0.48707650457824503</v>
          </cell>
          <cell r="P30">
            <v>0.36020329903523995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  <cell r="V30">
            <v>0.1136771015864193</v>
          </cell>
        </row>
        <row r="32">
          <cell r="A32" t="str">
            <v>Commission</v>
          </cell>
          <cell r="B32">
            <v>18.122</v>
          </cell>
          <cell r="C32">
            <v>191.95699999999999</v>
          </cell>
          <cell r="D32">
            <v>389.00400000000002</v>
          </cell>
          <cell r="E32">
            <v>591.18200000000002</v>
          </cell>
          <cell r="F32">
            <v>839.24041870637666</v>
          </cell>
          <cell r="G32">
            <v>1227.4482047540025</v>
          </cell>
          <cell r="H32">
            <v>1788.698549274118</v>
          </cell>
          <cell r="I32">
            <v>2329.4741058594595</v>
          </cell>
          <cell r="J32">
            <v>1.0265163552253891</v>
          </cell>
          <cell r="K32">
            <v>0.51973244491059223</v>
          </cell>
          <cell r="L32">
            <v>0.41959738068205166</v>
          </cell>
          <cell r="M32">
            <v>0.46257041176117064</v>
          </cell>
          <cell r="N32">
            <v>0.457249717215235</v>
          </cell>
          <cell r="O32">
            <v>0.44982035240954366</v>
          </cell>
          <cell r="P32">
            <v>0.32901618456568804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>
            <v>0.14009271921317001</v>
          </cell>
        </row>
        <row r="33">
          <cell r="A33" t="str">
            <v>---1st Year</v>
          </cell>
          <cell r="B33">
            <v>18.172000000000001</v>
          </cell>
          <cell r="C33">
            <v>180.71299999999999</v>
          </cell>
          <cell r="D33">
            <v>336.74799999999999</v>
          </cell>
          <cell r="E33">
            <v>520.94500000000005</v>
          </cell>
          <cell r="F33">
            <v>743.00122499999998</v>
          </cell>
          <cell r="G33">
            <v>1077.3517762500001</v>
          </cell>
          <cell r="H33">
            <v>1562.1600755625</v>
          </cell>
          <cell r="I33">
            <v>1941.1900560000004</v>
          </cell>
          <cell r="J33">
            <v>0.86344092566666486</v>
          </cell>
          <cell r="K33">
            <v>0.5469876584270732</v>
          </cell>
          <cell r="L33">
            <v>0.42625656259297995</v>
          </cell>
          <cell r="M33">
            <v>0.45000000000000018</v>
          </cell>
          <cell r="N33">
            <v>0.44999999999999996</v>
          </cell>
          <cell r="O33">
            <v>0.43999999999999995</v>
          </cell>
          <cell r="P33">
            <v>0.30000000000000004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0.14999999999999991</v>
          </cell>
        </row>
        <row r="34">
          <cell r="A34" t="str">
            <v>-------Linked</v>
          </cell>
          <cell r="C34">
            <v>25.29</v>
          </cell>
          <cell r="D34">
            <v>150.50299999999999</v>
          </cell>
          <cell r="E34">
            <v>289.07967813738128</v>
          </cell>
          <cell r="F34">
            <v>472.64527375461836</v>
          </cell>
          <cell r="G34">
            <v>685.33564694419658</v>
          </cell>
          <cell r="H34">
            <v>993.73668806908495</v>
          </cell>
          <cell r="I34">
            <v>1343.4489636360149</v>
          </cell>
          <cell r="J34">
            <v>950.39843417335487</v>
          </cell>
          <cell r="K34">
            <v>1092.9581992993581</v>
          </cell>
          <cell r="L34">
            <v>1256.9019291942616</v>
          </cell>
        </row>
        <row r="35">
          <cell r="A35" t="str">
            <v>-------Others</v>
          </cell>
          <cell r="C35">
            <v>155.423</v>
          </cell>
          <cell r="D35">
            <v>186.245</v>
          </cell>
          <cell r="E35">
            <v>231.86532186261877</v>
          </cell>
          <cell r="F35">
            <v>270.35595124538162</v>
          </cell>
          <cell r="G35">
            <v>392.01612930580347</v>
          </cell>
          <cell r="H35">
            <v>568.42338749341502</v>
          </cell>
          <cell r="I35">
            <v>597.74109236398544</v>
          </cell>
          <cell r="J35">
            <v>11.345565826645156</v>
          </cell>
          <cell r="K35">
            <v>533.1526222006421</v>
          </cell>
          <cell r="L35">
            <v>613.12551553073831</v>
          </cell>
        </row>
        <row r="36">
          <cell r="A36" t="str">
            <v>---Renewal Year</v>
          </cell>
          <cell r="C36">
            <v>9.9939999999999998</v>
          </cell>
          <cell r="D36">
            <v>33.521000000000001</v>
          </cell>
          <cell r="E36">
            <v>72.863</v>
          </cell>
          <cell r="F36">
            <v>102.83637170990571</v>
          </cell>
          <cell r="G36">
            <v>159.42564538375751</v>
          </cell>
          <cell r="H36">
            <v>239.69972716520087</v>
          </cell>
          <cell r="I36">
            <v>384.08631829504037</v>
          </cell>
          <cell r="J36">
            <v>2.3541124674804883</v>
          </cell>
          <cell r="K36">
            <v>1.1736523373407715</v>
          </cell>
          <cell r="L36">
            <v>0.41136614893575207</v>
          </cell>
          <cell r="M36">
            <v>0.55028461946796647</v>
          </cell>
          <cell r="N36">
            <v>0.50352050693107486</v>
          </cell>
          <cell r="O36">
            <v>0.52398928926161203</v>
          </cell>
          <cell r="P36">
            <v>0.5036977311483164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>
            <v>8.9276953965836459E-2</v>
          </cell>
        </row>
        <row r="37">
          <cell r="A37" t="str">
            <v>-------Linked</v>
          </cell>
          <cell r="C37">
            <v>0</v>
          </cell>
          <cell r="D37">
            <v>7.2489999999999997</v>
          </cell>
          <cell r="E37">
            <v>17.757956004361478</v>
          </cell>
          <cell r="F37">
            <v>57.860244992081462</v>
          </cell>
          <cell r="G37">
            <v>114.77969140951849</v>
          </cell>
          <cell r="H37">
            <v>188.04818786350202</v>
          </cell>
          <cell r="I37">
            <v>301.35786451036688</v>
          </cell>
          <cell r="J37">
            <v>359.01934991861782</v>
          </cell>
          <cell r="K37">
            <v>417.81955368387287</v>
          </cell>
          <cell r="L37">
            <v>483.9555976306774</v>
          </cell>
        </row>
        <row r="38">
          <cell r="A38" t="str">
            <v>-------Others</v>
          </cell>
          <cell r="C38">
            <v>9.9939999999999998</v>
          </cell>
          <cell r="D38">
            <v>26.272000000000002</v>
          </cell>
          <cell r="E38">
            <v>64.358810890686286</v>
          </cell>
          <cell r="F38">
            <v>57.976402842849041</v>
          </cell>
          <cell r="G38">
            <v>57.633374584296284</v>
          </cell>
          <cell r="H38">
            <v>66.756446943319972</v>
          </cell>
          <cell r="I38">
            <v>385.71817170380109</v>
          </cell>
          <cell r="J38">
            <v>574.5099591164643</v>
          </cell>
          <cell r="K38">
            <v>704.89013731226703</v>
          </cell>
          <cell r="L38">
            <v>850.40697380460676</v>
          </cell>
        </row>
        <row r="39">
          <cell r="A39" t="str">
            <v>---Single Year</v>
          </cell>
          <cell r="B39">
            <v>0.34200000000000003</v>
          </cell>
          <cell r="C39">
            <v>4.2190000000000003</v>
          </cell>
          <cell r="D39">
            <v>24.207000000000001</v>
          </cell>
          <cell r="E39">
            <v>5.5869999999999997</v>
          </cell>
          <cell r="F39">
            <v>5.116667145047149</v>
          </cell>
          <cell r="G39">
            <v>7.6558585856803267</v>
          </cell>
          <cell r="H39">
            <v>11.46710597129875</v>
          </cell>
          <cell r="I39">
            <v>16.601470331643718</v>
          </cell>
          <cell r="J39">
            <v>4.7376155487082245</v>
          </cell>
          <cell r="K39">
            <v>-0.76919899202709963</v>
          </cell>
          <cell r="L39">
            <v>-8.4183435645758142E-2</v>
          </cell>
          <cell r="M39">
            <v>0.49625886708129419</v>
          </cell>
          <cell r="N39">
            <v>0.49782102725186927</v>
          </cell>
          <cell r="O39">
            <v>0.24927840199396822</v>
          </cell>
          <cell r="P39">
            <v>0.14965343289139721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0.14999999999999969</v>
          </cell>
        </row>
        <row r="40">
          <cell r="A40" t="str">
            <v>-------Linked</v>
          </cell>
          <cell r="C40">
            <v>3.6920000000000002</v>
          </cell>
          <cell r="D40">
            <v>23.977</v>
          </cell>
          <cell r="E40">
            <v>4.2202219878735381</v>
          </cell>
          <cell r="F40">
            <v>4.4276861605599649</v>
          </cell>
          <cell r="G40">
            <v>6.6415292408399473</v>
          </cell>
          <cell r="H40">
            <v>9.962293861259921</v>
          </cell>
          <cell r="I40">
            <v>14.435898902096755</v>
          </cell>
          <cell r="J40" t="e">
            <v>#DIV/0!</v>
          </cell>
          <cell r="K40" t="e">
            <v>#DIV/0!</v>
          </cell>
          <cell r="L40" t="e">
            <v>#DIV/0!</v>
          </cell>
        </row>
        <row r="41">
          <cell r="A41" t="str">
            <v>-------Others</v>
          </cell>
          <cell r="C41">
            <v>0.52700000000000014</v>
          </cell>
          <cell r="D41">
            <v>0.23000000000000043</v>
          </cell>
          <cell r="E41">
            <v>4.0482589865742692E-2</v>
          </cell>
          <cell r="F41">
            <v>4.0482589865742692E-2</v>
          </cell>
          <cell r="G41">
            <v>4.0482589865742692E-2</v>
          </cell>
          <cell r="H41">
            <v>4.0482589865742692E-2</v>
          </cell>
          <cell r="I41">
            <v>4.0482589865742692E-2</v>
          </cell>
          <cell r="J41" t="e">
            <v>#DIV/0!</v>
          </cell>
          <cell r="K41" t="e">
            <v>#DIV/0!</v>
          </cell>
          <cell r="L41" t="e">
            <v>#DIV/0!</v>
          </cell>
        </row>
        <row r="42">
          <cell r="A42" t="str">
            <v>Add: Commission on re-insuarnce acc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 t="e">
            <v>#DIV/0!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#DIV/0!</v>
          </cell>
        </row>
        <row r="43">
          <cell r="A43" t="str">
            <v>Less: Commission on re-insuarnce ceded</v>
          </cell>
          <cell r="B43">
            <v>0.39200000000000002</v>
          </cell>
          <cell r="C43">
            <v>2.9689999999999999</v>
          </cell>
          <cell r="D43">
            <v>5.4720000000000004</v>
          </cell>
          <cell r="E43">
            <v>8.2129999999999992</v>
          </cell>
          <cell r="F43">
            <v>11.713845148576141</v>
          </cell>
          <cell r="G43">
            <v>16.985075465435408</v>
          </cell>
          <cell r="H43">
            <v>24.628359424881339</v>
          </cell>
          <cell r="I43">
            <v>13.403738767224629</v>
          </cell>
          <cell r="J43">
            <v>0.84304479622768635</v>
          </cell>
          <cell r="K43">
            <v>0.50091374269005828</v>
          </cell>
          <cell r="L43">
            <v>0.42625656259297973</v>
          </cell>
          <cell r="M43">
            <v>0.4500000000000004</v>
          </cell>
          <cell r="N43">
            <v>0.44999999999999996</v>
          </cell>
          <cell r="O43">
            <v>0.43999999999999995</v>
          </cell>
          <cell r="P43">
            <v>0.30000000000000004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>
            <v>0.14999999999999991</v>
          </cell>
        </row>
        <row r="45">
          <cell r="A45" t="str">
            <v>Operating Expenses Related to Insurance</v>
          </cell>
          <cell r="B45">
            <v>369.85199999999998</v>
          </cell>
          <cell r="C45">
            <v>898.39499999999998</v>
          </cell>
          <cell r="D45">
            <v>1113.3019999999999</v>
          </cell>
          <cell r="E45">
            <v>1340.79</v>
          </cell>
          <cell r="F45">
            <v>1687.4969999999998</v>
          </cell>
          <cell r="G45">
            <v>2019.3058199999998</v>
          </cell>
          <cell r="H45">
            <v>2433.2132579999998</v>
          </cell>
          <cell r="I45">
            <v>4023.6798715000004</v>
          </cell>
          <cell r="J45">
            <v>0.23921215055738276</v>
          </cell>
          <cell r="K45">
            <v>0.20433628970396178</v>
          </cell>
          <cell r="L45">
            <v>0.25858411831830486</v>
          </cell>
          <cell r="M45">
            <v>0.19662779844941936</v>
          </cell>
          <cell r="N45">
            <v>0.20497511268501167</v>
          </cell>
          <cell r="O45">
            <v>0.19617786169226692</v>
          </cell>
          <cell r="P45">
            <v>0.17839420721036947</v>
          </cell>
          <cell r="Q45" t="e">
            <v>#REF!</v>
          </cell>
          <cell r="R45" t="e">
            <v>#REF!</v>
          </cell>
          <cell r="S45" t="e">
            <v>#REF!</v>
          </cell>
          <cell r="T45" t="e">
            <v>#REF!</v>
          </cell>
          <cell r="U45" t="e">
            <v>#REF!</v>
          </cell>
          <cell r="V45">
            <v>0.17356351376140489</v>
          </cell>
        </row>
        <row r="46">
          <cell r="A46" t="str">
            <v>---Employee</v>
          </cell>
          <cell r="B46">
            <v>81.896000000000001</v>
          </cell>
          <cell r="C46">
            <v>322.67599999999999</v>
          </cell>
          <cell r="D46">
            <v>471.01900000000001</v>
          </cell>
          <cell r="E46">
            <v>582.35400000000004</v>
          </cell>
          <cell r="F46">
            <v>815.29560000000004</v>
          </cell>
          <cell r="G46">
            <v>1059.88428</v>
          </cell>
          <cell r="H46">
            <v>1377.8495640000001</v>
          </cell>
          <cell r="I46">
            <v>2230.6711375000004</v>
          </cell>
          <cell r="J46">
            <v>0.45972740457920636</v>
          </cell>
          <cell r="K46">
            <v>0.45</v>
          </cell>
          <cell r="L46">
            <v>0.4</v>
          </cell>
          <cell r="M46">
            <v>0.3</v>
          </cell>
          <cell r="N46">
            <v>0.3</v>
          </cell>
          <cell r="O46">
            <v>0.3</v>
          </cell>
          <cell r="P46">
            <v>0.25</v>
          </cell>
          <cell r="Q46">
            <v>0.25</v>
          </cell>
          <cell r="R46">
            <v>0.2</v>
          </cell>
          <cell r="S46">
            <v>0.2</v>
          </cell>
          <cell r="T46">
            <v>0.2</v>
          </cell>
          <cell r="U46">
            <v>0.2</v>
          </cell>
          <cell r="V46">
            <v>0.25</v>
          </cell>
        </row>
        <row r="47">
          <cell r="A47" t="str">
            <v>---Others</v>
          </cell>
          <cell r="B47">
            <v>287.95599999999996</v>
          </cell>
          <cell r="C47">
            <v>575.71900000000005</v>
          </cell>
          <cell r="D47">
            <v>642.2829999999999</v>
          </cell>
          <cell r="E47">
            <v>758.43599999999992</v>
          </cell>
          <cell r="F47">
            <v>872.20139999999981</v>
          </cell>
          <cell r="G47">
            <v>959.42153999999982</v>
          </cell>
          <cell r="H47">
            <v>1055.3636939999999</v>
          </cell>
          <cell r="I47">
            <v>1793.008734</v>
          </cell>
          <cell r="J47">
            <v>0.11561890436132871</v>
          </cell>
          <cell r="K47">
            <v>0.15</v>
          </cell>
          <cell r="L47">
            <v>0.15</v>
          </cell>
          <cell r="M47">
            <v>0.1</v>
          </cell>
          <cell r="N47">
            <v>0.1</v>
          </cell>
          <cell r="O47">
            <v>0.1</v>
          </cell>
          <cell r="P47">
            <v>0.1</v>
          </cell>
          <cell r="Q47">
            <v>0.1</v>
          </cell>
          <cell r="R47">
            <v>0.1</v>
          </cell>
          <cell r="S47">
            <v>0.1</v>
          </cell>
          <cell r="T47">
            <v>0.1</v>
          </cell>
          <cell r="U47">
            <v>0.1</v>
          </cell>
          <cell r="V47">
            <v>0.1</v>
          </cell>
        </row>
        <row r="49">
          <cell r="A49" t="str">
            <v>Prov for Doubtful Debt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10</v>
          </cell>
          <cell r="G49">
            <v>10</v>
          </cell>
          <cell r="H49">
            <v>10</v>
          </cell>
          <cell r="I49">
            <v>10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Bad Debts Written Off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Provision for Tax</v>
          </cell>
          <cell r="B51">
            <v>0</v>
          </cell>
          <cell r="C51">
            <v>0</v>
          </cell>
          <cell r="D51">
            <v>0</v>
          </cell>
          <cell r="E51">
            <v>10.725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</v>
          </cell>
          <cell r="L51">
            <v>25</v>
          </cell>
        </row>
        <row r="52">
          <cell r="A52" t="str">
            <v>Other Provisions</v>
          </cell>
          <cell r="B52">
            <v>0</v>
          </cell>
          <cell r="C52">
            <v>7.7190000000000003</v>
          </cell>
          <cell r="D52">
            <v>24.33</v>
          </cell>
          <cell r="E52">
            <v>44.622999999999998</v>
          </cell>
          <cell r="F52">
            <v>64.703349999999986</v>
          </cell>
          <cell r="G52">
            <v>75</v>
          </cell>
          <cell r="H52">
            <v>75</v>
          </cell>
          <cell r="I52">
            <v>75</v>
          </cell>
          <cell r="J52">
            <v>2.1519626894675472</v>
          </cell>
          <cell r="K52">
            <v>0.83407316070694626</v>
          </cell>
          <cell r="L52">
            <v>0.44999999999999973</v>
          </cell>
          <cell r="M52">
            <v>0.15913627346961201</v>
          </cell>
          <cell r="N52">
            <v>0</v>
          </cell>
          <cell r="O52">
            <v>0</v>
          </cell>
          <cell r="P52">
            <v>0</v>
          </cell>
          <cell r="Q52" t="e">
            <v>#REF!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 t="e">
            <v>#DIV/0!</v>
          </cell>
        </row>
        <row r="53">
          <cell r="A53" t="str">
            <v>---For diminution in value of invst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---Premium on invst amortized</v>
          </cell>
          <cell r="B54">
            <v>0</v>
          </cell>
          <cell r="C54">
            <v>7.7190000000000003</v>
          </cell>
          <cell r="D54">
            <v>24.33</v>
          </cell>
          <cell r="E54">
            <v>44.622999999999998</v>
          </cell>
          <cell r="F54">
            <v>64.703349999999986</v>
          </cell>
          <cell r="G54">
            <v>75</v>
          </cell>
          <cell r="H54">
            <v>75</v>
          </cell>
          <cell r="I54">
            <v>75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Total Cost</v>
          </cell>
          <cell r="B55">
            <v>387.97399999999999</v>
          </cell>
          <cell r="C55">
            <v>1098.0709999999999</v>
          </cell>
          <cell r="D55">
            <v>1526.636</v>
          </cell>
          <cell r="E55">
            <v>1987.32</v>
          </cell>
          <cell r="F55">
            <v>2601.4407687063763</v>
          </cell>
          <cell r="G55">
            <v>3331.7540247540023</v>
          </cell>
          <cell r="H55">
            <v>4306.9118072741176</v>
          </cell>
          <cell r="I55">
            <v>6438.1539773594595</v>
          </cell>
          <cell r="J55">
            <v>0.39028897038533938</v>
          </cell>
          <cell r="K55">
            <v>0.30176414024037168</v>
          </cell>
          <cell r="L55">
            <v>0.30901956841695166</v>
          </cell>
          <cell r="M55">
            <v>0.28073414733589752</v>
          </cell>
          <cell r="N55">
            <v>0.29268600721270688</v>
          </cell>
          <cell r="O55">
            <v>0.26607513658999293</v>
          </cell>
          <cell r="P55">
            <v>0.22577204003763662</v>
          </cell>
          <cell r="Q55" t="e">
            <v>#REF!</v>
          </cell>
          <cell r="R55" t="e">
            <v>#REF!</v>
          </cell>
          <cell r="S55" t="e">
            <v>#REF!</v>
          </cell>
          <cell r="T55" t="e">
            <v>#REF!</v>
          </cell>
          <cell r="U55" t="e">
            <v>#REF!</v>
          </cell>
          <cell r="V55">
            <v>0.16551073628893875</v>
          </cell>
        </row>
        <row r="57">
          <cell r="A57" t="str">
            <v>Benefits Paid</v>
          </cell>
          <cell r="B57">
            <v>0</v>
          </cell>
          <cell r="C57">
            <v>40.843999999999994</v>
          </cell>
          <cell r="D57">
            <v>45.560699999999997</v>
          </cell>
          <cell r="E57">
            <v>419.66499999999996</v>
          </cell>
          <cell r="F57">
            <v>431.61799999999999</v>
          </cell>
          <cell r="G57">
            <v>446.61799999999999</v>
          </cell>
          <cell r="H57">
            <v>446.61799999999999</v>
          </cell>
          <cell r="I57">
            <v>5126.9126419502527</v>
          </cell>
          <cell r="J57">
            <v>0.11548085398100105</v>
          </cell>
          <cell r="K57">
            <v>8.2111183541956105</v>
          </cell>
          <cell r="L57">
            <v>2.8482241788092999E-2</v>
          </cell>
          <cell r="M57">
            <v>3.4752952842559859E-2</v>
          </cell>
          <cell r="N57">
            <v>0</v>
          </cell>
          <cell r="O57">
            <v>0.47649863880074195</v>
          </cell>
          <cell r="P57">
            <v>0.36261593179764962</v>
          </cell>
          <cell r="Q57" t="e">
            <v>#REF!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0.14391406256363015</v>
          </cell>
        </row>
        <row r="58">
          <cell r="A58" t="str">
            <v>---Death claims</v>
          </cell>
          <cell r="B58">
            <v>0</v>
          </cell>
          <cell r="C58">
            <v>43.503999999999998</v>
          </cell>
          <cell r="D58">
            <v>55.061999999999998</v>
          </cell>
          <cell r="E58">
            <v>55.954999999999998</v>
          </cell>
          <cell r="F58">
            <v>60</v>
          </cell>
          <cell r="G58">
            <v>75</v>
          </cell>
          <cell r="H58">
            <v>75</v>
          </cell>
          <cell r="I58">
            <v>75</v>
          </cell>
          <cell r="J58">
            <v>0.26567671938212589</v>
          </cell>
          <cell r="K58">
            <v>1.6218081435472653E-2</v>
          </cell>
          <cell r="L58">
            <v>7.2290233223125666E-2</v>
          </cell>
          <cell r="M58">
            <v>0.25</v>
          </cell>
          <cell r="N58">
            <v>0</v>
          </cell>
          <cell r="O58">
            <v>0</v>
          </cell>
          <cell r="P58">
            <v>0</v>
          </cell>
          <cell r="Q58" t="e">
            <v>#REF!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0.1159628730855784</v>
          </cell>
        </row>
        <row r="59">
          <cell r="A59" t="str">
            <v>---Maturity Claims</v>
          </cell>
          <cell r="B59">
            <v>0</v>
          </cell>
          <cell r="C59">
            <v>2.4E-2</v>
          </cell>
          <cell r="D59">
            <v>0</v>
          </cell>
          <cell r="E59">
            <v>0</v>
          </cell>
          <cell r="F59">
            <v>20</v>
          </cell>
          <cell r="G59">
            <v>25</v>
          </cell>
          <cell r="H59">
            <v>25</v>
          </cell>
          <cell r="I59">
            <v>25</v>
          </cell>
          <cell r="J59">
            <v>-1</v>
          </cell>
          <cell r="K59" t="e">
            <v>#DIV/0!</v>
          </cell>
          <cell r="L59" t="e">
            <v>#DIV/0!</v>
          </cell>
          <cell r="M59">
            <v>0.25</v>
          </cell>
          <cell r="N59">
            <v>0</v>
          </cell>
          <cell r="O59">
            <v>0</v>
          </cell>
          <cell r="P59">
            <v>0</v>
          </cell>
          <cell r="Q59" t="e">
            <v>#REF!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0.11596287308557862</v>
          </cell>
        </row>
        <row r="60">
          <cell r="A60" t="str">
            <v>---Annuity Payment</v>
          </cell>
          <cell r="B60">
            <v>0</v>
          </cell>
          <cell r="C60">
            <v>0</v>
          </cell>
          <cell r="D60">
            <v>0.222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---Others</v>
          </cell>
          <cell r="B61">
            <v>0</v>
          </cell>
          <cell r="C61">
            <v>13.756</v>
          </cell>
          <cell r="D61">
            <v>5.1776999999999997</v>
          </cell>
          <cell r="E61">
            <v>376.61799999999999</v>
          </cell>
          <cell r="F61">
            <v>376.61799999999999</v>
          </cell>
          <cell r="G61">
            <v>376.61799999999999</v>
          </cell>
          <cell r="H61">
            <v>376.61799999999999</v>
          </cell>
          <cell r="I61">
            <v>5026.9126419502527</v>
          </cell>
          <cell r="J61">
            <v>-0.62360424542018034</v>
          </cell>
          <cell r="K61">
            <v>71.738474612279589</v>
          </cell>
          <cell r="L61">
            <v>0</v>
          </cell>
          <cell r="M61">
            <v>0</v>
          </cell>
          <cell r="N61">
            <v>0</v>
          </cell>
          <cell r="O61">
            <v>0.49596112102002543</v>
          </cell>
          <cell r="P61">
            <v>0.37251656882801965</v>
          </cell>
          <cell r="Q61" t="e">
            <v>#REF!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>
            <v>0.14999999999999991</v>
          </cell>
        </row>
        <row r="62">
          <cell r="A62" t="str">
            <v>---Reinsurance ceded</v>
          </cell>
          <cell r="B62">
            <v>0</v>
          </cell>
          <cell r="C62">
            <v>16.440000000000001</v>
          </cell>
          <cell r="D62">
            <v>14.901</v>
          </cell>
          <cell r="E62">
            <v>12.907999999999999</v>
          </cell>
          <cell r="F62">
            <v>25</v>
          </cell>
          <cell r="G62">
            <v>30</v>
          </cell>
          <cell r="H62">
            <v>30</v>
          </cell>
          <cell r="I62">
            <v>0</v>
          </cell>
          <cell r="J62">
            <v>-9.3613138686131414E-2</v>
          </cell>
          <cell r="K62">
            <v>-0.13374941279108787</v>
          </cell>
          <cell r="L62">
            <v>0.93678339014564616</v>
          </cell>
          <cell r="M62">
            <v>0.19999999999999996</v>
          </cell>
          <cell r="N62">
            <v>0</v>
          </cell>
          <cell r="O62" t="e">
            <v>#DIV/0!</v>
          </cell>
          <cell r="P62" t="e">
            <v>#DIV/0!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>
            <v>0.14999999999999991</v>
          </cell>
        </row>
        <row r="63">
          <cell r="A63" t="str">
            <v>---Reinsurance accepted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A65" t="str">
            <v>Interim Bonus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Change of valuation in respect of life policies</v>
          </cell>
          <cell r="B66">
            <v>34.692999999999998</v>
          </cell>
          <cell r="C66">
            <v>438.93700000000001</v>
          </cell>
          <cell r="D66">
            <v>829.65499999999997</v>
          </cell>
          <cell r="E66">
            <v>1246.7570000000001</v>
          </cell>
          <cell r="F66">
            <v>1947.3689380059789</v>
          </cell>
          <cell r="G66">
            <v>2895.7700827031895</v>
          </cell>
          <cell r="H66">
            <v>4260.7833379564045</v>
          </cell>
          <cell r="I66">
            <v>3741.3962678161738</v>
          </cell>
          <cell r="J66">
            <v>0.89014596627762055</v>
          </cell>
          <cell r="K66">
            <v>0.50274150098534953</v>
          </cell>
          <cell r="L66">
            <v>0.56194746691294184</v>
          </cell>
          <cell r="M66">
            <v>0.48701667474902433</v>
          </cell>
          <cell r="N66">
            <v>0.47138177972298845</v>
          </cell>
          <cell r="O66">
            <v>0.49596112102002543</v>
          </cell>
          <cell r="P66">
            <v>0.37251656882801965</v>
          </cell>
          <cell r="Q66" t="e">
            <v>#REF!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0.74158463919992479</v>
          </cell>
        </row>
        <row r="67">
          <cell r="A67" t="str">
            <v>---Gross</v>
          </cell>
          <cell r="B67">
            <v>34.692999999999998</v>
          </cell>
          <cell r="C67">
            <v>438.93700000000001</v>
          </cell>
          <cell r="D67">
            <v>829.65499999999997</v>
          </cell>
          <cell r="E67">
            <v>1246.7570000000001</v>
          </cell>
          <cell r="F67">
            <v>1947.3689380059789</v>
          </cell>
          <cell r="G67">
            <v>2895.7700827031895</v>
          </cell>
          <cell r="H67">
            <v>4260.7833379564045</v>
          </cell>
          <cell r="I67">
            <v>3741.3962678161738</v>
          </cell>
          <cell r="J67">
            <v>0.89014596627762055</v>
          </cell>
          <cell r="K67">
            <v>0.50274150098534953</v>
          </cell>
          <cell r="L67">
            <v>0.56194746691294184</v>
          </cell>
          <cell r="M67">
            <v>0.48701667474902433</v>
          </cell>
          <cell r="N67">
            <v>0.47138177972298845</v>
          </cell>
          <cell r="O67">
            <v>0.49596112102002543</v>
          </cell>
          <cell r="P67">
            <v>0.37251656882801965</v>
          </cell>
          <cell r="Q67" t="e">
            <v>#REF!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>
            <v>0.74158463919992479</v>
          </cell>
        </row>
        <row r="68">
          <cell r="A68" t="str">
            <v>---Amount accepted in re-insurance</v>
          </cell>
          <cell r="C68">
            <v>0</v>
          </cell>
          <cell r="D68">
            <v>0</v>
          </cell>
        </row>
        <row r="69">
          <cell r="A69" t="str">
            <v>---Amount ceded in re-insurance</v>
          </cell>
          <cell r="C69">
            <v>0</v>
          </cell>
          <cell r="D69">
            <v>0</v>
          </cell>
        </row>
        <row r="70">
          <cell r="A70" t="str">
            <v>Provision for Linked Liabilities</v>
          </cell>
          <cell r="C70">
            <v>503.07600000000002</v>
          </cell>
          <cell r="D70">
            <v>2840.3649999999998</v>
          </cell>
          <cell r="E70">
            <v>4221.7380000000003</v>
          </cell>
          <cell r="F70">
            <v>6594.1329750701098</v>
          </cell>
          <cell r="G70">
            <v>9805.5856894416465</v>
          </cell>
          <cell r="H70">
            <v>14427.760122956917</v>
          </cell>
          <cell r="I70">
            <v>14859.783900000004</v>
          </cell>
          <cell r="J70">
            <v>4.6459958336314982</v>
          </cell>
          <cell r="K70">
            <v>0.48633643915482705</v>
          </cell>
          <cell r="L70">
            <v>0.56194746691294184</v>
          </cell>
          <cell r="M70">
            <v>0.48701667474902455</v>
          </cell>
          <cell r="N70">
            <v>0.47138177972298845</v>
          </cell>
          <cell r="O70">
            <v>0.50000000000000022</v>
          </cell>
          <cell r="P70">
            <v>0.30000000000000027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>
            <v>0.3</v>
          </cell>
        </row>
        <row r="71">
          <cell r="A71" t="str">
            <v>Total</v>
          </cell>
          <cell r="B71">
            <v>34.692999999999998</v>
          </cell>
          <cell r="C71">
            <v>982.85699999999997</v>
          </cell>
          <cell r="D71">
            <v>3715.5806999999995</v>
          </cell>
          <cell r="E71">
            <v>5888.16</v>
          </cell>
          <cell r="F71">
            <v>8973.1199130760888</v>
          </cell>
          <cell r="G71">
            <v>13147.973772144836</v>
          </cell>
          <cell r="H71">
            <v>19135.161460913321</v>
          </cell>
          <cell r="I71">
            <v>23728.092809766429</v>
          </cell>
          <cell r="J71">
            <v>2.7803878895912626</v>
          </cell>
          <cell r="K71">
            <v>0.58472133306107454</v>
          </cell>
          <cell r="L71">
            <v>0.52392596550978388</v>
          </cell>
          <cell r="M71">
            <v>0.46526223872088646</v>
          </cell>
          <cell r="N71">
            <v>0.45536960998909803</v>
          </cell>
          <cell r="O71">
            <v>0.49439174427164034</v>
          </cell>
          <cell r="P71">
            <v>0.32417931497050811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0.11163230169271743</v>
          </cell>
        </row>
        <row r="73">
          <cell r="A73" t="str">
            <v>Surplus / Deficit</v>
          </cell>
          <cell r="B73">
            <v>-348.95099999999996</v>
          </cell>
          <cell r="C73">
            <v>440.35699999999997</v>
          </cell>
          <cell r="D73">
            <v>-246.65169999999989</v>
          </cell>
          <cell r="E73">
            <v>26.51299999999992</v>
          </cell>
          <cell r="F73">
            <v>139.7181333732351</v>
          </cell>
          <cell r="G73">
            <v>507.16179665779782</v>
          </cell>
          <cell r="H73">
            <v>1002.2610235202774</v>
          </cell>
          <cell r="I73">
            <v>4082.768801256916</v>
          </cell>
          <cell r="J73">
            <v>866.87999999999738</v>
          </cell>
          <cell r="K73">
            <v>1730.4345119706995</v>
          </cell>
          <cell r="L73">
            <v>1527.7772609808599</v>
          </cell>
        </row>
        <row r="76">
          <cell r="A76" t="str">
            <v>P&amp;L (S/holder's Account)</v>
          </cell>
        </row>
        <row r="77">
          <cell r="A77" t="str">
            <v>Amount transferred from policyholders account</v>
          </cell>
          <cell r="E77">
            <v>0</v>
          </cell>
          <cell r="F77">
            <v>14.3223</v>
          </cell>
          <cell r="G77">
            <v>193.94499999999999</v>
          </cell>
          <cell r="H77">
            <v>202.06899999999999</v>
          </cell>
          <cell r="I77">
            <v>708.47900000000004</v>
          </cell>
          <cell r="J77">
            <v>895.05100000000004</v>
          </cell>
          <cell r="K77">
            <v>447.52550000000002</v>
          </cell>
          <cell r="L77">
            <v>537.03060000000005</v>
          </cell>
        </row>
        <row r="78">
          <cell r="A78" t="str">
            <v>Income from Investments</v>
          </cell>
          <cell r="B78">
            <v>127.03700000000001</v>
          </cell>
          <cell r="C78">
            <v>74.442999999999998</v>
          </cell>
          <cell r="D78">
            <v>53.488</v>
          </cell>
          <cell r="E78">
            <v>92.72</v>
          </cell>
          <cell r="F78">
            <v>144.21503171250001</v>
          </cell>
          <cell r="G78">
            <v>280.44147566249995</v>
          </cell>
          <cell r="H78">
            <v>364.57391836124992</v>
          </cell>
          <cell r="I78">
            <v>745.94208650000007</v>
          </cell>
          <cell r="J78">
            <v>226.18899999999999</v>
          </cell>
          <cell r="K78">
            <v>679.86474052499989</v>
          </cell>
          <cell r="L78">
            <v>758.22640161300012</v>
          </cell>
        </row>
        <row r="79">
          <cell r="A79" t="str">
            <v>---Interest/dividends</v>
          </cell>
          <cell r="B79">
            <v>101.462</v>
          </cell>
          <cell r="C79">
            <v>61.484000000000002</v>
          </cell>
          <cell r="D79">
            <v>54.46</v>
          </cell>
          <cell r="E79">
            <v>94.11</v>
          </cell>
          <cell r="F79">
            <v>96.372</v>
          </cell>
          <cell r="G79">
            <v>160.56800000000001</v>
          </cell>
          <cell r="H79">
            <v>209.619</v>
          </cell>
          <cell r="I79">
            <v>176.108</v>
          </cell>
          <cell r="J79">
            <v>218.63200000000001</v>
          </cell>
        </row>
        <row r="80">
          <cell r="A80" t="str">
            <v>---Profit on sale of investments (net)</v>
          </cell>
          <cell r="B80">
            <v>25.574999999999999</v>
          </cell>
          <cell r="C80">
            <v>12.959</v>
          </cell>
          <cell r="D80">
            <v>-0.97199999999999998</v>
          </cell>
          <cell r="E80">
            <v>2.484</v>
          </cell>
          <cell r="F80">
            <v>16.027000000000001</v>
          </cell>
          <cell r="G80">
            <v>78.781000000000006</v>
          </cell>
          <cell r="H80">
            <v>117.595</v>
          </cell>
          <cell r="I80">
            <v>28.170999999999999</v>
          </cell>
          <cell r="J80">
            <v>7.6189999999999998</v>
          </cell>
          <cell r="K80">
            <v>679.86474052499989</v>
          </cell>
          <cell r="L80">
            <v>758.22640161300012</v>
          </cell>
        </row>
        <row r="81">
          <cell r="A81" t="str">
            <v xml:space="preserve">---Transfer/gain on revaluation </v>
          </cell>
          <cell r="B81">
            <v>0</v>
          </cell>
          <cell r="C81">
            <v>0</v>
          </cell>
          <cell r="D81">
            <v>0</v>
          </cell>
          <cell r="E81">
            <v>-3.8740000000000001</v>
          </cell>
          <cell r="F81">
            <v>-40.773000000000003</v>
          </cell>
          <cell r="G81">
            <v>-69.168999999999997</v>
          </cell>
          <cell r="H81">
            <v>-64.174000000000007</v>
          </cell>
          <cell r="I81">
            <v>-1.2999999999999999E-2</v>
          </cell>
          <cell r="J81">
            <v>-6.2E-2</v>
          </cell>
        </row>
        <row r="82">
          <cell r="A82" t="str">
            <v>Other Income</v>
          </cell>
          <cell r="B82">
            <v>0</v>
          </cell>
          <cell r="C82">
            <v>0.80300000000000005</v>
          </cell>
          <cell r="D82">
            <v>3.6999999999999998E-2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Total Income</v>
          </cell>
          <cell r="B83">
            <v>127.03700000000001</v>
          </cell>
          <cell r="C83">
            <v>75.245999999999995</v>
          </cell>
          <cell r="D83">
            <v>53.524999999999999</v>
          </cell>
          <cell r="E83">
            <v>92.72</v>
          </cell>
          <cell r="F83">
            <v>144.21503171250001</v>
          </cell>
          <cell r="G83">
            <v>280.44147566249995</v>
          </cell>
          <cell r="H83">
            <v>364.57391836124992</v>
          </cell>
          <cell r="I83">
            <v>745.94208650000007</v>
          </cell>
          <cell r="J83">
            <v>1121.24</v>
          </cell>
          <cell r="K83">
            <v>1127.3902405249999</v>
          </cell>
          <cell r="L83">
            <v>1295.2570016130003</v>
          </cell>
        </row>
        <row r="85">
          <cell r="A85" t="str">
            <v>Operating Expenses</v>
          </cell>
          <cell r="B85">
            <v>0.79</v>
          </cell>
          <cell r="C85">
            <v>0.372</v>
          </cell>
          <cell r="D85">
            <v>0.70099999999999996</v>
          </cell>
          <cell r="E85">
            <v>0.41299999999999998</v>
          </cell>
          <cell r="F85">
            <v>2.3820000000000001</v>
          </cell>
          <cell r="G85">
            <v>2.6040000000000001</v>
          </cell>
          <cell r="H85">
            <v>20.417999999999999</v>
          </cell>
          <cell r="I85">
            <v>43.537999999999997</v>
          </cell>
          <cell r="J85">
            <v>8.26</v>
          </cell>
          <cell r="K85">
            <v>20</v>
          </cell>
          <cell r="L85">
            <v>20</v>
          </cell>
        </row>
        <row r="86">
          <cell r="A86" t="str">
            <v>Others</v>
          </cell>
        </row>
        <row r="87">
          <cell r="A87" t="str">
            <v>---contribution to the policy hodlers a/c</v>
          </cell>
          <cell r="B87">
            <v>0</v>
          </cell>
          <cell r="C87">
            <v>999.08800000000008</v>
          </cell>
          <cell r="D87">
            <v>239.745</v>
          </cell>
          <cell r="E87">
            <v>528.25799999999992</v>
          </cell>
          <cell r="F87">
            <v>727</v>
          </cell>
          <cell r="G87">
            <v>1081.0611225425407</v>
          </cell>
          <cell r="H87">
            <v>1590.6536384759754</v>
          </cell>
          <cell r="I87">
            <v>3654.034444777426</v>
          </cell>
          <cell r="J87">
            <v>88.234999999999999</v>
          </cell>
          <cell r="K87">
            <v>123.529</v>
          </cell>
          <cell r="L87">
            <v>172.94059999999999</v>
          </cell>
        </row>
        <row r="88">
          <cell r="A88" t="str">
            <v>---bad debts written off</v>
          </cell>
          <cell r="D88">
            <v>0</v>
          </cell>
          <cell r="E88">
            <v>0</v>
          </cell>
          <cell r="F88">
            <v>0</v>
          </cell>
        </row>
        <row r="90">
          <cell r="A90" t="str">
            <v>PBT</v>
          </cell>
          <cell r="B90">
            <v>126.247</v>
          </cell>
          <cell r="C90">
            <v>-924.21400000000006</v>
          </cell>
          <cell r="D90">
            <v>-186.92099999999999</v>
          </cell>
          <cell r="E90">
            <v>-435.95099999999991</v>
          </cell>
          <cell r="F90">
            <v>-582.78496828749996</v>
          </cell>
          <cell r="G90">
            <v>-800.61964688004082</v>
          </cell>
          <cell r="H90">
            <v>-1226.0797201147254</v>
          </cell>
          <cell r="I90">
            <v>-2908.0923582774258</v>
          </cell>
          <cell r="J90">
            <v>1024.7450000000001</v>
          </cell>
          <cell r="K90">
            <v>983.86124052499986</v>
          </cell>
          <cell r="L90">
            <v>1102.3164016130004</v>
          </cell>
        </row>
        <row r="91">
          <cell r="A91" t="str">
            <v>Total Tax</v>
          </cell>
          <cell r="B91">
            <v>0</v>
          </cell>
          <cell r="C91">
            <v>0</v>
          </cell>
          <cell r="D91">
            <v>0</v>
          </cell>
          <cell r="E91">
            <v>8.27</v>
          </cell>
          <cell r="F91">
            <v>0</v>
          </cell>
          <cell r="G91">
            <v>0</v>
          </cell>
          <cell r="H91">
            <v>0</v>
          </cell>
          <cell r="I91">
            <v>223.31261534550191</v>
          </cell>
          <cell r="J91">
            <v>0</v>
          </cell>
          <cell r="K91">
            <v>0</v>
          </cell>
          <cell r="L91">
            <v>0</v>
          </cell>
        </row>
        <row r="92">
          <cell r="A92" t="str">
            <v>Effective Tax Rate</v>
          </cell>
          <cell r="B92">
            <v>0</v>
          </cell>
          <cell r="C92">
            <v>0</v>
          </cell>
          <cell r="D92">
            <v>0</v>
          </cell>
        </row>
        <row r="93">
          <cell r="A93" t="str">
            <v xml:space="preserve">Profit After Tax </v>
          </cell>
          <cell r="B93">
            <v>126.247</v>
          </cell>
          <cell r="C93">
            <v>-924.21400000000006</v>
          </cell>
          <cell r="D93">
            <v>-186.92099999999999</v>
          </cell>
          <cell r="E93">
            <v>-444.22099999999989</v>
          </cell>
          <cell r="F93">
            <v>-583</v>
          </cell>
          <cell r="G93">
            <v>-800.61964688004082</v>
          </cell>
          <cell r="H93">
            <v>-1226.0797201147254</v>
          </cell>
          <cell r="I93">
            <v>-3131.4049736229276</v>
          </cell>
          <cell r="J93">
            <v>1024.7450000000001</v>
          </cell>
          <cell r="K93">
            <v>983.86124052499986</v>
          </cell>
          <cell r="L93">
            <v>1102.3164016130004</v>
          </cell>
        </row>
        <row r="95">
          <cell r="A95" t="str">
            <v>Accumulated fund addition</v>
          </cell>
          <cell r="C95">
            <v>7.36</v>
          </cell>
          <cell r="D95">
            <v>24.44</v>
          </cell>
          <cell r="E95">
            <v>32.602403781675022</v>
          </cell>
          <cell r="F95">
            <v>110</v>
          </cell>
          <cell r="G95">
            <v>163.57183422239265</v>
          </cell>
          <cell r="H95">
            <v>240.6766165506977</v>
          </cell>
          <cell r="I95">
            <v>294.56201779427698</v>
          </cell>
          <cell r="J95">
            <v>866.87999999999738</v>
          </cell>
          <cell r="K95">
            <v>1730.4345119706995</v>
          </cell>
          <cell r="L95">
            <v>1527.7772609808599</v>
          </cell>
        </row>
        <row r="97">
          <cell r="A97" t="str">
            <v>Profit</v>
          </cell>
          <cell r="B97">
            <v>-222.70399999999995</v>
          </cell>
          <cell r="C97">
            <v>-491.2170000000001</v>
          </cell>
          <cell r="D97">
            <v>-458.01269999999988</v>
          </cell>
          <cell r="E97">
            <v>-450.31040378167501</v>
          </cell>
          <cell r="F97">
            <v>-553.2818666267649</v>
          </cell>
          <cell r="G97">
            <v>-457.02968444463568</v>
          </cell>
          <cell r="H97">
            <v>-464.49531314514576</v>
          </cell>
          <cell r="I97">
            <v>656.8018098397115</v>
          </cell>
          <cell r="J97">
            <v>1024.7450000000001</v>
          </cell>
          <cell r="K97">
            <v>983.86124052499963</v>
          </cell>
          <cell r="L97">
            <v>1102.3164016130004</v>
          </cell>
        </row>
        <row r="99">
          <cell r="A99" t="str">
            <v>Balance Sheet</v>
          </cell>
          <cell r="H99">
            <v>-3.2684965844964609E-12</v>
          </cell>
          <cell r="I99">
            <v>-1.2505552149377763E-12</v>
          </cell>
          <cell r="J99">
            <v>-2.5011104298755527E-12</v>
          </cell>
          <cell r="K99">
            <v>4.5474735088646412E-12</v>
          </cell>
          <cell r="L99">
            <v>-2.7284841053187847E-12</v>
          </cell>
        </row>
        <row r="100">
          <cell r="A100" t="str">
            <v>Liabilities</v>
          </cell>
        </row>
        <row r="101">
          <cell r="A101" t="str">
            <v>Capital</v>
          </cell>
          <cell r="B101">
            <v>1306.6099999999999</v>
          </cell>
          <cell r="C101">
            <v>1506.1859999999999</v>
          </cell>
          <cell r="D101">
            <v>2113.337</v>
          </cell>
          <cell r="E101">
            <v>2443.701</v>
          </cell>
          <cell r="F101">
            <v>2843.701</v>
          </cell>
          <cell r="G101">
            <v>3243.701</v>
          </cell>
          <cell r="H101">
            <v>3643.701</v>
          </cell>
          <cell r="I101">
            <v>4503.4660000000003</v>
          </cell>
          <cell r="J101">
            <v>5102.902</v>
          </cell>
          <cell r="K101">
            <v>5502.902</v>
          </cell>
          <cell r="L101">
            <v>5902.902</v>
          </cell>
        </row>
        <row r="102">
          <cell r="A102" t="str">
            <v>Reserves and Surplus</v>
          </cell>
          <cell r="B102">
            <v>-136</v>
          </cell>
          <cell r="C102">
            <v>-628.226</v>
          </cell>
          <cell r="D102">
            <v>-1086.2379999999998</v>
          </cell>
          <cell r="E102">
            <v>-1518.6079999999997</v>
          </cell>
          <cell r="F102">
            <v>-2071.8898666267646</v>
          </cell>
          <cell r="G102">
            <v>-2528.9195510714003</v>
          </cell>
          <cell r="H102">
            <v>-2993.414864216546</v>
          </cell>
          <cell r="I102">
            <v>-2621.509915949418</v>
          </cell>
          <cell r="J102">
            <v>-966.77300000000002</v>
          </cell>
          <cell r="K102">
            <v>17.088240524999605</v>
          </cell>
          <cell r="L102">
            <v>1119.4046421379999</v>
          </cell>
        </row>
        <row r="103">
          <cell r="A103" t="str">
            <v>Share holders equity</v>
          </cell>
          <cell r="B103">
            <v>1170.6099999999999</v>
          </cell>
          <cell r="C103">
            <v>877.95999999999992</v>
          </cell>
          <cell r="D103">
            <v>1027.0990000000002</v>
          </cell>
          <cell r="E103">
            <v>925.0930000000003</v>
          </cell>
          <cell r="F103">
            <v>771.81113337323541</v>
          </cell>
          <cell r="G103">
            <v>714.78144892859973</v>
          </cell>
          <cell r="H103">
            <v>650.28613578345403</v>
          </cell>
          <cell r="I103">
            <v>1881.9560840505824</v>
          </cell>
          <cell r="J103">
            <v>4136.1289999999999</v>
          </cell>
          <cell r="K103">
            <v>5519.9902405249995</v>
          </cell>
          <cell r="L103">
            <v>7022.3066421379999</v>
          </cell>
        </row>
        <row r="104">
          <cell r="A104" t="str">
            <v>Policy Holders funds</v>
          </cell>
          <cell r="B104">
            <v>267.90599999999995</v>
          </cell>
          <cell r="C104">
            <v>1219.5219999999999</v>
          </cell>
          <cell r="D104">
            <v>4926.8739999999998</v>
          </cell>
          <cell r="E104">
            <v>10530.697</v>
          </cell>
          <cell r="F104">
            <v>16448.395503977717</v>
          </cell>
          <cell r="G104">
            <v>24459.038387281747</v>
          </cell>
          <cell r="H104">
            <v>35988.583432591513</v>
          </cell>
          <cell r="I104">
            <v>51621.689354033217</v>
          </cell>
          <cell r="J104">
            <v>79461.870999999999</v>
          </cell>
          <cell r="K104">
            <v>87572.045901074234</v>
          </cell>
          <cell r="L104">
            <v>97727.151945744961</v>
          </cell>
        </row>
        <row r="105">
          <cell r="A105" t="str">
            <v>Others</v>
          </cell>
          <cell r="C105">
            <v>0</v>
          </cell>
          <cell r="D105">
            <v>1.0089999999999999</v>
          </cell>
          <cell r="E105">
            <v>15.670999999999999</v>
          </cell>
          <cell r="F105">
            <v>0</v>
          </cell>
          <cell r="G105">
            <v>0</v>
          </cell>
          <cell r="H105">
            <v>0</v>
          </cell>
          <cell r="I105">
            <v>1</v>
          </cell>
          <cell r="J105">
            <v>2038.338</v>
          </cell>
          <cell r="K105">
            <v>2038.338</v>
          </cell>
          <cell r="L105">
            <v>2038.338</v>
          </cell>
        </row>
        <row r="106">
          <cell r="A106" t="str">
            <v>Total Liablilities</v>
          </cell>
          <cell r="B106">
            <v>1438.5159999999998</v>
          </cell>
          <cell r="C106">
            <v>2097.482</v>
          </cell>
          <cell r="D106">
            <v>5954.982</v>
          </cell>
          <cell r="E106">
            <v>11471.461000000001</v>
          </cell>
          <cell r="F106">
            <v>17220.206637350951</v>
          </cell>
          <cell r="G106">
            <v>25173.819836210347</v>
          </cell>
          <cell r="H106">
            <v>36638.869568374968</v>
          </cell>
          <cell r="I106">
            <v>53504.645438083797</v>
          </cell>
          <cell r="J106">
            <v>85636.338000000003</v>
          </cell>
          <cell r="K106">
            <v>95130.374141599241</v>
          </cell>
          <cell r="L106">
            <v>106787.79658788297</v>
          </cell>
        </row>
        <row r="107">
          <cell r="A107" t="str">
            <v>Growth YoY</v>
          </cell>
          <cell r="C107">
            <v>0.45808736225387836</v>
          </cell>
          <cell r="D107">
            <v>1.8391099423022461</v>
          </cell>
        </row>
        <row r="109">
          <cell r="A109" t="str">
            <v>Assets</v>
          </cell>
        </row>
        <row r="110">
          <cell r="A110" t="str">
            <v xml:space="preserve">Fixed Assets </v>
          </cell>
          <cell r="B110">
            <v>200.05699999999999</v>
          </cell>
          <cell r="C110">
            <v>229.578</v>
          </cell>
          <cell r="D110">
            <v>230.69399999999999</v>
          </cell>
          <cell r="E110">
            <v>183.626</v>
          </cell>
          <cell r="F110">
            <v>230.69399999999999</v>
          </cell>
          <cell r="G110">
            <v>230.69399999999999</v>
          </cell>
          <cell r="H110">
            <v>230.69399999999999</v>
          </cell>
          <cell r="I110">
            <v>231.69399999999999</v>
          </cell>
          <cell r="J110">
            <v>438.48899999999998</v>
          </cell>
          <cell r="K110">
            <v>438.48899999999998</v>
          </cell>
          <cell r="L110">
            <v>438.48899999999998</v>
          </cell>
        </row>
        <row r="111">
          <cell r="A111" t="str">
            <v xml:space="preserve">Investments </v>
          </cell>
          <cell r="B111">
            <v>1150.4690000000001</v>
          </cell>
          <cell r="C111">
            <v>1801.98</v>
          </cell>
          <cell r="D111">
            <v>5529.1549999999997</v>
          </cell>
          <cell r="E111">
            <v>11212.053</v>
          </cell>
          <cell r="F111">
            <v>16257.476849999999</v>
          </cell>
          <cell r="G111">
            <v>21134.719904999998</v>
          </cell>
          <cell r="H111">
            <v>27475.135876499997</v>
          </cell>
          <cell r="I111">
            <v>29837.68346</v>
          </cell>
          <cell r="J111">
            <v>2.0683775624590726</v>
          </cell>
          <cell r="K111">
            <v>0.33397724147606467</v>
          </cell>
          <cell r="L111">
            <v>0.45</v>
          </cell>
          <cell r="M111">
            <v>0.3</v>
          </cell>
          <cell r="N111">
            <v>0.3</v>
          </cell>
          <cell r="O111">
            <v>0.3</v>
          </cell>
          <cell r="P111">
            <v>0.5746834232767184</v>
          </cell>
          <cell r="Q111">
            <v>0.70552437283614777</v>
          </cell>
          <cell r="R111">
            <v>0.30874967076830706</v>
          </cell>
          <cell r="S111">
            <v>0.70260916268567897</v>
          </cell>
          <cell r="T111">
            <v>0.28056290064502631</v>
          </cell>
          <cell r="U111">
            <v>0.11</v>
          </cell>
          <cell r="V111">
            <v>0.12</v>
          </cell>
        </row>
        <row r="112">
          <cell r="A112" t="str">
            <v>Loans</v>
          </cell>
          <cell r="B112">
            <v>4.7690000000000001</v>
          </cell>
          <cell r="C112">
            <v>2.637</v>
          </cell>
          <cell r="D112">
            <v>2.2999999999999998</v>
          </cell>
          <cell r="E112">
            <v>7.2450000000000001</v>
          </cell>
          <cell r="F112">
            <v>3</v>
          </cell>
          <cell r="G112">
            <v>3</v>
          </cell>
          <cell r="H112">
            <v>3</v>
          </cell>
          <cell r="I112">
            <v>4</v>
          </cell>
          <cell r="J112">
            <v>57.741999999999997</v>
          </cell>
          <cell r="K112">
            <v>6</v>
          </cell>
          <cell r="L112">
            <v>6</v>
          </cell>
        </row>
        <row r="113">
          <cell r="A113" t="str">
            <v>Current Assets</v>
          </cell>
          <cell r="B113">
            <v>214.63399999999999</v>
          </cell>
          <cell r="C113">
            <v>464.52800000000002</v>
          </cell>
          <cell r="D113">
            <v>732.04200000000003</v>
          </cell>
          <cell r="E113">
            <v>850.99600000000009</v>
          </cell>
          <cell r="F113">
            <v>1329.2110465530461</v>
          </cell>
          <cell r="G113">
            <v>1976.5589904849812</v>
          </cell>
          <cell r="H113">
            <v>2908.2728851472652</v>
          </cell>
          <cell r="I113">
            <v>5242.3504279600547</v>
          </cell>
          <cell r="J113">
            <v>2039.6190000000001</v>
          </cell>
          <cell r="K113">
            <v>2247.7901217390554</v>
          </cell>
          <cell r="L113">
            <v>2508.4503223492984</v>
          </cell>
        </row>
        <row r="114">
          <cell r="A114" t="str">
            <v>---Cash and Bank Balances</v>
          </cell>
          <cell r="B114">
            <v>64.944999999999993</v>
          </cell>
          <cell r="C114">
            <v>294.17599999999999</v>
          </cell>
          <cell r="D114">
            <v>526.98500000000001</v>
          </cell>
          <cell r="E114">
            <v>570.98400000000004</v>
          </cell>
          <cell r="F114">
            <v>891.84701244781934</v>
          </cell>
          <cell r="G114">
            <v>1326.191378835008</v>
          </cell>
          <cell r="H114">
            <v>1951.3338312435383</v>
          </cell>
          <cell r="I114">
            <v>3866.849208308895</v>
          </cell>
          <cell r="J114">
            <v>1047.3050000000001</v>
          </cell>
          <cell r="K114">
            <v>1154.196854141838</v>
          </cell>
          <cell r="L114">
            <v>1288.040837454462</v>
          </cell>
        </row>
        <row r="115">
          <cell r="A115" t="str">
            <v>---Advances &amp; other assets</v>
          </cell>
          <cell r="B115">
            <v>149.68899999999999</v>
          </cell>
          <cell r="C115">
            <v>170.352</v>
          </cell>
          <cell r="D115">
            <v>205.05699999999999</v>
          </cell>
          <cell r="E115">
            <v>280.012</v>
          </cell>
          <cell r="F115">
            <v>437.36403410522672</v>
          </cell>
          <cell r="G115">
            <v>650.36761164997313</v>
          </cell>
          <cell r="H115">
            <v>956.93905390372686</v>
          </cell>
          <cell r="I115">
            <v>1375.5012196511602</v>
          </cell>
          <cell r="J115">
            <v>992.31399999999996</v>
          </cell>
          <cell r="K115">
            <v>1093.5932675972174</v>
          </cell>
          <cell r="L115">
            <v>1220.4094848948366</v>
          </cell>
        </row>
        <row r="116">
          <cell r="A116" t="str">
            <v>Current Liabilities</v>
          </cell>
          <cell r="B116">
            <v>131.41300000000001</v>
          </cell>
          <cell r="C116">
            <v>400.23200000000003</v>
          </cell>
          <cell r="D116">
            <v>539.21400000000006</v>
          </cell>
          <cell r="E116">
            <v>782.45899999999995</v>
          </cell>
          <cell r="F116">
            <v>-600.17525920209323</v>
          </cell>
          <cell r="G116">
            <v>1828.8469407253679</v>
          </cell>
          <cell r="H116">
            <v>6021.7668067277027</v>
          </cell>
          <cell r="I116">
            <v>18188.917550123741</v>
          </cell>
          <cell r="J116">
            <v>2822.386</v>
          </cell>
          <cell r="K116">
            <v>2936.2951201398191</v>
          </cell>
          <cell r="L116">
            <v>2984.4596912663446</v>
          </cell>
        </row>
        <row r="117">
          <cell r="A117" t="str">
            <v>---Liabilities</v>
          </cell>
          <cell r="B117">
            <v>123.782</v>
          </cell>
          <cell r="C117">
            <v>389.45800000000003</v>
          </cell>
          <cell r="D117">
            <v>516.45600000000002</v>
          </cell>
          <cell r="E117">
            <v>764</v>
          </cell>
          <cell r="F117">
            <v>1551.7190000000001</v>
          </cell>
          <cell r="G117">
            <v>2282.473</v>
          </cell>
          <cell r="H117">
            <v>2320.42</v>
          </cell>
          <cell r="I117">
            <v>2643.2080000000001</v>
          </cell>
          <cell r="J117">
            <v>2631.7820000000002</v>
          </cell>
        </row>
        <row r="118">
          <cell r="A118" t="str">
            <v>---Provisions</v>
          </cell>
          <cell r="B118">
            <v>7.6310000000000002</v>
          </cell>
          <cell r="C118">
            <v>10.773999999999999</v>
          </cell>
          <cell r="D118">
            <v>22.757999999999999</v>
          </cell>
          <cell r="E118">
            <v>18.459</v>
          </cell>
          <cell r="F118">
            <v>70.968999999999994</v>
          </cell>
          <cell r="G118">
            <v>110.62</v>
          </cell>
          <cell r="H118">
            <v>139.84700000000001</v>
          </cell>
          <cell r="I118">
            <v>171.37299999999999</v>
          </cell>
          <cell r="J118">
            <v>190.60400000000001</v>
          </cell>
        </row>
        <row r="119">
          <cell r="A119" t="str">
            <v>Net Current Assets</v>
          </cell>
          <cell r="B119">
            <v>83.220999999999975</v>
          </cell>
          <cell r="C119">
            <v>64.295999999999992</v>
          </cell>
          <cell r="D119">
            <v>192.82799999999997</v>
          </cell>
          <cell r="E119">
            <v>68.537000000000148</v>
          </cell>
          <cell r="F119">
            <v>70.118999999999915</v>
          </cell>
          <cell r="G119">
            <v>-180.9369999999999</v>
          </cell>
          <cell r="H119">
            <v>-238.32900000000018</v>
          </cell>
          <cell r="I119">
            <v>-838.84000000000015</v>
          </cell>
          <cell r="J119">
            <v>-782.76699999999983</v>
          </cell>
        </row>
        <row r="120">
          <cell r="A120" t="str">
            <v>Misc Assets</v>
          </cell>
          <cell r="B120">
            <v>0</v>
          </cell>
          <cell r="C120">
            <v>0</v>
          </cell>
          <cell r="D120">
            <v>0</v>
          </cell>
        </row>
        <row r="121">
          <cell r="A121" t="str">
            <v>Other Assets</v>
          </cell>
          <cell r="B121">
            <v>0.4</v>
          </cell>
          <cell r="C121">
            <v>0.4</v>
          </cell>
          <cell r="D121">
            <v>0.38</v>
          </cell>
        </row>
        <row r="122">
          <cell r="A122" t="str">
            <v>Total Assets</v>
          </cell>
          <cell r="B122">
            <v>1438.9160000000002</v>
          </cell>
          <cell r="C122">
            <v>2098.8910000000001</v>
          </cell>
          <cell r="D122">
            <v>5955.357</v>
          </cell>
          <cell r="E122">
            <v>11471.461000000001</v>
          </cell>
          <cell r="F122">
            <v>17220.206637350951</v>
          </cell>
          <cell r="G122">
            <v>25173.819836210347</v>
          </cell>
          <cell r="H122">
            <v>36638.869568374968</v>
          </cell>
          <cell r="I122">
            <v>53504.645438083797</v>
          </cell>
          <cell r="J122">
            <v>85636.337999999989</v>
          </cell>
          <cell r="K122">
            <v>95130.374141599241</v>
          </cell>
          <cell r="L122">
            <v>106787.79658788297</v>
          </cell>
        </row>
        <row r="125">
          <cell r="A125" t="str">
            <v xml:space="preserve">Yields </v>
          </cell>
          <cell r="C125">
            <v>3.035446166893992E-2</v>
          </cell>
          <cell r="D125">
            <v>3.3799132057996478E-2</v>
          </cell>
          <cell r="E125">
            <v>4.7306383147500471E-2</v>
          </cell>
          <cell r="F125">
            <v>4.7306383147500471E-2</v>
          </cell>
          <cell r="G125">
            <v>0.05</v>
          </cell>
          <cell r="H125">
            <v>0.05</v>
          </cell>
          <cell r="I125">
            <v>5.5E-2</v>
          </cell>
          <cell r="J125">
            <v>4.9217450047069532E-2</v>
          </cell>
          <cell r="K125">
            <v>4.9217450047069532E-2</v>
          </cell>
          <cell r="L125">
            <v>4.9217450047069532E-2</v>
          </cell>
        </row>
        <row r="126">
          <cell r="C126">
            <v>5.0427966748959926E-2</v>
          </cell>
          <cell r="D126">
            <v>1.4592010650465446E-2</v>
          </cell>
          <cell r="E126">
            <v>1.1076858969794772E-2</v>
          </cell>
          <cell r="F126">
            <v>1.0500000000000001E-2</v>
          </cell>
          <cell r="G126">
            <v>1.4999999999999999E-2</v>
          </cell>
          <cell r="H126">
            <v>1.4999999999999999E-2</v>
          </cell>
          <cell r="I126">
            <v>2.5000000000000001E-2</v>
          </cell>
          <cell r="J126">
            <v>7.4999999999999997E-3</v>
          </cell>
          <cell r="K126">
            <v>7.4999999999999997E-3</v>
          </cell>
          <cell r="L126">
            <v>7.4999999999999997E-3</v>
          </cell>
        </row>
        <row r="128">
          <cell r="A128" t="str">
            <v>For  reserves</v>
          </cell>
        </row>
        <row r="129">
          <cell r="A129" t="str">
            <v>---1st year premium</v>
          </cell>
          <cell r="C129">
            <v>0.55000000000000004</v>
          </cell>
          <cell r="D129">
            <v>0.55000000000000004</v>
          </cell>
          <cell r="E129">
            <v>0.5</v>
          </cell>
          <cell r="F129">
            <v>0.5</v>
          </cell>
          <cell r="G129">
            <v>0.6</v>
          </cell>
          <cell r="H129">
            <v>0.6</v>
          </cell>
          <cell r="I129">
            <v>0.5</v>
          </cell>
          <cell r="J129">
            <v>0.5</v>
          </cell>
          <cell r="K129">
            <v>0.5</v>
          </cell>
          <cell r="L129">
            <v>0.5</v>
          </cell>
        </row>
        <row r="130">
          <cell r="A130" t="str">
            <v>---Renewal</v>
          </cell>
          <cell r="C130">
            <v>0.95</v>
          </cell>
          <cell r="D130">
            <v>0.95</v>
          </cell>
          <cell r="E130">
            <v>0.9</v>
          </cell>
          <cell r="F130">
            <v>0.9</v>
          </cell>
          <cell r="G130">
            <v>0.9</v>
          </cell>
          <cell r="H130">
            <v>0.9</v>
          </cell>
          <cell r="I130">
            <v>0.9</v>
          </cell>
          <cell r="J130">
            <v>0.9</v>
          </cell>
          <cell r="K130">
            <v>0.9</v>
          </cell>
          <cell r="L130">
            <v>0.9</v>
          </cell>
        </row>
        <row r="131">
          <cell r="A131" t="str">
            <v>---Single</v>
          </cell>
          <cell r="C131">
            <v>0.95</v>
          </cell>
          <cell r="D131">
            <v>0.95</v>
          </cell>
          <cell r="E131">
            <v>0.9</v>
          </cell>
          <cell r="F131">
            <v>0.9</v>
          </cell>
          <cell r="G131">
            <v>0.97499999999999998</v>
          </cell>
          <cell r="H131">
            <v>0.97499999999999998</v>
          </cell>
          <cell r="I131">
            <v>0.9</v>
          </cell>
          <cell r="J131">
            <v>0.9</v>
          </cell>
          <cell r="K131">
            <v>0.9</v>
          </cell>
          <cell r="L131">
            <v>0.9</v>
          </cell>
        </row>
        <row r="133">
          <cell r="A133" t="str">
            <v>Reserves</v>
          </cell>
        </row>
        <row r="134">
          <cell r="A134" t="str">
            <v>---Non Unit Linked</v>
          </cell>
          <cell r="C134">
            <v>638.53250000000014</v>
          </cell>
          <cell r="D134">
            <v>1080.5700000000002</v>
          </cell>
          <cell r="E134">
            <v>2239.2702490892061</v>
          </cell>
          <cell r="F134">
            <v>2558.6986967878547</v>
          </cell>
          <cell r="G134">
            <v>3442.9193406678478</v>
          </cell>
          <cell r="H134">
            <v>4599.4298916683547</v>
          </cell>
          <cell r="I134">
            <v>11912.914559863721</v>
          </cell>
          <cell r="J134">
            <v>16095.835992281862</v>
          </cell>
          <cell r="K134">
            <v>19539.879833477713</v>
          </cell>
          <cell r="L134">
            <v>23397.507029541372</v>
          </cell>
        </row>
        <row r="135">
          <cell r="A135" t="str">
            <v>---Unit Linked</v>
          </cell>
          <cell r="C135">
            <v>387.84860000000003</v>
          </cell>
          <cell r="D135">
            <v>2590.8928999999998</v>
          </cell>
          <cell r="E135">
            <v>1903.204850910794</v>
          </cell>
          <cell r="F135">
            <v>3805.2989742253994</v>
          </cell>
          <cell r="G135">
            <v>7008.7693549140995</v>
          </cell>
          <cell r="H135">
            <v>10835.292174122089</v>
          </cell>
          <cell r="I135">
            <v>15191.819175565874</v>
          </cell>
          <cell r="J135">
            <v>15226.342706381378</v>
          </cell>
          <cell r="K135">
            <v>17620.460708952305</v>
          </cell>
          <cell r="L135">
            <v>20326.364035099738</v>
          </cell>
        </row>
        <row r="137">
          <cell r="A137" t="str">
            <v>Commission Rates</v>
          </cell>
        </row>
        <row r="138">
          <cell r="A138" t="str">
            <v>---1st Year</v>
          </cell>
          <cell r="C138">
            <v>0.1782757916523211</v>
          </cell>
          <cell r="D138">
            <v>0.1779162723955254</v>
          </cell>
          <cell r="E138">
            <v>0.1432946956110335</v>
          </cell>
          <cell r="F138">
            <v>0.125</v>
          </cell>
          <cell r="G138">
            <v>0.125</v>
          </cell>
          <cell r="H138">
            <v>0.125</v>
          </cell>
          <cell r="I138">
            <v>0.12</v>
          </cell>
          <cell r="J138">
            <v>0.11222539176737162</v>
          </cell>
          <cell r="K138">
            <v>0.16500000000000001</v>
          </cell>
          <cell r="L138">
            <v>0.16500000000000001</v>
          </cell>
        </row>
        <row r="139">
          <cell r="A139" t="str">
            <v>-------Linked</v>
          </cell>
          <cell r="C139">
            <v>7.2923244608610646E-2</v>
          </cell>
          <cell r="D139">
            <v>0.13377759052251331</v>
          </cell>
          <cell r="E139">
            <v>0.13377759052251331</v>
          </cell>
          <cell r="F139">
            <v>0.13377759052251331</v>
          </cell>
          <cell r="G139">
            <v>0.13377759052251331</v>
          </cell>
          <cell r="H139">
            <v>0.13377759052251331</v>
          </cell>
          <cell r="I139">
            <v>0.13</v>
          </cell>
          <cell r="J139">
            <v>0.12</v>
          </cell>
          <cell r="K139">
            <v>0.12</v>
          </cell>
          <cell r="L139">
            <v>0.12</v>
          </cell>
        </row>
        <row r="140">
          <cell r="A140" t="str">
            <v>-------Others</v>
          </cell>
          <cell r="C140">
            <v>0.2330641146373795</v>
          </cell>
          <cell r="D140">
            <v>0.24259843247897314</v>
          </cell>
          <cell r="E140">
            <v>0.1572413494018674</v>
          </cell>
          <cell r="F140">
            <v>0.1572413494018674</v>
          </cell>
          <cell r="G140">
            <v>0.1572413494018674</v>
          </cell>
          <cell r="H140">
            <v>0.1572413494018674</v>
          </cell>
          <cell r="I140">
            <v>0.11</v>
          </cell>
          <cell r="J140">
            <v>2.0992629898113064E-3</v>
          </cell>
          <cell r="K140">
            <v>2.0992629898113064E-3</v>
          </cell>
          <cell r="L140">
            <v>2.0992629898113064E-3</v>
          </cell>
        </row>
        <row r="141">
          <cell r="A141" t="str">
            <v>---Renewal Year</v>
          </cell>
          <cell r="C141">
            <v>3.9648503362227999E-2</v>
          </cell>
          <cell r="D141">
            <v>3.6368469304169988E-2</v>
          </cell>
          <cell r="E141">
            <v>3.2270093905384226E-2</v>
          </cell>
          <cell r="F141">
            <v>0.03</v>
          </cell>
          <cell r="G141">
            <v>0.03</v>
          </cell>
          <cell r="H141">
            <v>0.03</v>
          </cell>
          <cell r="I141">
            <v>0.03</v>
          </cell>
          <cell r="J141">
            <v>1.7620304662602001E-2</v>
          </cell>
          <cell r="K141">
            <v>1.7620304662602001E-2</v>
          </cell>
          <cell r="L141">
            <v>1.7620304662602001E-2</v>
          </cell>
        </row>
        <row r="142">
          <cell r="A142" t="str">
            <v>-------Linked</v>
          </cell>
          <cell r="D142">
            <v>3.0033600841885458E-2</v>
          </cell>
          <cell r="E142">
            <v>3.0033600841885458E-2</v>
          </cell>
          <cell r="F142">
            <v>3.0033600841885458E-2</v>
          </cell>
          <cell r="G142">
            <v>3.0033600841885458E-2</v>
          </cell>
          <cell r="H142">
            <v>3.0033600841885458E-2</v>
          </cell>
          <cell r="I142">
            <v>3.0033600841885458E-2</v>
          </cell>
          <cell r="J142">
            <v>3.0033600841885458E-2</v>
          </cell>
          <cell r="K142">
            <v>3.0033600841885458E-2</v>
          </cell>
          <cell r="L142">
            <v>3.0033600841885458E-2</v>
          </cell>
        </row>
        <row r="143">
          <cell r="A143" t="str">
            <v>-------Others</v>
          </cell>
          <cell r="C143">
            <v>3.9648503362227999E-2</v>
          </cell>
          <cell r="D143">
            <v>3.8615872605248534E-2</v>
          </cell>
          <cell r="E143">
            <v>3.8615872605248534E-2</v>
          </cell>
          <cell r="F143">
            <v>3.8615872605248534E-2</v>
          </cell>
          <cell r="G143">
            <v>3.8615872605248534E-2</v>
          </cell>
          <cell r="H143">
            <v>3.8615872605248534E-2</v>
          </cell>
          <cell r="I143">
            <v>3.8615872605248534E-2</v>
          </cell>
          <cell r="J143">
            <v>3.8615872605248534E-2</v>
          </cell>
          <cell r="K143">
            <v>3.8615872605248534E-2</v>
          </cell>
          <cell r="L143">
            <v>3.8615872605248534E-2</v>
          </cell>
        </row>
        <row r="144">
          <cell r="A144" t="str">
            <v>---Single Year</v>
          </cell>
          <cell r="C144">
            <v>1.747186032450699E-2</v>
          </cell>
          <cell r="D144">
            <v>1.3104699003897791E-2</v>
          </cell>
          <cell r="E144">
            <v>1.718400137791885E-2</v>
          </cell>
          <cell r="F144">
            <v>1.4999999999999999E-2</v>
          </cell>
          <cell r="G144">
            <v>1.4999999999999999E-2</v>
          </cell>
          <cell r="H144">
            <v>1.4999999999999999E-2</v>
          </cell>
          <cell r="I144">
            <v>1.4999999999999999E-2</v>
          </cell>
          <cell r="J144">
            <v>1.2373732146814762E-2</v>
          </cell>
          <cell r="K144">
            <v>1.2373732146814762E-2</v>
          </cell>
          <cell r="L144">
            <v>1.2373732146814762E-2</v>
          </cell>
        </row>
        <row r="145">
          <cell r="A145" t="str">
            <v>-------Linked</v>
          </cell>
          <cell r="C145">
            <v>1.7794400451125646E-2</v>
          </cell>
          <cell r="D145">
            <v>1.306959750087623E-2</v>
          </cell>
          <cell r="E145">
            <v>1.306959750087623E-2</v>
          </cell>
          <cell r="F145">
            <v>1.306959750087623E-2</v>
          </cell>
          <cell r="G145">
            <v>1.306959750087623E-2</v>
          </cell>
          <cell r="H145">
            <v>1.306959750087623E-2</v>
          </cell>
          <cell r="I145">
            <v>1.3069597500876228E-2</v>
          </cell>
          <cell r="J145" t="e">
            <v>#DIV/0!</v>
          </cell>
          <cell r="K145" t="e">
            <v>#DIV/0!</v>
          </cell>
          <cell r="L145" t="e">
            <v>#DIV/0!</v>
          </cell>
        </row>
        <row r="146">
          <cell r="A146" t="str">
            <v>-------Others</v>
          </cell>
          <cell r="C146">
            <v>1.5503191833612808E-2</v>
          </cell>
          <cell r="D146">
            <v>1.8200522275856727E-2</v>
          </cell>
          <cell r="E146">
            <v>1.8200522275856727E-2</v>
          </cell>
          <cell r="F146">
            <v>1.8200522275856727E-2</v>
          </cell>
          <cell r="G146">
            <v>1.8200522275856727E-2</v>
          </cell>
          <cell r="H146">
            <v>1.8200522275856727E-2</v>
          </cell>
          <cell r="I146">
            <v>1.8200522275856727E-2</v>
          </cell>
          <cell r="J146" t="e">
            <v>#DIV/0!</v>
          </cell>
          <cell r="K146" t="e">
            <v>#DIV/0!</v>
          </cell>
          <cell r="L146" t="e">
            <v>#DIV/0!</v>
          </cell>
        </row>
        <row r="153">
          <cell r="A153" t="str">
            <v>F2005</v>
          </cell>
        </row>
        <row r="155">
          <cell r="A155" t="str">
            <v>Net Worth</v>
          </cell>
          <cell r="B155">
            <v>925.0930000000003</v>
          </cell>
        </row>
        <row r="156">
          <cell r="A156" t="str">
            <v>Value of In - Force</v>
          </cell>
          <cell r="B156">
            <v>2056.7274341981142</v>
          </cell>
        </row>
        <row r="157">
          <cell r="A157" t="str">
            <v>Embedded Value</v>
          </cell>
          <cell r="B157">
            <v>2981.8204341981145</v>
          </cell>
        </row>
        <row r="158">
          <cell r="A158" t="str">
            <v>New Business Premiums, F2006</v>
          </cell>
          <cell r="B158">
            <v>6543.8640000000005</v>
          </cell>
        </row>
        <row r="159">
          <cell r="A159" t="str">
            <v>PV of 1 Years New Business</v>
          </cell>
          <cell r="B159">
            <v>785.26368000000002</v>
          </cell>
        </row>
        <row r="160">
          <cell r="A160" t="str">
            <v>New Business Multiplier</v>
          </cell>
          <cell r="B160">
            <v>15</v>
          </cell>
        </row>
        <row r="161">
          <cell r="A161" t="str">
            <v>PV of new Business</v>
          </cell>
          <cell r="B161">
            <v>11778.9552</v>
          </cell>
        </row>
        <row r="162">
          <cell r="A162" t="str">
            <v>Appraisal Value</v>
          </cell>
        </row>
        <row r="163">
          <cell r="A163" t="str">
            <v>---Rs. Mln</v>
          </cell>
          <cell r="B163">
            <v>14760.775634198115</v>
          </cell>
          <cell r="C163">
            <v>320.88642683039382</v>
          </cell>
        </row>
        <row r="164">
          <cell r="A164" t="str">
            <v>---US$ Mln</v>
          </cell>
          <cell r="B164">
            <v>320.88642683039382</v>
          </cell>
        </row>
        <row r="165">
          <cell r="A165" t="str">
            <v>Share of Domestic Player</v>
          </cell>
          <cell r="B165">
            <v>0.74</v>
          </cell>
        </row>
        <row r="166">
          <cell r="A166" t="str">
            <v>Investment</v>
          </cell>
          <cell r="B166">
            <v>2104.3387400000001</v>
          </cell>
        </row>
        <row r="167">
          <cell r="A167" t="str">
            <v>Economic Profit</v>
          </cell>
          <cell r="B167">
            <v>8818.6352293066047</v>
          </cell>
        </row>
        <row r="168">
          <cell r="A168" t="str">
            <v>Per Share Value</v>
          </cell>
          <cell r="B168">
            <v>28.512089216257266</v>
          </cell>
        </row>
        <row r="178">
          <cell r="D178">
            <v>97</v>
          </cell>
          <cell r="E178">
            <v>740</v>
          </cell>
        </row>
        <row r="179">
          <cell r="D179">
            <v>80</v>
          </cell>
          <cell r="E179">
            <v>740</v>
          </cell>
        </row>
        <row r="180">
          <cell r="D180">
            <v>66.666666666666671</v>
          </cell>
          <cell r="E180">
            <v>888</v>
          </cell>
        </row>
      </sheetData>
      <sheetData sheetId="17">
        <row r="1">
          <cell r="A1" t="str">
            <v>Month/ Year</v>
          </cell>
          <cell r="B1" t="str">
            <v>Derivative Turnover (Rs. mn)</v>
          </cell>
          <cell r="C1" t="str">
            <v>Cash Turnover (Rs mn)</v>
          </cell>
          <cell r="D1" t="str">
            <v>Total</v>
          </cell>
        </row>
        <row r="2">
          <cell r="B2" t="str">
            <v>(In Rs Mln)</v>
          </cell>
        </row>
        <row r="3">
          <cell r="C3" t="str">
            <v>Net Traded Value</v>
          </cell>
          <cell r="D3" t="str">
            <v>Total</v>
          </cell>
          <cell r="J3" t="str">
            <v>Total</v>
          </cell>
        </row>
        <row r="5">
          <cell r="A5">
            <v>36707</v>
          </cell>
          <cell r="B5">
            <v>350</v>
          </cell>
          <cell r="C5">
            <v>2056505.6</v>
          </cell>
          <cell r="D5">
            <v>2056855.6</v>
          </cell>
          <cell r="I5">
            <v>36707</v>
          </cell>
          <cell r="J5">
            <v>45.707902222222224</v>
          </cell>
          <cell r="L5">
            <v>22.000184297825285</v>
          </cell>
          <cell r="M5">
            <v>93492.653159424663</v>
          </cell>
        </row>
        <row r="6">
          <cell r="A6">
            <v>36738</v>
          </cell>
          <cell r="B6">
            <v>1080</v>
          </cell>
          <cell r="C6">
            <v>1904030.2598999999</v>
          </cell>
          <cell r="D6">
            <v>1905110.2598999999</v>
          </cell>
          <cell r="I6">
            <v>36738</v>
          </cell>
          <cell r="J6">
            <v>42.335783553333336</v>
          </cell>
          <cell r="L6">
            <v>21</v>
          </cell>
          <cell r="M6">
            <v>90719.536185714285</v>
          </cell>
        </row>
        <row r="7">
          <cell r="A7">
            <v>36769</v>
          </cell>
          <cell r="B7">
            <v>900</v>
          </cell>
          <cell r="C7">
            <v>2179098</v>
          </cell>
          <cell r="D7">
            <v>2179998</v>
          </cell>
          <cell r="I7">
            <v>36769</v>
          </cell>
          <cell r="J7">
            <v>48.444400000000002</v>
          </cell>
          <cell r="L7">
            <v>21.998420498420497</v>
          </cell>
          <cell r="M7">
            <v>99097.932970075082</v>
          </cell>
        </row>
        <row r="8">
          <cell r="A8">
            <v>36799</v>
          </cell>
          <cell r="B8">
            <v>1190</v>
          </cell>
          <cell r="C8">
            <v>2569122.7999999998</v>
          </cell>
          <cell r="D8">
            <v>2570312.7999999998</v>
          </cell>
          <cell r="I8">
            <v>36799</v>
          </cell>
          <cell r="J8">
            <v>57.118062222222214</v>
          </cell>
          <cell r="L8">
            <v>20</v>
          </cell>
          <cell r="M8">
            <v>128515.63999999998</v>
          </cell>
        </row>
        <row r="9">
          <cell r="A9">
            <v>36830</v>
          </cell>
          <cell r="B9">
            <v>1530</v>
          </cell>
          <cell r="C9">
            <v>1831583.1</v>
          </cell>
          <cell r="D9">
            <v>1833113.1</v>
          </cell>
          <cell r="I9">
            <v>36830</v>
          </cell>
          <cell r="J9">
            <v>40.735846666666674</v>
          </cell>
          <cell r="L9">
            <v>21.001179245283019</v>
          </cell>
          <cell r="M9">
            <v>87286.198483912638</v>
          </cell>
        </row>
        <row r="10">
          <cell r="A10">
            <v>36860</v>
          </cell>
          <cell r="B10">
            <v>2470</v>
          </cell>
          <cell r="C10">
            <v>2097023.68</v>
          </cell>
          <cell r="D10">
            <v>2099493.6799999997</v>
          </cell>
          <cell r="I10">
            <v>36860</v>
          </cell>
          <cell r="J10">
            <v>46.655415111111104</v>
          </cell>
          <cell r="L10">
            <v>21.998745294855709</v>
          </cell>
          <cell r="M10">
            <v>95436.973875548952</v>
          </cell>
        </row>
        <row r="11">
          <cell r="A11">
            <v>36891</v>
          </cell>
          <cell r="B11">
            <v>2370</v>
          </cell>
          <cell r="C11">
            <v>2306136.9</v>
          </cell>
          <cell r="D11">
            <v>2308506.9</v>
          </cell>
          <cell r="I11">
            <v>36891</v>
          </cell>
          <cell r="J11">
            <v>51.300153333333327</v>
          </cell>
          <cell r="L11">
            <v>19.99923908080962</v>
          </cell>
          <cell r="M11">
            <v>115429.73663508731</v>
          </cell>
        </row>
        <row r="12">
          <cell r="A12">
            <v>36922</v>
          </cell>
          <cell r="B12">
            <v>4710</v>
          </cell>
          <cell r="C12">
            <v>2636786.6</v>
          </cell>
          <cell r="D12">
            <v>2641496.6</v>
          </cell>
          <cell r="I12">
            <v>36922</v>
          </cell>
          <cell r="J12">
            <v>58.699924444444449</v>
          </cell>
          <cell r="L12">
            <v>22</v>
          </cell>
          <cell r="M12">
            <v>120068.02727272728</v>
          </cell>
        </row>
        <row r="13">
          <cell r="A13">
            <v>36950</v>
          </cell>
          <cell r="B13">
            <v>5240</v>
          </cell>
          <cell r="C13">
            <v>2373591</v>
          </cell>
          <cell r="D13">
            <v>2378831</v>
          </cell>
          <cell r="I13">
            <v>36950</v>
          </cell>
          <cell r="J13">
            <v>52.86291111111111</v>
          </cell>
          <cell r="L13">
            <v>19.998823010151536</v>
          </cell>
          <cell r="M13">
            <v>118948.55006179561</v>
          </cell>
        </row>
        <row r="14">
          <cell r="A14">
            <v>36981</v>
          </cell>
          <cell r="B14">
            <v>3810</v>
          </cell>
          <cell r="C14">
            <v>1053962.7</v>
          </cell>
          <cell r="D14">
            <v>1057772.7</v>
          </cell>
          <cell r="I14">
            <v>36981</v>
          </cell>
          <cell r="J14">
            <v>23.506059999999998</v>
          </cell>
          <cell r="L14">
            <v>20.999302649930264</v>
          </cell>
          <cell r="M14">
            <v>50371.801275196754</v>
          </cell>
        </row>
        <row r="15">
          <cell r="A15">
            <v>37011</v>
          </cell>
          <cell r="B15">
            <v>2920</v>
          </cell>
          <cell r="C15">
            <v>594922.30000000005</v>
          </cell>
          <cell r="D15">
            <v>597842.30000000005</v>
          </cell>
          <cell r="I15">
            <v>37011</v>
          </cell>
          <cell r="J15">
            <v>13.285384444444446</v>
          </cell>
          <cell r="L15">
            <v>18.995200000000001</v>
          </cell>
          <cell r="M15">
            <v>31473.33536893531</v>
          </cell>
        </row>
        <row r="16">
          <cell r="A16">
            <v>37042</v>
          </cell>
          <cell r="B16">
            <v>2300</v>
          </cell>
          <cell r="C16">
            <v>801972.9</v>
          </cell>
          <cell r="D16">
            <v>804272.9</v>
          </cell>
          <cell r="I16">
            <v>37042</v>
          </cell>
          <cell r="J16">
            <v>17.872731111111111</v>
          </cell>
          <cell r="L16">
            <v>21.997724169321803</v>
          </cell>
          <cell r="M16">
            <v>36561.641277493844</v>
          </cell>
        </row>
        <row r="17">
          <cell r="A17">
            <v>37072</v>
          </cell>
          <cell r="B17">
            <v>7850</v>
          </cell>
          <cell r="C17">
            <v>682338.33569999994</v>
          </cell>
          <cell r="D17">
            <v>690188.33569999994</v>
          </cell>
          <cell r="I17">
            <v>37072</v>
          </cell>
          <cell r="J17">
            <v>15.33751857111111</v>
          </cell>
          <cell r="L17">
            <v>21</v>
          </cell>
          <cell r="M17">
            <v>32866.111223809523</v>
          </cell>
        </row>
        <row r="18">
          <cell r="A18">
            <v>37103</v>
          </cell>
          <cell r="B18">
            <v>20310</v>
          </cell>
          <cell r="C18">
            <v>444717.97247599997</v>
          </cell>
          <cell r="D18">
            <v>465027.97247599997</v>
          </cell>
          <cell r="I18">
            <v>37103</v>
          </cell>
          <cell r="J18">
            <v>10.333954943911111</v>
          </cell>
          <cell r="L18">
            <v>22</v>
          </cell>
          <cell r="M18">
            <v>21137.635112545453</v>
          </cell>
        </row>
        <row r="19">
          <cell r="A19">
            <v>37134</v>
          </cell>
          <cell r="B19">
            <v>26960</v>
          </cell>
          <cell r="C19">
            <v>468612.15509999997</v>
          </cell>
          <cell r="D19">
            <v>495572.15509999997</v>
          </cell>
          <cell r="I19">
            <v>37134</v>
          </cell>
          <cell r="J19">
            <v>11.012714557777777</v>
          </cell>
          <cell r="L19">
            <v>21</v>
          </cell>
          <cell r="M19">
            <v>23598.674052380949</v>
          </cell>
        </row>
        <row r="20">
          <cell r="A20">
            <v>37164</v>
          </cell>
          <cell r="B20">
            <v>52810</v>
          </cell>
          <cell r="C20">
            <v>569161.6</v>
          </cell>
          <cell r="D20">
            <v>621971.6</v>
          </cell>
          <cell r="I20">
            <v>37164</v>
          </cell>
          <cell r="J20">
            <v>13.821591111111111</v>
          </cell>
          <cell r="L20">
            <v>20.001698754246885</v>
          </cell>
          <cell r="M20">
            <v>31095.938782096651</v>
          </cell>
        </row>
        <row r="21">
          <cell r="A21">
            <v>37195</v>
          </cell>
          <cell r="B21">
            <v>54770</v>
          </cell>
          <cell r="C21">
            <v>572475.30000000005</v>
          </cell>
          <cell r="D21">
            <v>627245.30000000005</v>
          </cell>
          <cell r="I21">
            <v>37195</v>
          </cell>
          <cell r="J21">
            <v>13.938784444444446</v>
          </cell>
          <cell r="L21">
            <v>21.002378121284185</v>
          </cell>
          <cell r="M21">
            <v>29865.441731302726</v>
          </cell>
        </row>
        <row r="22">
          <cell r="A22">
            <v>37225</v>
          </cell>
          <cell r="B22">
            <v>87600</v>
          </cell>
          <cell r="C22">
            <v>665336.6</v>
          </cell>
          <cell r="D22">
            <v>752936.6</v>
          </cell>
          <cell r="I22">
            <v>37225</v>
          </cell>
          <cell r="J22">
            <v>16.731924444444445</v>
          </cell>
          <cell r="L22">
            <v>19.996203132415758</v>
          </cell>
          <cell r="M22">
            <v>37653.978358492357</v>
          </cell>
        </row>
        <row r="23">
          <cell r="A23">
            <v>37256</v>
          </cell>
          <cell r="B23">
            <v>129190</v>
          </cell>
          <cell r="C23">
            <v>845009.6</v>
          </cell>
          <cell r="D23">
            <v>974199.6</v>
          </cell>
          <cell r="I23">
            <v>37256</v>
          </cell>
          <cell r="J23">
            <v>21.648880000000002</v>
          </cell>
          <cell r="L23">
            <v>18.998256016742239</v>
          </cell>
          <cell r="M23">
            <v>51278.369927296757</v>
          </cell>
        </row>
        <row r="24">
          <cell r="A24">
            <v>37287</v>
          </cell>
          <cell r="B24">
            <v>213480</v>
          </cell>
          <cell r="C24">
            <v>1078880</v>
          </cell>
          <cell r="D24">
            <v>1292360</v>
          </cell>
          <cell r="I24">
            <v>37287</v>
          </cell>
          <cell r="J24">
            <v>28.719111111111111</v>
          </cell>
          <cell r="L24">
            <v>22.998326639892905</v>
          </cell>
          <cell r="M24">
            <v>56193.653574702774</v>
          </cell>
        </row>
        <row r="25">
          <cell r="A25">
            <v>37315</v>
          </cell>
          <cell r="B25">
            <v>216160</v>
          </cell>
          <cell r="C25">
            <v>781355.6</v>
          </cell>
          <cell r="D25">
            <v>997515.6</v>
          </cell>
          <cell r="I25">
            <v>37315</v>
          </cell>
          <cell r="J25">
            <v>22.167013333333333</v>
          </cell>
          <cell r="L25">
            <v>20.001614205004035</v>
          </cell>
          <cell r="M25">
            <v>49871.754838189008</v>
          </cell>
        </row>
        <row r="26">
          <cell r="A26">
            <v>37346</v>
          </cell>
          <cell r="B26">
            <v>204900</v>
          </cell>
          <cell r="C26">
            <v>699810.4</v>
          </cell>
          <cell r="D26">
            <v>904710.4</v>
          </cell>
          <cell r="I26">
            <v>37346</v>
          </cell>
          <cell r="J26">
            <v>20.104675555555556</v>
          </cell>
          <cell r="L26">
            <v>18.99656652360515</v>
          </cell>
          <cell r="M26">
            <v>47624.943111472596</v>
          </cell>
        </row>
        <row r="27">
          <cell r="A27">
            <v>37376</v>
          </cell>
          <cell r="B27">
            <v>216740</v>
          </cell>
          <cell r="C27">
            <v>821945</v>
          </cell>
          <cell r="D27">
            <v>1038685</v>
          </cell>
          <cell r="I27">
            <v>37376</v>
          </cell>
          <cell r="J27">
            <v>23.081888888888891</v>
          </cell>
          <cell r="L27">
            <v>21.996699669966997</v>
          </cell>
          <cell r="M27">
            <v>47220.038259564892</v>
          </cell>
        </row>
        <row r="28">
          <cell r="A28">
            <v>37407</v>
          </cell>
          <cell r="B28">
            <v>236000</v>
          </cell>
          <cell r="C28">
            <v>831167.9</v>
          </cell>
          <cell r="D28">
            <v>1067167.8999999999</v>
          </cell>
          <cell r="I28">
            <v>37407</v>
          </cell>
          <cell r="J28">
            <v>23.71484222222222</v>
          </cell>
          <cell r="L28">
            <v>22.000400160064025</v>
          </cell>
          <cell r="M28">
            <v>48506.749524363848</v>
          </cell>
        </row>
        <row r="29">
          <cell r="A29">
            <v>37437</v>
          </cell>
          <cell r="B29">
            <v>233320</v>
          </cell>
          <cell r="C29">
            <v>675607.8</v>
          </cell>
          <cell r="D29">
            <v>908927.8</v>
          </cell>
          <cell r="I29">
            <v>37437</v>
          </cell>
          <cell r="J29">
            <v>20.198395555555553</v>
          </cell>
          <cell r="L29">
            <v>20.000452079566003</v>
          </cell>
          <cell r="M29">
            <v>45445.36275400647</v>
          </cell>
        </row>
        <row r="30">
          <cell r="A30">
            <v>37468</v>
          </cell>
          <cell r="B30">
            <v>304070</v>
          </cell>
          <cell r="C30">
            <v>781221.1</v>
          </cell>
          <cell r="D30">
            <v>1085291.1000000001</v>
          </cell>
          <cell r="I30">
            <v>37468</v>
          </cell>
          <cell r="J30">
            <v>24.11758</v>
          </cell>
          <cell r="L30">
            <v>22.997064876957495</v>
          </cell>
          <cell r="M30">
            <v>47192.592002792306</v>
          </cell>
        </row>
        <row r="31">
          <cell r="A31">
            <v>37499</v>
          </cell>
          <cell r="B31">
            <v>269380</v>
          </cell>
          <cell r="C31">
            <v>698927.1</v>
          </cell>
          <cell r="D31">
            <v>968307.1</v>
          </cell>
          <cell r="I31">
            <v>37499</v>
          </cell>
          <cell r="J31">
            <v>21.517935555555557</v>
          </cell>
          <cell r="L31">
            <v>20.998656648451732</v>
          </cell>
          <cell r="M31">
            <v>46112.811700809201</v>
          </cell>
        </row>
        <row r="32">
          <cell r="A32">
            <v>37529</v>
          </cell>
          <cell r="B32">
            <v>271400</v>
          </cell>
          <cell r="C32">
            <v>709087.16020000004</v>
          </cell>
          <cell r="D32">
            <v>980487.16020000004</v>
          </cell>
          <cell r="I32">
            <v>37529</v>
          </cell>
          <cell r="J32">
            <v>21.788603559999999</v>
          </cell>
          <cell r="L32">
            <v>20</v>
          </cell>
          <cell r="M32">
            <v>49024.358010000004</v>
          </cell>
        </row>
        <row r="33">
          <cell r="A33">
            <v>37560</v>
          </cell>
          <cell r="B33">
            <v>334410</v>
          </cell>
          <cell r="C33">
            <v>795431.40049999999</v>
          </cell>
          <cell r="D33">
            <v>1129841.4005</v>
          </cell>
          <cell r="I33">
            <v>37560</v>
          </cell>
          <cell r="J33">
            <v>25.107586677777778</v>
          </cell>
          <cell r="L33">
            <v>21</v>
          </cell>
          <cell r="M33">
            <v>53801.971452380953</v>
          </cell>
        </row>
        <row r="34">
          <cell r="A34">
            <v>37590</v>
          </cell>
          <cell r="B34">
            <v>398370</v>
          </cell>
          <cell r="C34">
            <v>773328.85699999996</v>
          </cell>
          <cell r="D34">
            <v>1171698.8569999998</v>
          </cell>
          <cell r="I34">
            <v>37590</v>
          </cell>
          <cell r="J34">
            <v>26.037752377777775</v>
          </cell>
          <cell r="L34">
            <v>18.997965223825378</v>
          </cell>
          <cell r="M34">
            <v>61674.965881639284</v>
          </cell>
        </row>
        <row r="35">
          <cell r="A35">
            <v>37621</v>
          </cell>
          <cell r="B35">
            <v>556200</v>
          </cell>
          <cell r="C35">
            <v>925548.9</v>
          </cell>
          <cell r="D35">
            <v>1481748.9</v>
          </cell>
          <cell r="I35">
            <v>37621</v>
          </cell>
          <cell r="J35">
            <v>32.927753333333335</v>
          </cell>
          <cell r="L35">
            <v>21.000779396814639</v>
          </cell>
          <cell r="M35">
            <v>70556.852772080878</v>
          </cell>
        </row>
        <row r="36">
          <cell r="A36">
            <v>37652</v>
          </cell>
          <cell r="B36">
            <v>591490</v>
          </cell>
          <cell r="C36">
            <v>956594.7</v>
          </cell>
          <cell r="D36">
            <v>1548084.7</v>
          </cell>
          <cell r="I36">
            <v>37652</v>
          </cell>
          <cell r="J36">
            <v>34.40188222222222</v>
          </cell>
          <cell r="L36">
            <v>22.997869318181817</v>
          </cell>
          <cell r="M36">
            <v>67314.266316667185</v>
          </cell>
        </row>
        <row r="37">
          <cell r="A37">
            <v>37680</v>
          </cell>
          <cell r="B37">
            <v>493950</v>
          </cell>
          <cell r="C37">
            <v>717496.3</v>
          </cell>
          <cell r="D37">
            <v>1211446.3</v>
          </cell>
          <cell r="I37">
            <v>37680</v>
          </cell>
          <cell r="J37">
            <v>26.921028888888891</v>
          </cell>
          <cell r="L37">
            <v>18.996459480723839</v>
          </cell>
          <cell r="M37">
            <v>63772.215092464125</v>
          </cell>
        </row>
        <row r="38">
          <cell r="A38">
            <v>37711</v>
          </cell>
          <cell r="B38">
            <v>493300</v>
          </cell>
          <cell r="C38">
            <v>634242.30000000005</v>
          </cell>
          <cell r="D38">
            <v>1127542.3</v>
          </cell>
          <cell r="I38">
            <v>37711</v>
          </cell>
          <cell r="J38">
            <v>25.056495555555557</v>
          </cell>
          <cell r="L38">
            <v>20</v>
          </cell>
          <cell r="M38">
            <v>56377.115000000005</v>
          </cell>
        </row>
        <row r="39">
          <cell r="A39">
            <v>37741</v>
          </cell>
          <cell r="B39">
            <v>500190</v>
          </cell>
          <cell r="C39">
            <v>697936.2</v>
          </cell>
          <cell r="D39">
            <v>1198126.2</v>
          </cell>
          <cell r="I39">
            <v>37741</v>
          </cell>
          <cell r="J39">
            <v>26.625026666666663</v>
          </cell>
          <cell r="L39">
            <v>19.99644752960392</v>
          </cell>
          <cell r="M39">
            <v>59916.952660027404</v>
          </cell>
        </row>
        <row r="40">
          <cell r="A40">
            <v>37772</v>
          </cell>
          <cell r="B40">
            <v>534230</v>
          </cell>
          <cell r="C40">
            <v>772003.8</v>
          </cell>
          <cell r="D40">
            <v>1306233.8</v>
          </cell>
          <cell r="I40">
            <v>37772</v>
          </cell>
          <cell r="J40">
            <v>29.027417777777782</v>
          </cell>
          <cell r="L40">
            <v>21.002361751152073</v>
          </cell>
          <cell r="M40">
            <v>62194.614847463396</v>
          </cell>
        </row>
        <row r="41">
          <cell r="A41">
            <v>37802</v>
          </cell>
          <cell r="B41">
            <v>730170</v>
          </cell>
          <cell r="C41">
            <v>865183.8</v>
          </cell>
          <cell r="D41">
            <v>1595353.8</v>
          </cell>
          <cell r="E41">
            <v>58.567339999999994</v>
          </cell>
          <cell r="I41">
            <v>37802</v>
          </cell>
          <cell r="J41">
            <v>35.452306666666672</v>
          </cell>
          <cell r="L41">
            <v>20.997613365155132</v>
          </cell>
          <cell r="M41">
            <v>75977.863400772898</v>
          </cell>
        </row>
        <row r="42">
          <cell r="A42">
            <v>37833</v>
          </cell>
          <cell r="B42">
            <v>1098500</v>
          </cell>
          <cell r="C42">
            <v>1118534.8</v>
          </cell>
          <cell r="D42">
            <v>2217034.7999999998</v>
          </cell>
          <cell r="I42">
            <v>37833</v>
          </cell>
          <cell r="J42">
            <v>49.267439999999993</v>
          </cell>
          <cell r="L42">
            <v>23.003207932341791</v>
          </cell>
          <cell r="M42">
            <v>96379.374847232422</v>
          </cell>
        </row>
        <row r="43">
          <cell r="A43">
            <v>37864</v>
          </cell>
          <cell r="B43">
            <v>1403630</v>
          </cell>
          <cell r="C43">
            <v>1216812.2</v>
          </cell>
          <cell r="D43">
            <v>2620442.2000000002</v>
          </cell>
          <cell r="I43">
            <v>37864</v>
          </cell>
          <cell r="J43">
            <v>58.232048888888897</v>
          </cell>
          <cell r="L43">
            <v>20.001640496836185</v>
          </cell>
          <cell r="M43">
            <v>131011.36381360798</v>
          </cell>
        </row>
        <row r="44">
          <cell r="A44">
            <v>37894</v>
          </cell>
          <cell r="B44">
            <v>1851500</v>
          </cell>
          <cell r="C44">
            <v>1480426.476</v>
          </cell>
          <cell r="D44">
            <v>3331926.4759999998</v>
          </cell>
          <cell r="E44">
            <v>116.70576394285715</v>
          </cell>
          <cell r="I44">
            <v>37894</v>
          </cell>
          <cell r="J44">
            <v>74.042810577777772</v>
          </cell>
          <cell r="L44">
            <v>21.997658578118347</v>
          </cell>
          <cell r="M44">
            <v>151467.32385938361</v>
          </cell>
        </row>
        <row r="45">
          <cell r="A45">
            <v>37925</v>
          </cell>
          <cell r="B45">
            <v>2303620</v>
          </cell>
          <cell r="C45">
            <v>1682255.3</v>
          </cell>
          <cell r="D45">
            <v>3985875.3</v>
          </cell>
          <cell r="I45">
            <v>37925</v>
          </cell>
          <cell r="J45">
            <v>88.575006666666667</v>
          </cell>
          <cell r="L45">
            <v>22.99940310385993</v>
          </cell>
          <cell r="M45">
            <v>173303.42365846271</v>
          </cell>
        </row>
        <row r="46">
          <cell r="A46">
            <v>37955</v>
          </cell>
          <cell r="B46">
            <v>1921710</v>
          </cell>
          <cell r="C46">
            <v>1379151.9</v>
          </cell>
          <cell r="D46">
            <v>3300861.9</v>
          </cell>
          <cell r="I46">
            <v>37955</v>
          </cell>
          <cell r="J46">
            <v>73.352486666666664</v>
          </cell>
          <cell r="L46">
            <v>20.001291989664082</v>
          </cell>
          <cell r="M46">
            <v>165032.43399005232</v>
          </cell>
        </row>
        <row r="47">
          <cell r="A47">
            <v>37986</v>
          </cell>
          <cell r="B47">
            <v>2388990</v>
          </cell>
          <cell r="C47">
            <v>1651885.4</v>
          </cell>
          <cell r="D47">
            <v>4040875.4</v>
          </cell>
          <cell r="E47">
            <v>161.82303714285712</v>
          </cell>
          <cell r="I47">
            <v>37986</v>
          </cell>
          <cell r="J47">
            <v>89.797231111111103</v>
          </cell>
          <cell r="L47">
            <v>21.999800677695834</v>
          </cell>
          <cell r="M47">
            <v>183677.81868572929</v>
          </cell>
        </row>
        <row r="48">
          <cell r="A48">
            <v>37987</v>
          </cell>
          <cell r="B48">
            <v>3240530</v>
          </cell>
          <cell r="C48">
            <v>1998893.5</v>
          </cell>
          <cell r="D48">
            <v>5239423.5</v>
          </cell>
          <cell r="I48">
            <v>37987</v>
          </cell>
          <cell r="J48">
            <v>116.43163333333334</v>
          </cell>
          <cell r="L48">
            <v>20.999218016890836</v>
          </cell>
          <cell r="M48">
            <v>249505.64805725816</v>
          </cell>
        </row>
        <row r="49">
          <cell r="A49">
            <v>38019</v>
          </cell>
          <cell r="B49">
            <v>2728320</v>
          </cell>
          <cell r="C49">
            <v>1601815.1</v>
          </cell>
          <cell r="D49">
            <v>4330135.0999999996</v>
          </cell>
          <cell r="I49">
            <v>38019</v>
          </cell>
          <cell r="J49">
            <v>96.225224444444436</v>
          </cell>
          <cell r="L49">
            <v>19</v>
          </cell>
          <cell r="M49">
            <v>227901.84736842103</v>
          </cell>
        </row>
        <row r="50">
          <cell r="A50">
            <v>38077</v>
          </cell>
          <cell r="B50">
            <v>2604730</v>
          </cell>
          <cell r="C50">
            <v>1556626.2</v>
          </cell>
          <cell r="D50">
            <v>4161356.2</v>
          </cell>
          <cell r="E50">
            <v>196.15592571428573</v>
          </cell>
          <cell r="I50">
            <v>38077</v>
          </cell>
          <cell r="J50">
            <v>92.474582222222224</v>
          </cell>
          <cell r="L50">
            <v>22.000629326620516</v>
          </cell>
          <cell r="M50">
            <v>189147.14384850828</v>
          </cell>
        </row>
        <row r="51">
          <cell r="A51">
            <v>38078</v>
          </cell>
          <cell r="B51">
            <v>2202930</v>
          </cell>
          <cell r="C51">
            <v>1458145.3</v>
          </cell>
          <cell r="D51">
            <v>3661075.3</v>
          </cell>
          <cell r="I51">
            <v>38078</v>
          </cell>
          <cell r="J51">
            <v>81.357228888888883</v>
          </cell>
          <cell r="L51">
            <v>19.998217115689382</v>
          </cell>
          <cell r="M51">
            <v>183070.08463908231</v>
          </cell>
        </row>
        <row r="52">
          <cell r="A52">
            <v>38108</v>
          </cell>
          <cell r="B52">
            <v>1947600</v>
          </cell>
          <cell r="C52">
            <v>1448575.5</v>
          </cell>
          <cell r="D52">
            <v>3396175.5</v>
          </cell>
          <cell r="I52">
            <v>38108</v>
          </cell>
          <cell r="J52">
            <v>75.47056666666667</v>
          </cell>
          <cell r="L52">
            <v>21.002123142250532</v>
          </cell>
          <cell r="M52">
            <v>161706.29402547513</v>
          </cell>
        </row>
        <row r="53">
          <cell r="A53">
            <v>38168</v>
          </cell>
          <cell r="B53">
            <v>1583040</v>
          </cell>
          <cell r="C53">
            <v>1218880.1000000001</v>
          </cell>
          <cell r="D53">
            <v>2801920.1</v>
          </cell>
          <cell r="E53">
            <v>140.84529857142857</v>
          </cell>
          <cell r="I53">
            <v>38168</v>
          </cell>
          <cell r="J53">
            <v>62.264891111111119</v>
          </cell>
          <cell r="L53">
            <v>22</v>
          </cell>
          <cell r="M53">
            <v>127360.00454545455</v>
          </cell>
        </row>
        <row r="54">
          <cell r="A54">
            <v>38169</v>
          </cell>
          <cell r="B54">
            <v>1753400</v>
          </cell>
          <cell r="C54">
            <v>1332847.3</v>
          </cell>
          <cell r="D54">
            <v>3086247.3</v>
          </cell>
          <cell r="I54">
            <v>38169</v>
          </cell>
          <cell r="J54">
            <v>68.583273333333324</v>
          </cell>
          <cell r="L54">
            <v>22.001406799531068</v>
          </cell>
          <cell r="M54">
            <v>140274.99823628456</v>
          </cell>
        </row>
        <row r="55">
          <cell r="A55">
            <v>38201</v>
          </cell>
          <cell r="B55">
            <v>1760000</v>
          </cell>
          <cell r="C55">
            <v>1250505.3</v>
          </cell>
          <cell r="D55">
            <v>3010505.3</v>
          </cell>
          <cell r="I55">
            <v>38201</v>
          </cell>
          <cell r="J55">
            <v>66.90011777777778</v>
          </cell>
          <cell r="L55">
            <v>22</v>
          </cell>
          <cell r="M55">
            <v>136841.15</v>
          </cell>
        </row>
        <row r="56">
          <cell r="A56">
            <v>38233</v>
          </cell>
          <cell r="B56">
            <v>1783730</v>
          </cell>
          <cell r="C56">
            <v>1281110.3</v>
          </cell>
          <cell r="D56">
            <v>3064840.3</v>
          </cell>
          <cell r="E56">
            <v>130.87989857142855</v>
          </cell>
          <cell r="I56">
            <v>38233</v>
          </cell>
          <cell r="J56">
            <v>68.107562222222214</v>
          </cell>
          <cell r="L56">
            <v>22.000497141436739</v>
          </cell>
          <cell r="M56">
            <v>139307.77474239617</v>
          </cell>
        </row>
        <row r="57">
          <cell r="A57">
            <v>38264</v>
          </cell>
          <cell r="B57">
            <v>1822200</v>
          </cell>
          <cell r="C57">
            <v>1103062.8</v>
          </cell>
          <cell r="D57">
            <v>2925262.8</v>
          </cell>
          <cell r="I57">
            <v>38264</v>
          </cell>
          <cell r="J57">
            <v>65.005839999999992</v>
          </cell>
          <cell r="L57">
            <v>19.999471598414797</v>
          </cell>
          <cell r="M57">
            <v>146267.00438584902</v>
          </cell>
        </row>
        <row r="58">
          <cell r="A58">
            <v>38296</v>
          </cell>
          <cell r="B58">
            <v>1757980</v>
          </cell>
          <cell r="C58">
            <v>1177775.1000000001</v>
          </cell>
          <cell r="D58">
            <v>2935755.1</v>
          </cell>
          <cell r="I58">
            <v>38296</v>
          </cell>
          <cell r="J58">
            <v>65.239002222222226</v>
          </cell>
          <cell r="L58">
            <v>19.998846903949293</v>
          </cell>
          <cell r="M58">
            <v>146796.21850699096</v>
          </cell>
        </row>
        <row r="59">
          <cell r="A59">
            <v>38326</v>
          </cell>
          <cell r="B59">
            <v>2682210</v>
          </cell>
          <cell r="C59">
            <v>1658186.6</v>
          </cell>
          <cell r="D59">
            <v>4340396.5999999996</v>
          </cell>
          <cell r="E59">
            <v>145.73449285714284</v>
          </cell>
          <cell r="I59">
            <v>38326</v>
          </cell>
          <cell r="J59">
            <v>96.453257777777765</v>
          </cell>
          <cell r="L59">
            <v>22.999005173099881</v>
          </cell>
          <cell r="M59">
            <v>188721.0584689384</v>
          </cell>
        </row>
        <row r="60">
          <cell r="A60">
            <v>38358</v>
          </cell>
          <cell r="B60">
            <v>2652830</v>
          </cell>
          <cell r="C60">
            <v>1427016</v>
          </cell>
          <cell r="D60">
            <v>4079846</v>
          </cell>
          <cell r="I60">
            <v>38358</v>
          </cell>
          <cell r="J60">
            <v>90.663244444444445</v>
          </cell>
          <cell r="L60">
            <v>19.000190512478568</v>
          </cell>
          <cell r="M60">
            <v>214726.58378454257</v>
          </cell>
        </row>
        <row r="61">
          <cell r="A61">
            <v>38411</v>
          </cell>
          <cell r="B61">
            <v>2535430</v>
          </cell>
          <cell r="C61">
            <v>1496754.8</v>
          </cell>
          <cell r="D61">
            <v>4032184.8</v>
          </cell>
          <cell r="I61">
            <v>38411</v>
          </cell>
          <cell r="J61">
            <v>89.604106666666652</v>
          </cell>
          <cell r="L61">
            <v>20.001800360072014</v>
          </cell>
          <cell r="M61">
            <v>201591.09317224895</v>
          </cell>
        </row>
        <row r="62">
          <cell r="A62">
            <v>38412</v>
          </cell>
          <cell r="B62">
            <v>2988510</v>
          </cell>
          <cell r="C62">
            <v>1725825.3</v>
          </cell>
          <cell r="D62">
            <v>4714335.3</v>
          </cell>
          <cell r="E62">
            <v>183.23380142857144</v>
          </cell>
          <cell r="I62">
            <v>38412</v>
          </cell>
          <cell r="J62">
            <v>104.76300666666667</v>
          </cell>
          <cell r="L62">
            <v>21.999416228838296</v>
          </cell>
          <cell r="M62">
            <v>214293.6544752554</v>
          </cell>
        </row>
        <row r="63">
          <cell r="A63">
            <v>38443</v>
          </cell>
          <cell r="B63">
            <v>1959620</v>
          </cell>
          <cell r="C63">
            <v>1205267.8999999999</v>
          </cell>
          <cell r="D63">
            <v>3164887.9</v>
          </cell>
          <cell r="I63">
            <v>38443</v>
          </cell>
          <cell r="J63">
            <v>70.330842222222216</v>
          </cell>
          <cell r="L63">
            <v>19.999516441005802</v>
          </cell>
          <cell r="M63">
            <v>158248.22111753185</v>
          </cell>
        </row>
        <row r="64">
          <cell r="A64">
            <v>38474</v>
          </cell>
          <cell r="B64">
            <v>2083750</v>
          </cell>
          <cell r="C64">
            <v>1301613.1000000001</v>
          </cell>
          <cell r="D64">
            <v>3385363.1</v>
          </cell>
          <cell r="I64">
            <v>38474</v>
          </cell>
          <cell r="J64">
            <v>75.230291111111114</v>
          </cell>
          <cell r="L64">
            <v>21.997465788139888</v>
          </cell>
          <cell r="M64">
            <v>153897.86862745098</v>
          </cell>
        </row>
        <row r="65">
          <cell r="A65">
            <v>38506</v>
          </cell>
          <cell r="B65">
            <v>2712420</v>
          </cell>
          <cell r="C65">
            <v>1698759</v>
          </cell>
          <cell r="D65">
            <v>4411179</v>
          </cell>
          <cell r="E65">
            <v>156.59185714285712</v>
          </cell>
          <cell r="I65">
            <v>38506</v>
          </cell>
          <cell r="J65">
            <v>98.026200000000003</v>
          </cell>
          <cell r="L65">
            <v>23.00165186867644</v>
          </cell>
          <cell r="M65">
            <v>191776.61783530976</v>
          </cell>
        </row>
        <row r="66">
          <cell r="A66">
            <v>38537</v>
          </cell>
          <cell r="B66">
            <v>3081600</v>
          </cell>
          <cell r="C66">
            <v>1849068.8</v>
          </cell>
          <cell r="D66">
            <v>4930668.8</v>
          </cell>
          <cell r="I66">
            <v>38537</v>
          </cell>
          <cell r="J66">
            <v>109.57041777777778</v>
          </cell>
          <cell r="L66">
            <v>20</v>
          </cell>
          <cell r="M66">
            <v>246533.44</v>
          </cell>
        </row>
        <row r="67">
          <cell r="A67">
            <v>38569</v>
          </cell>
          <cell r="B67">
            <v>3723010</v>
          </cell>
          <cell r="C67">
            <v>2216638.2000000002</v>
          </cell>
          <cell r="D67">
            <v>5939648.2000000002</v>
          </cell>
          <cell r="I67">
            <v>38569</v>
          </cell>
          <cell r="J67">
            <v>131.99218222222223</v>
          </cell>
          <cell r="L67">
            <v>22.000452898550726</v>
          </cell>
          <cell r="M67">
            <v>269978.45123412315</v>
          </cell>
        </row>
        <row r="68">
          <cell r="A68">
            <v>38600</v>
          </cell>
          <cell r="B68">
            <v>3997500</v>
          </cell>
          <cell r="C68">
            <v>2266844.736</v>
          </cell>
          <cell r="D68">
            <v>6264344.7359999996</v>
          </cell>
          <cell r="E68">
            <v>244.78088194285718</v>
          </cell>
          <cell r="F68">
            <v>9.3961586450077544E-2</v>
          </cell>
          <cell r="G68">
            <v>1.043938385957663</v>
          </cell>
          <cell r="I68">
            <v>38600</v>
          </cell>
          <cell r="J68">
            <v>139.20766079999999</v>
          </cell>
          <cell r="L68">
            <v>21</v>
          </cell>
          <cell r="M68">
            <v>298302.13028571429</v>
          </cell>
        </row>
        <row r="69">
          <cell r="A69">
            <v>38630</v>
          </cell>
          <cell r="B69">
            <v>4336510</v>
          </cell>
          <cell r="C69">
            <v>1799120.7</v>
          </cell>
          <cell r="D69">
            <v>6135630.7000000002</v>
          </cell>
          <cell r="I69">
            <v>38630</v>
          </cell>
          <cell r="J69">
            <v>136.34734888888889</v>
          </cell>
          <cell r="L69">
            <v>20.001655629139073</v>
          </cell>
          <cell r="M69">
            <v>306756.14127969538</v>
          </cell>
        </row>
        <row r="70">
          <cell r="A70">
            <v>38661</v>
          </cell>
          <cell r="B70">
            <v>3958450</v>
          </cell>
          <cell r="C70">
            <v>1622723.3</v>
          </cell>
          <cell r="D70">
            <v>5581173.2999999998</v>
          </cell>
          <cell r="I70">
            <v>38661</v>
          </cell>
          <cell r="J70">
            <v>124.02607333333333</v>
          </cell>
          <cell r="L70">
            <v>19.999634969885015</v>
          </cell>
          <cell r="M70">
            <v>279063.75833378965</v>
          </cell>
        </row>
        <row r="71">
          <cell r="A71">
            <v>38691</v>
          </cell>
          <cell r="B71">
            <v>5238030</v>
          </cell>
          <cell r="C71">
            <v>2272640.7999999998</v>
          </cell>
          <cell r="D71">
            <v>7510670.7999999998</v>
          </cell>
          <cell r="I71">
            <v>38691</v>
          </cell>
          <cell r="J71">
            <v>166.90379555555555</v>
          </cell>
          <cell r="L71">
            <v>22</v>
          </cell>
          <cell r="M71">
            <v>341394.12727272726</v>
          </cell>
        </row>
        <row r="72">
          <cell r="A72">
            <v>38722</v>
          </cell>
          <cell r="B72">
            <v>4875800</v>
          </cell>
          <cell r="C72">
            <v>2287581.6</v>
          </cell>
          <cell r="D72">
            <v>7163381.5999999996</v>
          </cell>
          <cell r="I72">
            <v>38722</v>
          </cell>
          <cell r="J72">
            <v>159.18625777777777</v>
          </cell>
          <cell r="L72">
            <v>20.00026766595289</v>
          </cell>
          <cell r="M72">
            <v>358164.28658074705</v>
          </cell>
        </row>
        <row r="73">
          <cell r="A73">
            <v>38753</v>
          </cell>
          <cell r="B73">
            <v>4926640</v>
          </cell>
          <cell r="C73">
            <v>2054442.2</v>
          </cell>
          <cell r="D73">
            <v>6981082.2000000002</v>
          </cell>
          <cell r="I73">
            <v>38753</v>
          </cell>
          <cell r="J73">
            <v>155.13516000000001</v>
          </cell>
          <cell r="L73">
            <v>18.999859649122808</v>
          </cell>
          <cell r="M73">
            <v>367428.09309764061</v>
          </cell>
        </row>
        <row r="74">
          <cell r="A74">
            <v>38781</v>
          </cell>
          <cell r="B74">
            <v>7348420</v>
          </cell>
          <cell r="C74">
            <v>3281602</v>
          </cell>
          <cell r="D74">
            <v>10630022</v>
          </cell>
          <cell r="I74">
            <v>38781</v>
          </cell>
          <cell r="J74">
            <v>236.2227111111111</v>
          </cell>
          <cell r="L74">
            <v>21.999894935910906</v>
          </cell>
          <cell r="M74">
            <v>483185.12570023164</v>
          </cell>
        </row>
        <row r="75">
          <cell r="A75">
            <v>38812</v>
          </cell>
          <cell r="B75">
            <v>7378320</v>
          </cell>
          <cell r="C75">
            <v>2648593.1</v>
          </cell>
          <cell r="D75">
            <v>10026913.1</v>
          </cell>
          <cell r="L75">
            <v>18</v>
          </cell>
          <cell r="M75">
            <v>557050.72777777771</v>
          </cell>
        </row>
        <row r="76">
          <cell r="A76">
            <v>38842</v>
          </cell>
          <cell r="B76">
            <v>7423900</v>
          </cell>
          <cell r="C76">
            <v>2972286.3</v>
          </cell>
          <cell r="D76">
            <v>10396186.300000001</v>
          </cell>
          <cell r="L76">
            <v>21.999890770070998</v>
          </cell>
          <cell r="M76">
            <v>472556.26896762318</v>
          </cell>
        </row>
        <row r="77">
          <cell r="A77">
            <v>38873</v>
          </cell>
          <cell r="B77">
            <v>5567970</v>
          </cell>
          <cell r="C77">
            <v>2230633.6</v>
          </cell>
          <cell r="D77">
            <v>7798603.5999999996</v>
          </cell>
          <cell r="L77">
            <v>23.001370488807673</v>
          </cell>
          <cell r="M77">
            <v>339049.51897517376</v>
          </cell>
        </row>
        <row r="78">
          <cell r="A78">
            <v>38903</v>
          </cell>
          <cell r="B78">
            <v>4772500</v>
          </cell>
          <cell r="C78">
            <v>1733958.8</v>
          </cell>
          <cell r="D78">
            <v>6506458.7999999998</v>
          </cell>
          <cell r="L78">
            <v>23.001370488807673</v>
          </cell>
          <cell r="M78">
            <v>282872.65766037739</v>
          </cell>
        </row>
        <row r="79">
          <cell r="A79">
            <v>38934</v>
          </cell>
          <cell r="B79">
            <v>4696650</v>
          </cell>
          <cell r="C79">
            <v>1938532.1</v>
          </cell>
          <cell r="D79">
            <v>6635182.0999999996</v>
          </cell>
          <cell r="L79">
            <v>22</v>
          </cell>
          <cell r="M79">
            <v>301599.18636363634</v>
          </cell>
        </row>
        <row r="80">
          <cell r="A80">
            <v>38965</v>
          </cell>
          <cell r="B80">
            <v>5229463.3</v>
          </cell>
          <cell r="C80">
            <v>2157563.6</v>
          </cell>
          <cell r="D80">
            <v>7387026.9000000004</v>
          </cell>
          <cell r="L80">
            <v>21</v>
          </cell>
          <cell r="M80">
            <v>351763.1857142857</v>
          </cell>
        </row>
        <row r="81">
          <cell r="A81">
            <v>38995</v>
          </cell>
          <cell r="B81">
            <v>5056580</v>
          </cell>
          <cell r="C81">
            <v>2080087.3</v>
          </cell>
          <cell r="D81">
            <v>7136667.2999999998</v>
          </cell>
          <cell r="L81">
            <v>20.000289059112589</v>
          </cell>
          <cell r="M81">
            <v>356828.20777774561</v>
          </cell>
        </row>
        <row r="82">
          <cell r="A82">
            <v>39026</v>
          </cell>
          <cell r="B82">
            <v>6498286.7000000002</v>
          </cell>
          <cell r="C82">
            <v>2917030</v>
          </cell>
          <cell r="D82">
            <v>9415316.6999999993</v>
          </cell>
          <cell r="L82">
            <v>22</v>
          </cell>
          <cell r="M82">
            <v>427968.94090909086</v>
          </cell>
        </row>
        <row r="83">
          <cell r="A83">
            <v>39056</v>
          </cell>
          <cell r="B83">
            <v>6691620</v>
          </cell>
          <cell r="C83">
            <v>2556171.7999999998</v>
          </cell>
          <cell r="D83">
            <v>9247791.8000000007</v>
          </cell>
          <cell r="L83">
            <v>20.00058788947678</v>
          </cell>
          <cell r="M83">
            <v>462375.99870080245</v>
          </cell>
        </row>
        <row r="84">
          <cell r="A84">
            <v>39087</v>
          </cell>
          <cell r="B84">
            <v>6274560</v>
          </cell>
          <cell r="C84">
            <v>2627515.1969999997</v>
          </cell>
          <cell r="D84">
            <v>8902075.1970000006</v>
          </cell>
          <cell r="L84">
            <v>20.000799360511589</v>
          </cell>
          <cell r="M84">
            <v>445085.97064254031</v>
          </cell>
        </row>
        <row r="85">
          <cell r="A85">
            <v>39118</v>
          </cell>
          <cell r="B85">
            <v>7034920</v>
          </cell>
          <cell r="C85">
            <v>2690137.1</v>
          </cell>
          <cell r="D85">
            <v>9725057.0999999996</v>
          </cell>
          <cell r="L85">
            <v>18.999261836971421</v>
          </cell>
          <cell r="M85">
            <v>511864.99683243607</v>
          </cell>
        </row>
        <row r="86">
          <cell r="A86">
            <v>39146</v>
          </cell>
          <cell r="B86">
            <v>6937630</v>
          </cell>
          <cell r="C86">
            <v>2459815</v>
          </cell>
          <cell r="D86">
            <v>9397445</v>
          </cell>
          <cell r="G86">
            <v>52909680.299999997</v>
          </cell>
          <cell r="H86">
            <v>19613398.800000001</v>
          </cell>
          <cell r="L86">
            <v>20.999499874968741</v>
          </cell>
          <cell r="M86">
            <v>447508.03857008467</v>
          </cell>
        </row>
        <row r="87">
          <cell r="A87">
            <v>39177</v>
          </cell>
          <cell r="B87">
            <v>6162865.6999999993</v>
          </cell>
          <cell r="C87">
            <v>2472598</v>
          </cell>
          <cell r="D87">
            <v>8635463.6999999993</v>
          </cell>
          <cell r="L87">
            <v>20.000830564784053</v>
          </cell>
          <cell r="M87">
            <v>431755.25496449479</v>
          </cell>
        </row>
        <row r="88">
          <cell r="A88">
            <v>39207</v>
          </cell>
          <cell r="B88">
            <v>7234428.2999999989</v>
          </cell>
          <cell r="C88">
            <v>3064056.6</v>
          </cell>
          <cell r="D88">
            <v>10298484.899999999</v>
          </cell>
          <cell r="L88">
            <v>21</v>
          </cell>
          <cell r="M88">
            <v>490404.04285714281</v>
          </cell>
        </row>
        <row r="89">
          <cell r="A89">
            <v>39238</v>
          </cell>
          <cell r="B89">
            <v>8065421.2999999989</v>
          </cell>
          <cell r="C89">
            <v>2889165.3000000003</v>
          </cell>
          <cell r="D89">
            <v>10954586.6</v>
          </cell>
          <cell r="L89">
            <v>21.000000000000007</v>
          </cell>
          <cell r="M89">
            <v>521646.98095238075</v>
          </cell>
        </row>
        <row r="90">
          <cell r="A90">
            <v>39268</v>
          </cell>
          <cell r="B90">
            <v>10150764.899999999</v>
          </cell>
          <cell r="C90">
            <v>404557.21382608701</v>
          </cell>
          <cell r="D90">
            <v>14073576.399999999</v>
          </cell>
          <cell r="L90">
            <v>21.999423726022886</v>
          </cell>
          <cell r="M90">
            <v>639724.77530638734</v>
          </cell>
        </row>
        <row r="91">
          <cell r="A91">
            <v>39295</v>
          </cell>
          <cell r="B91">
            <v>10567312.5</v>
          </cell>
          <cell r="C91">
            <v>3372829.4</v>
          </cell>
          <cell r="D91">
            <v>13940141.9</v>
          </cell>
          <cell r="L91">
            <v>21.99990486157359</v>
          </cell>
          <cell r="M91" t="str">
            <v>Total Turnover</v>
          </cell>
          <cell r="N91" t="str">
            <v>Trading Days</v>
          </cell>
          <cell r="O91" t="str">
            <v>Average</v>
          </cell>
          <cell r="P91" t="str">
            <v>Kotak Avg</v>
          </cell>
          <cell r="Q91" t="str">
            <v>Mkt Share</v>
          </cell>
        </row>
        <row r="92">
          <cell r="A92" t="str">
            <v>F2002</v>
          </cell>
          <cell r="B92">
            <v>1019250</v>
          </cell>
          <cell r="C92">
            <v>8204592.7632759996</v>
          </cell>
          <cell r="D92">
            <v>9223842.7632759996</v>
          </cell>
          <cell r="G92">
            <v>9.2238427632760001</v>
          </cell>
          <cell r="L92" t="str">
            <v>1Q05</v>
          </cell>
          <cell r="M92">
            <v>9859170.9000000004</v>
          </cell>
          <cell r="N92">
            <v>63.000340257939911</v>
          </cell>
          <cell r="O92">
            <v>156493.93097932439</v>
          </cell>
          <cell r="P92">
            <v>7.6</v>
          </cell>
          <cell r="Q92">
            <v>4.8564183623223664E-2</v>
          </cell>
          <cell r="S92">
            <v>638.5</v>
          </cell>
          <cell r="T92">
            <v>296.89999999999998</v>
          </cell>
          <cell r="U92">
            <v>6.2008854735924645E-4</v>
          </cell>
        </row>
        <row r="93">
          <cell r="A93" t="str">
            <v>F2003</v>
          </cell>
          <cell r="B93">
            <v>4398630</v>
          </cell>
          <cell r="C93">
            <v>9320598.5177000016</v>
          </cell>
          <cell r="D93">
            <v>13719228.517700002</v>
          </cell>
          <cell r="E93">
            <v>0.48736582678122242</v>
          </cell>
          <cell r="G93">
            <v>13.719228517700001</v>
          </cell>
          <cell r="L93" t="str">
            <v>2Q05</v>
          </cell>
          <cell r="M93">
            <v>9161592.8999999985</v>
          </cell>
          <cell r="N93">
            <v>66.001903940967807</v>
          </cell>
          <cell r="O93">
            <v>138808.00935976239</v>
          </cell>
          <cell r="P93">
            <v>7.5</v>
          </cell>
          <cell r="Q93">
            <v>5.4031464283602768E-2</v>
          </cell>
          <cell r="S93">
            <v>611.1</v>
          </cell>
          <cell r="T93">
            <v>265.10000000000002</v>
          </cell>
          <cell r="U93">
            <v>5.3554010651390874E-4</v>
          </cell>
        </row>
        <row r="94">
          <cell r="A94" t="str">
            <v>F2004</v>
          </cell>
          <cell r="B94">
            <v>21306120</v>
          </cell>
          <cell r="C94">
            <v>16021524.675999999</v>
          </cell>
          <cell r="D94">
            <v>37327644.675999999</v>
          </cell>
          <cell r="E94">
            <v>1.7208268036239325</v>
          </cell>
          <cell r="G94">
            <v>37.327644675999998</v>
          </cell>
          <cell r="L94" t="str">
            <v>3Q05</v>
          </cell>
          <cell r="M94">
            <v>10201414.5</v>
          </cell>
          <cell r="N94">
            <v>62.997323675463967</v>
          </cell>
          <cell r="O94">
            <v>161934.09346329453</v>
          </cell>
          <cell r="P94">
            <v>11.6</v>
          </cell>
          <cell r="Q94">
            <v>7.1634081198777094E-2</v>
          </cell>
          <cell r="S94">
            <v>818.6</v>
          </cell>
          <cell r="T94">
            <v>400.7</v>
          </cell>
          <cell r="U94">
            <v>5.4832652298417595E-4</v>
          </cell>
        </row>
        <row r="95">
          <cell r="A95" t="str">
            <v>F2005</v>
          </cell>
          <cell r="B95">
            <v>25469860</v>
          </cell>
          <cell r="C95">
            <v>16578684.4</v>
          </cell>
          <cell r="D95">
            <v>42048544.399999999</v>
          </cell>
          <cell r="E95">
            <v>1.1351064753002365</v>
          </cell>
          <cell r="G95">
            <v>42.048544399999997</v>
          </cell>
          <cell r="L95" t="str">
            <v>4Q05</v>
          </cell>
          <cell r="M95">
            <v>12826366.1</v>
          </cell>
          <cell r="N95">
            <v>61.001407101388878</v>
          </cell>
          <cell r="O95">
            <v>210263.44652479285</v>
          </cell>
          <cell r="P95">
            <v>15.7</v>
          </cell>
          <cell r="Q95">
            <v>7.4668232921544744E-2</v>
          </cell>
          <cell r="S95">
            <v>1289</v>
          </cell>
          <cell r="T95">
            <v>678.4</v>
          </cell>
          <cell r="U95">
            <v>7.0834744862497995E-4</v>
          </cell>
        </row>
        <row r="96">
          <cell r="A96" t="str">
            <v>F2006</v>
          </cell>
          <cell r="B96">
            <v>48241750</v>
          </cell>
          <cell r="C96">
            <v>23856302.335999999</v>
          </cell>
          <cell r="D96">
            <v>72098052.335999995</v>
          </cell>
          <cell r="E96">
            <v>0.71463848189712831</v>
          </cell>
          <cell r="F96">
            <v>0.35</v>
          </cell>
          <cell r="G96">
            <v>37.327644675999998</v>
          </cell>
          <cell r="L96" t="str">
            <v>1Q06</v>
          </cell>
          <cell r="M96">
            <v>10961430</v>
          </cell>
          <cell r="N96">
            <v>64.998634097822134</v>
          </cell>
          <cell r="O96">
            <v>168640.92841556002</v>
          </cell>
          <cell r="P96">
            <v>14.6</v>
          </cell>
          <cell r="Q96">
            <v>8.6574475942299778E-2</v>
          </cell>
          <cell r="S96">
            <v>1033.3</v>
          </cell>
          <cell r="T96">
            <v>493.5</v>
          </cell>
          <cell r="U96">
            <v>5.2003200270551932E-4</v>
          </cell>
        </row>
        <row r="97">
          <cell r="A97" t="str">
            <v>F2007</v>
          </cell>
          <cell r="B97">
            <v>73562400</v>
          </cell>
          <cell r="C97">
            <v>29012323.897000004</v>
          </cell>
          <cell r="D97">
            <v>102574723.897</v>
          </cell>
          <cell r="E97">
            <v>0.42271144051116605</v>
          </cell>
          <cell r="F97">
            <v>-0.1</v>
          </cell>
          <cell r="G97">
            <v>42.048544399999997</v>
          </cell>
          <cell r="H97">
            <v>0</v>
          </cell>
          <cell r="I97" t="str">
            <v>Change in mkt share</v>
          </cell>
          <cell r="L97" t="str">
            <v>2Q06</v>
          </cell>
          <cell r="M97">
            <v>17134661.736000001</v>
          </cell>
          <cell r="N97">
            <v>63.000452898550726</v>
          </cell>
          <cell r="O97">
            <v>271976.80250952876</v>
          </cell>
          <cell r="P97">
            <v>23</v>
          </cell>
          <cell r="Q97">
            <v>8.4566035734588763E-2</v>
          </cell>
          <cell r="S97">
            <v>1517</v>
          </cell>
          <cell r="T97">
            <v>779</v>
          </cell>
          <cell r="U97">
            <v>5.3760828151396423E-4</v>
          </cell>
        </row>
        <row r="98">
          <cell r="A98" t="str">
            <v>F2008</v>
          </cell>
          <cell r="B98">
            <v>48241750</v>
          </cell>
          <cell r="C98">
            <v>23856302.335999999</v>
          </cell>
          <cell r="D98">
            <v>102574723.897</v>
          </cell>
          <cell r="E98">
            <v>0</v>
          </cell>
          <cell r="F98">
            <v>0</v>
          </cell>
          <cell r="G98">
            <v>13.719228517700001</v>
          </cell>
          <cell r="L98" t="str">
            <v>3Q06</v>
          </cell>
          <cell r="M98">
            <v>19227474.800000001</v>
          </cell>
          <cell r="N98">
            <v>62.001290599024088</v>
          </cell>
          <cell r="O98">
            <v>310114.10591996042</v>
          </cell>
          <cell r="P98">
            <v>25</v>
          </cell>
          <cell r="Q98">
            <v>8.0615488050235384E-2</v>
          </cell>
          <cell r="S98">
            <v>1429.2</v>
          </cell>
          <cell r="T98">
            <v>707</v>
          </cell>
          <cell r="U98">
            <v>4.5611953762209485E-4</v>
          </cell>
        </row>
        <row r="99">
          <cell r="A99" t="str">
            <v>F2007</v>
          </cell>
          <cell r="B99">
            <v>73562400</v>
          </cell>
          <cell r="C99">
            <v>29012323.897000004</v>
          </cell>
          <cell r="D99">
            <v>102574723.897</v>
          </cell>
          <cell r="E99">
            <v>0.42271144051116605</v>
          </cell>
          <cell r="F99">
            <v>-0.1</v>
          </cell>
          <cell r="G99">
            <v>9.2238427632760001</v>
          </cell>
          <cell r="H99">
            <v>2557.1</v>
          </cell>
          <cell r="I99" t="str">
            <v>Change in mkt share</v>
          </cell>
          <cell r="L99" t="str">
            <v>4Q06</v>
          </cell>
          <cell r="M99">
            <v>24774485.800000001</v>
          </cell>
          <cell r="N99">
            <v>61.000022250986603</v>
          </cell>
          <cell r="O99">
            <v>406138.96332798962</v>
          </cell>
          <cell r="P99">
            <v>35.700000000000003</v>
          </cell>
          <cell r="Q99">
            <v>8.7900948255411296E-2</v>
          </cell>
          <cell r="S99">
            <v>2227.9</v>
          </cell>
          <cell r="T99">
            <v>1225.4000000000001</v>
          </cell>
          <cell r="U99">
            <v>5.6270356477507069E-4</v>
          </cell>
        </row>
        <row r="100">
          <cell r="A100" t="str">
            <v>F2006 YTD</v>
          </cell>
          <cell r="B100">
            <v>17557900</v>
          </cell>
          <cell r="C100">
            <v>10538191.736</v>
          </cell>
          <cell r="D100">
            <v>28096091.736000001</v>
          </cell>
          <cell r="E100">
            <v>0</v>
          </cell>
          <cell r="F100">
            <v>0</v>
          </cell>
          <cell r="G100">
            <v>13.719228517700001</v>
          </cell>
          <cell r="H100">
            <v>2222.2403095160644</v>
          </cell>
          <cell r="L100" t="str">
            <v>1Q07</v>
          </cell>
          <cell r="M100">
            <v>28221703</v>
          </cell>
          <cell r="N100">
            <v>63.001261258878671</v>
          </cell>
          <cell r="O100">
            <v>447954.57163998851</v>
          </cell>
          <cell r="P100">
            <v>40.4</v>
          </cell>
          <cell r="Q100">
            <v>9.018771669656854E-2</v>
          </cell>
          <cell r="S100">
            <v>2141.4</v>
          </cell>
          <cell r="T100">
            <v>1010.4</v>
          </cell>
          <cell r="U100">
            <v>3.9697460797381102E-4</v>
          </cell>
        </row>
        <row r="101">
          <cell r="A101" t="str">
            <v>F2005 YTD</v>
          </cell>
          <cell r="B101">
            <v>11030700</v>
          </cell>
          <cell r="C101">
            <v>7990063.7999999998</v>
          </cell>
          <cell r="D101">
            <v>19020763.800000001</v>
          </cell>
          <cell r="E101">
            <v>1.7208268036239325</v>
          </cell>
          <cell r="F101">
            <v>0.477127418826367</v>
          </cell>
          <cell r="G101">
            <v>37.327644675999998</v>
          </cell>
          <cell r="H101">
            <v>2557.1</v>
          </cell>
          <cell r="L101" t="str">
            <v>2Q07</v>
          </cell>
          <cell r="M101">
            <v>20528667.799999997</v>
          </cell>
          <cell r="N101">
            <v>66.00137048880768</v>
          </cell>
          <cell r="O101">
            <v>311033.96259750682</v>
          </cell>
          <cell r="P101">
            <v>26</v>
          </cell>
          <cell r="Q101">
            <v>8.3592157534401718E-2</v>
          </cell>
          <cell r="S101">
            <v>1479.4</v>
          </cell>
          <cell r="T101">
            <v>481.8</v>
          </cell>
          <cell r="U101">
            <v>2.807634007222869E-4</v>
          </cell>
        </row>
        <row r="102">
          <cell r="A102" t="str">
            <v>Implied F2006 Aug - Mar</v>
          </cell>
          <cell r="B102">
            <v>17557900</v>
          </cell>
          <cell r="C102">
            <v>10538191.736</v>
          </cell>
          <cell r="D102">
            <v>44001960.599999994</v>
          </cell>
          <cell r="E102">
            <v>1.1351064753002365</v>
          </cell>
          <cell r="F102">
            <v>-0.1</v>
          </cell>
          <cell r="G102">
            <v>42.048544399999997</v>
          </cell>
          <cell r="H102">
            <v>2222.2403095160644</v>
          </cell>
          <cell r="I102" t="str">
            <v>Change in mkt share</v>
          </cell>
          <cell r="L102" t="str">
            <v>3Q07</v>
          </cell>
          <cell r="M102">
            <v>25799775.800000001</v>
          </cell>
          <cell r="N102">
            <v>62.000876948589365</v>
          </cell>
          <cell r="O102">
            <v>416119.53039620665</v>
          </cell>
          <cell r="P102">
            <v>40</v>
          </cell>
          <cell r="Q102">
            <v>9.6126225947419847E-2</v>
          </cell>
          <cell r="S102">
            <v>2386</v>
          </cell>
          <cell r="T102">
            <v>1119.3</v>
          </cell>
          <cell r="U102">
            <v>4.513242614810572E-4</v>
          </cell>
        </row>
        <row r="103">
          <cell r="A103" t="str">
            <v>F2005 Aug - March</v>
          </cell>
          <cell r="B103">
            <v>11030700</v>
          </cell>
          <cell r="C103">
            <v>7990063.7999999998</v>
          </cell>
          <cell r="D103">
            <v>23027780.599999998</v>
          </cell>
          <cell r="E103">
            <v>0.71463848189712831</v>
          </cell>
          <cell r="F103">
            <v>0.91082073276310438</v>
          </cell>
          <cell r="L103" t="str">
            <v>4Q07</v>
          </cell>
          <cell r="M103">
            <v>28024577.296999998</v>
          </cell>
          <cell r="N103">
            <v>59.999561072451748</v>
          </cell>
          <cell r="O103">
            <v>467079.70518583059</v>
          </cell>
          <cell r="P103">
            <v>42</v>
          </cell>
          <cell r="Q103">
            <v>8.9920413012357356E-2</v>
          </cell>
          <cell r="S103">
            <v>2332.5</v>
          </cell>
          <cell r="T103">
            <v>1039.7</v>
          </cell>
          <cell r="U103">
            <v>4.1258238330893108E-4</v>
          </cell>
        </row>
        <row r="104">
          <cell r="A104" t="str">
            <v>Implied F2006 Aug - Mar</v>
          </cell>
          <cell r="B104">
            <v>73562400</v>
          </cell>
          <cell r="C104">
            <v>29012323.897000004</v>
          </cell>
          <cell r="D104">
            <v>44001960.599999994</v>
          </cell>
          <cell r="E104">
            <v>0.42271144051116605</v>
          </cell>
          <cell r="F104">
            <v>-0.1</v>
          </cell>
          <cell r="H104">
            <v>0</v>
          </cell>
          <cell r="I104" t="str">
            <v>Change in mkt share</v>
          </cell>
          <cell r="L104" t="str">
            <v>F2008E</v>
          </cell>
          <cell r="M104">
            <v>25799775.800000001</v>
          </cell>
          <cell r="N104">
            <v>62.000876948589365</v>
          </cell>
          <cell r="O104">
            <v>416119.53039620665</v>
          </cell>
          <cell r="P104">
            <v>40</v>
          </cell>
          <cell r="Q104">
            <v>8.5000000000000006E-2</v>
          </cell>
          <cell r="S104">
            <v>2386</v>
          </cell>
          <cell r="T104">
            <v>1119.3</v>
          </cell>
          <cell r="U104">
            <v>4.513242614810572E-4</v>
          </cell>
        </row>
        <row r="105">
          <cell r="A105" t="str">
            <v>F2005 Aug - March</v>
          </cell>
          <cell r="B105">
            <v>17557900</v>
          </cell>
          <cell r="C105">
            <v>10538191.736</v>
          </cell>
          <cell r="D105">
            <v>23027780.599999998</v>
          </cell>
          <cell r="E105">
            <v>0</v>
          </cell>
          <cell r="F105">
            <v>0.91082073276310438</v>
          </cell>
          <cell r="H105">
            <v>4086.9219999999987</v>
          </cell>
          <cell r="L105" t="str">
            <v>F2009E</v>
          </cell>
          <cell r="M105">
            <v>28024577.296999998</v>
          </cell>
          <cell r="N105">
            <v>59.999561072451748</v>
          </cell>
          <cell r="O105">
            <v>467079.70518583059</v>
          </cell>
          <cell r="P105">
            <v>42</v>
          </cell>
          <cell r="Q105">
            <v>0.08</v>
          </cell>
          <cell r="S105">
            <v>2332.5</v>
          </cell>
          <cell r="T105">
            <v>1039.7</v>
          </cell>
          <cell r="U105">
            <v>4.1258238330893108E-4</v>
          </cell>
        </row>
        <row r="106">
          <cell r="A106" t="str">
            <v>F2005 YTD</v>
          </cell>
          <cell r="B106">
            <v>11030700</v>
          </cell>
          <cell r="C106">
            <v>7990063.7999999998</v>
          </cell>
          <cell r="D106">
            <v>19020763.800000001</v>
          </cell>
          <cell r="F106">
            <v>0.477127418826367</v>
          </cell>
          <cell r="H106">
            <v>2557.1759999999999</v>
          </cell>
          <cell r="L106" t="str">
            <v>1Q08</v>
          </cell>
          <cell r="M106">
            <v>29888535.199999996</v>
          </cell>
          <cell r="N106">
            <v>62.00083056478406</v>
          </cell>
          <cell r="O106">
            <v>482066.69052231096</v>
          </cell>
          <cell r="P106">
            <v>40</v>
          </cell>
          <cell r="Q106">
            <v>8.2976071125471645E-2</v>
          </cell>
          <cell r="S106">
            <v>2227.9</v>
          </cell>
          <cell r="T106">
            <v>1225.4000000000001</v>
          </cell>
          <cell r="U106">
            <v>5.6270356477507069E-4</v>
          </cell>
        </row>
        <row r="107">
          <cell r="A107" t="str">
            <v>F2006 YTD</v>
          </cell>
          <cell r="B107">
            <v>17557900</v>
          </cell>
          <cell r="C107">
            <v>10538191.736</v>
          </cell>
          <cell r="D107">
            <v>28096091.736000001</v>
          </cell>
          <cell r="H107">
            <v>3272.555149920141</v>
          </cell>
          <cell r="L107" t="str">
            <v>1Q07</v>
          </cell>
          <cell r="M107">
            <v>28221703</v>
          </cell>
          <cell r="N107">
            <v>63.001261258878671</v>
          </cell>
          <cell r="O107">
            <v>447954.57163998851</v>
          </cell>
          <cell r="P107">
            <v>40.4</v>
          </cell>
          <cell r="Q107">
            <v>9.018771669656854E-2</v>
          </cell>
          <cell r="S107">
            <v>2141.4</v>
          </cell>
          <cell r="T107">
            <v>1010.4</v>
          </cell>
          <cell r="U107">
            <v>3.9697460797381102E-4</v>
          </cell>
        </row>
        <row r="108">
          <cell r="A108" t="str">
            <v>Growth</v>
          </cell>
          <cell r="B108">
            <v>11030700</v>
          </cell>
          <cell r="C108">
            <v>7990063.7999999998</v>
          </cell>
          <cell r="D108">
            <v>19020763.800000001</v>
          </cell>
          <cell r="F108">
            <v>0.477127418826367</v>
          </cell>
          <cell r="L108" t="str">
            <v>F2008E</v>
          </cell>
          <cell r="M108">
            <v>20528667.799999997</v>
          </cell>
          <cell r="N108">
            <v>66.00137048880768</v>
          </cell>
          <cell r="O108">
            <v>311033.96259750682</v>
          </cell>
          <cell r="P108">
            <v>26</v>
          </cell>
          <cell r="Q108">
            <v>8.5000000000000006E-2</v>
          </cell>
          <cell r="S108">
            <v>1479.4</v>
          </cell>
          <cell r="T108">
            <v>481.8</v>
          </cell>
          <cell r="U108">
            <v>2.807634007222869E-4</v>
          </cell>
        </row>
        <row r="109">
          <cell r="A109" t="str">
            <v>F2003</v>
          </cell>
          <cell r="B109">
            <v>3.3155555555555551</v>
          </cell>
          <cell r="C109">
            <v>0.1360220777098502</v>
          </cell>
          <cell r="D109">
            <v>0.48736582678122242</v>
          </cell>
          <cell r="L109" t="str">
            <v>F2009E</v>
          </cell>
          <cell r="M109">
            <v>25799775.800000001</v>
          </cell>
          <cell r="N109">
            <v>62.000876948589365</v>
          </cell>
          <cell r="O109">
            <v>416119.53039620665</v>
          </cell>
          <cell r="P109">
            <v>40</v>
          </cell>
          <cell r="Q109">
            <v>0.08</v>
          </cell>
          <cell r="S109">
            <v>2386</v>
          </cell>
          <cell r="T109">
            <v>1119.3</v>
          </cell>
          <cell r="U109">
            <v>4.513242614810572E-4</v>
          </cell>
        </row>
        <row r="110">
          <cell r="A110" t="str">
            <v>F2004</v>
          </cell>
          <cell r="B110">
            <v>3.8438081857305573</v>
          </cell>
          <cell r="C110">
            <v>0.71893732420453538</v>
          </cell>
          <cell r="D110">
            <v>1.7208268036239325</v>
          </cell>
          <cell r="F110">
            <v>0.91082073276310438</v>
          </cell>
          <cell r="H110" t="str">
            <v>F2007</v>
          </cell>
          <cell r="L110" t="str">
            <v>4Q07</v>
          </cell>
          <cell r="M110">
            <v>28024577.296999998</v>
          </cell>
          <cell r="N110">
            <v>59.999561072451748</v>
          </cell>
          <cell r="O110">
            <v>467079.70518583059</v>
          </cell>
          <cell r="P110">
            <v>42</v>
          </cell>
          <cell r="Q110">
            <v>8.9920413012357356E-2</v>
          </cell>
          <cell r="S110">
            <v>2332.5</v>
          </cell>
          <cell r="T110">
            <v>1039.7</v>
          </cell>
          <cell r="U110">
            <v>4.1258238330893108E-4</v>
          </cell>
        </row>
        <row r="111">
          <cell r="A111" t="str">
            <v>F2005</v>
          </cell>
          <cell r="B111">
            <v>0.19542460100665915</v>
          </cell>
          <cell r="C111">
            <v>3.477569927128199E-2</v>
          </cell>
          <cell r="D111">
            <v>0.1264719423091627</v>
          </cell>
          <cell r="H111" t="str">
            <v>Growth in Industry Volumes</v>
          </cell>
          <cell r="I111">
            <v>-0.25</v>
          </cell>
          <cell r="J111">
            <v>-0.15</v>
          </cell>
          <cell r="K111">
            <v>0</v>
          </cell>
          <cell r="L111">
            <v>0.15</v>
          </cell>
          <cell r="M111">
            <v>0.25</v>
          </cell>
          <cell r="N111">
            <v>62.00083056478406</v>
          </cell>
          <cell r="O111">
            <v>482066.69052231096</v>
          </cell>
          <cell r="P111">
            <v>40</v>
          </cell>
          <cell r="Q111">
            <v>8.2976071125471645E-2</v>
          </cell>
        </row>
        <row r="112">
          <cell r="A112" t="str">
            <v>F2004</v>
          </cell>
          <cell r="B112">
            <v>3.8438081857305573</v>
          </cell>
          <cell r="C112">
            <v>0.71893732420453538</v>
          </cell>
          <cell r="D112">
            <v>1.7208268036239325</v>
          </cell>
          <cell r="H112" t="str">
            <v>Change in Market Share</v>
          </cell>
          <cell r="L112" t="str">
            <v>2Q08</v>
          </cell>
          <cell r="M112">
            <v>42634543.899999999</v>
          </cell>
          <cell r="N112">
            <v>64.000080354248112</v>
          </cell>
          <cell r="O112">
            <v>666163.91204530827</v>
          </cell>
          <cell r="P112">
            <v>53.4</v>
          </cell>
          <cell r="Q112">
            <v>8.1000000000000003E-2</v>
          </cell>
        </row>
        <row r="113">
          <cell r="A113" t="str">
            <v>F2005</v>
          </cell>
          <cell r="B113">
            <v>0.19542460100665915</v>
          </cell>
          <cell r="C113">
            <v>3.477569927128199E-2</v>
          </cell>
          <cell r="D113">
            <v>0.1264719423091627</v>
          </cell>
          <cell r="H113">
            <v>-0.1</v>
          </cell>
          <cell r="I113">
            <v>1302.1002271263037</v>
          </cell>
          <cell r="J113">
            <v>1451.2893726158209</v>
          </cell>
          <cell r="K113">
            <v>1675.0730913828156</v>
          </cell>
          <cell r="L113">
            <v>1898.8568101498113</v>
          </cell>
          <cell r="M113">
            <v>2048.0459559944743</v>
          </cell>
          <cell r="N113">
            <v>62.99956540634507</v>
          </cell>
          <cell r="O113">
            <v>901817.79479467054</v>
          </cell>
          <cell r="P113">
            <v>75</v>
          </cell>
          <cell r="Q113">
            <v>7.8E-2</v>
          </cell>
        </row>
        <row r="114">
          <cell r="A114" t="str">
            <v>F2003</v>
          </cell>
          <cell r="B114">
            <v>3.3155555555555551</v>
          </cell>
          <cell r="C114">
            <v>0.1360220777098502</v>
          </cell>
          <cell r="D114">
            <v>0.48736582678122242</v>
          </cell>
          <cell r="H114">
            <v>-0.05</v>
          </cell>
          <cell r="I114">
            <v>1364.2623706183208</v>
          </cell>
          <cell r="J114">
            <v>1521.7398023092724</v>
          </cell>
          <cell r="K114">
            <v>1757.9559498457004</v>
          </cell>
          <cell r="L114">
            <v>1994.1720973821284</v>
          </cell>
          <cell r="M114">
            <v>2151.6495290730795</v>
          </cell>
          <cell r="Q114">
            <v>7.6999999999999999E-2</v>
          </cell>
          <cell r="R114" t="str">
            <v>F1H08</v>
          </cell>
          <cell r="S114" t="str">
            <v>F1H07</v>
          </cell>
        </row>
        <row r="115">
          <cell r="A115" t="str">
            <v>F2006 YTD</v>
          </cell>
          <cell r="B115">
            <v>0.59173035256148743</v>
          </cell>
          <cell r="C115">
            <v>0.31891208878707578</v>
          </cell>
          <cell r="D115">
            <v>0.477127418826367</v>
          </cell>
          <cell r="H115">
            <v>0</v>
          </cell>
          <cell r="I115">
            <v>1426.4245147175066</v>
          </cell>
          <cell r="J115">
            <v>1592.1902322883498</v>
          </cell>
          <cell r="K115">
            <v>1840.8388086446153</v>
          </cell>
          <cell r="L115">
            <v>2089.4873850008789</v>
          </cell>
          <cell r="M115">
            <v>2255.253102571723</v>
          </cell>
          <cell r="N115">
            <v>183951946.82787383</v>
          </cell>
          <cell r="O115">
            <v>575575.8317223842</v>
          </cell>
          <cell r="Q115">
            <v>7.3999999999999996E-2</v>
          </cell>
          <cell r="R115">
            <v>46.80630854564231</v>
          </cell>
          <cell r="S115">
            <v>33.032555459041049</v>
          </cell>
          <cell r="T115">
            <v>0.41697509911638897</v>
          </cell>
        </row>
        <row r="116">
          <cell r="A116" t="str">
            <v>Growth</v>
          </cell>
          <cell r="B116">
            <v>0.19542460100665915</v>
          </cell>
          <cell r="C116">
            <v>3.477569927128199E-2</v>
          </cell>
          <cell r="D116">
            <v>0.1264719423091627</v>
          </cell>
          <cell r="H116">
            <v>0.05</v>
          </cell>
          <cell r="I116">
            <v>1488.5866588166925</v>
          </cell>
          <cell r="J116">
            <v>1662.6406622674269</v>
          </cell>
          <cell r="K116">
            <v>1923.7216674435294</v>
          </cell>
          <cell r="L116">
            <v>2184.8026726196304</v>
          </cell>
          <cell r="M116">
            <v>2358.8566763456402</v>
          </cell>
          <cell r="W116" t="str">
            <v>F2004</v>
          </cell>
          <cell r="X116" t="str">
            <v>F2005</v>
          </cell>
          <cell r="Y116" t="str">
            <v>F2006</v>
          </cell>
          <cell r="Z116" t="str">
            <v>F2007</v>
          </cell>
          <cell r="AA116" t="str">
            <v>F1H08</v>
          </cell>
        </row>
        <row r="117">
          <cell r="A117" t="str">
            <v>F2006 YTD</v>
          </cell>
          <cell r="B117">
            <v>0.59173035256148743</v>
          </cell>
          <cell r="C117">
            <v>0.31891208878707578</v>
          </cell>
          <cell r="D117">
            <v>0.477127418826367</v>
          </cell>
          <cell r="H117">
            <v>0.1</v>
          </cell>
          <cell r="I117">
            <v>1550.7488029158781</v>
          </cell>
          <cell r="J117">
            <v>1733.0910924394807</v>
          </cell>
          <cell r="K117">
            <v>2006.6045262424436</v>
          </cell>
          <cell r="L117">
            <v>2280.1179602383827</v>
          </cell>
          <cell r="M117">
            <v>2462.4602495690087</v>
          </cell>
          <cell r="R117" t="str">
            <v>F1H08</v>
          </cell>
          <cell r="S117" t="str">
            <v>F1H07</v>
          </cell>
          <cell r="W117">
            <v>4.8564183623223664E-2</v>
          </cell>
          <cell r="X117">
            <v>7.4668232921544744E-2</v>
          </cell>
          <cell r="Y117">
            <v>8.7900948255411296E-2</v>
          </cell>
          <cell r="Z117">
            <v>8.9920413012357356E-2</v>
          </cell>
          <cell r="AA117">
            <v>8.1000000000000003E-2</v>
          </cell>
        </row>
        <row r="118">
          <cell r="A118" t="str">
            <v>F2004</v>
          </cell>
          <cell r="B118">
            <v>3.8438081857305573</v>
          </cell>
          <cell r="C118">
            <v>0.71893732420453538</v>
          </cell>
          <cell r="D118">
            <v>1.7208268036239325</v>
          </cell>
          <cell r="H118">
            <v>0.05</v>
          </cell>
          <cell r="I118">
            <v>1488.5866588166925</v>
          </cell>
          <cell r="J118">
            <v>1662.6406622674269</v>
          </cell>
          <cell r="K118">
            <v>1923.7216674435294</v>
          </cell>
          <cell r="L118">
            <v>2184.8026726196304</v>
          </cell>
          <cell r="M118">
            <v>2358.8566763456402</v>
          </cell>
          <cell r="N118">
            <v>163012096.76786196</v>
          </cell>
          <cell r="O118">
            <v>90489017.667861983</v>
          </cell>
          <cell r="R118">
            <v>46.80630854564231</v>
          </cell>
          <cell r="S118">
            <v>33.032555459041049</v>
          </cell>
          <cell r="T118">
            <v>0.41697509911638897</v>
          </cell>
        </row>
        <row r="119">
          <cell r="A119" t="str">
            <v>F2005</v>
          </cell>
          <cell r="B119">
            <v>0.19542460100665915</v>
          </cell>
          <cell r="C119">
            <v>3.477569927128199E-2</v>
          </cell>
          <cell r="D119">
            <v>0.1264719423091627</v>
          </cell>
          <cell r="H119">
            <v>0.1</v>
          </cell>
          <cell r="I119">
            <v>1550.7488029158781</v>
          </cell>
          <cell r="J119">
            <v>1733.0910924394807</v>
          </cell>
          <cell r="K119">
            <v>2006.6045262424436</v>
          </cell>
          <cell r="L119">
            <v>2280.1179602383827</v>
          </cell>
          <cell r="M119">
            <v>2462.4602495690087</v>
          </cell>
          <cell r="W119" t="str">
            <v>F2004</v>
          </cell>
          <cell r="X119" t="str">
            <v>F2005</v>
          </cell>
          <cell r="Y119" t="str">
            <v>F2006</v>
          </cell>
          <cell r="Z119" t="str">
            <v>F2007</v>
          </cell>
          <cell r="AA119" t="str">
            <v>F1H08</v>
          </cell>
        </row>
        <row r="120">
          <cell r="A120" t="str">
            <v>F2006 YTD</v>
          </cell>
          <cell r="B120">
            <v>0.59173035256148743</v>
          </cell>
          <cell r="C120">
            <v>0.31891208878707578</v>
          </cell>
          <cell r="D120">
            <v>0.477127418826367</v>
          </cell>
          <cell r="H120" t="str">
            <v>F2008</v>
          </cell>
          <cell r="I120">
            <v>1426.4245147175066</v>
          </cell>
          <cell r="J120">
            <v>1592.1902322883498</v>
          </cell>
          <cell r="K120">
            <v>1840.8388086446153</v>
          </cell>
          <cell r="L120">
            <v>2089.4873850008789</v>
          </cell>
          <cell r="M120">
            <v>2255.253102571723</v>
          </cell>
          <cell r="W120">
            <v>4.8564183623223664E-2</v>
          </cell>
          <cell r="X120">
            <v>7.4668232921544744E-2</v>
          </cell>
          <cell r="Y120">
            <v>8.7900948255411296E-2</v>
          </cell>
          <cell r="Z120">
            <v>8.9920413012357356E-2</v>
          </cell>
          <cell r="AA120">
            <v>8.1000000000000003E-2</v>
          </cell>
        </row>
        <row r="121">
          <cell r="H121" t="str">
            <v>Growth in Industry Volumes</v>
          </cell>
          <cell r="I121">
            <v>-0.25</v>
          </cell>
          <cell r="J121">
            <v>-0.15</v>
          </cell>
          <cell r="K121">
            <v>0</v>
          </cell>
          <cell r="L121">
            <v>0.15</v>
          </cell>
          <cell r="M121">
            <v>0.25</v>
          </cell>
        </row>
        <row r="122">
          <cell r="H122" t="str">
            <v>Change in Market Share</v>
          </cell>
          <cell r="I122">
            <v>1364.2623706183208</v>
          </cell>
          <cell r="J122">
            <v>1521.7398023092724</v>
          </cell>
          <cell r="K122">
            <v>1757.9559498457004</v>
          </cell>
          <cell r="L122">
            <v>1994.1720973821284</v>
          </cell>
          <cell r="M122">
            <v>2151.6495290730795</v>
          </cell>
        </row>
        <row r="123">
          <cell r="A123" t="str">
            <v>F2006 YTD</v>
          </cell>
          <cell r="B123">
            <v>0.59173035256148743</v>
          </cell>
          <cell r="C123">
            <v>0.31891208878707578</v>
          </cell>
          <cell r="D123">
            <v>0.477127418826367</v>
          </cell>
          <cell r="H123">
            <v>-0.1</v>
          </cell>
          <cell r="I123">
            <v>1514.8518186376396</v>
          </cell>
          <cell r="J123">
            <v>1691.2870573104281</v>
          </cell>
          <cell r="K123">
            <v>1955.9399156149536</v>
          </cell>
          <cell r="L123">
            <v>2220.5927739194794</v>
          </cell>
          <cell r="M123">
            <v>2397.0280154976508</v>
          </cell>
        </row>
        <row r="124">
          <cell r="H124">
            <v>-0.05</v>
          </cell>
          <cell r="I124">
            <v>1588.3665011564653</v>
          </cell>
          <cell r="J124">
            <v>1774.6036977215786</v>
          </cell>
          <cell r="K124">
            <v>2053.9594925692491</v>
          </cell>
          <cell r="L124">
            <v>2333.3152874169191</v>
          </cell>
          <cell r="M124">
            <v>2519.5524869320634</v>
          </cell>
        </row>
        <row r="125">
          <cell r="H125">
            <v>0</v>
          </cell>
          <cell r="I125">
            <v>1661.8811840171124</v>
          </cell>
          <cell r="J125">
            <v>1857.9203382969783</v>
          </cell>
          <cell r="K125">
            <v>2151.9790697167778</v>
          </cell>
          <cell r="L125">
            <v>2446.0378011365779</v>
          </cell>
          <cell r="M125">
            <v>2642.0769554164458</v>
          </cell>
        </row>
        <row r="126">
          <cell r="H126">
            <v>0.05</v>
          </cell>
          <cell r="I126">
            <v>1735.3958668777591</v>
          </cell>
          <cell r="J126">
            <v>1941.2369788723786</v>
          </cell>
          <cell r="K126">
            <v>2249.9986468643083</v>
          </cell>
          <cell r="L126">
            <v>2558.7603148562371</v>
          </cell>
          <cell r="M126">
            <v>2764.6014270020264</v>
          </cell>
        </row>
        <row r="127">
          <cell r="H127">
            <v>0.1</v>
          </cell>
          <cell r="I127">
            <v>2024.5536195541886</v>
          </cell>
          <cell r="J127">
            <v>2024.5536177000233</v>
          </cell>
          <cell r="K127">
            <v>2348.018224011837</v>
          </cell>
          <cell r="L127">
            <v>2671.4828285758958</v>
          </cell>
          <cell r="M127">
            <v>2887.1258982852687</v>
          </cell>
        </row>
        <row r="128">
          <cell r="H128">
            <v>0.05</v>
          </cell>
          <cell r="I128">
            <v>1735.3958668777591</v>
          </cell>
          <cell r="J128">
            <v>1941.2369788723786</v>
          </cell>
          <cell r="K128">
            <v>2249.9986468643083</v>
          </cell>
          <cell r="L128">
            <v>2558.7603148562371</v>
          </cell>
          <cell r="M128">
            <v>2764.6014270020264</v>
          </cell>
        </row>
        <row r="129">
          <cell r="H129" t="str">
            <v>Growth in Industry Volumes</v>
          </cell>
          <cell r="I129">
            <v>-0.25</v>
          </cell>
          <cell r="J129">
            <v>-0.15</v>
          </cell>
          <cell r="K129">
            <v>0</v>
          </cell>
          <cell r="L129">
            <v>0.15</v>
          </cell>
          <cell r="M129">
            <v>0.25</v>
          </cell>
        </row>
        <row r="130">
          <cell r="H130" t="str">
            <v>Change in Market Share</v>
          </cell>
          <cell r="I130">
            <v>1661.8811840171124</v>
          </cell>
          <cell r="J130">
            <v>1857.9203382969783</v>
          </cell>
          <cell r="K130">
            <v>2151.9790697167778</v>
          </cell>
          <cell r="L130">
            <v>2446.0378011365779</v>
          </cell>
          <cell r="M130">
            <v>2642.0769554164458</v>
          </cell>
        </row>
        <row r="131">
          <cell r="H131">
            <v>-0.1</v>
          </cell>
          <cell r="I131">
            <v>52.251372456999668</v>
          </cell>
          <cell r="J131">
            <v>58.337105237597626</v>
          </cell>
          <cell r="K131">
            <v>67.465704418681725</v>
          </cell>
          <cell r="L131">
            <v>76.594303599765837</v>
          </cell>
          <cell r="M131">
            <v>82.680036480578366</v>
          </cell>
        </row>
        <row r="132">
          <cell r="H132">
            <v>-0.05</v>
          </cell>
          <cell r="I132">
            <v>54.787094439895533</v>
          </cell>
          <cell r="J132">
            <v>61.210923492576583</v>
          </cell>
          <cell r="K132">
            <v>70.846667071598176</v>
          </cell>
          <cell r="L132">
            <v>80.482410650619769</v>
          </cell>
          <cell r="M132">
            <v>86.906239805055421</v>
          </cell>
        </row>
        <row r="133">
          <cell r="H133">
            <v>0</v>
          </cell>
          <cell r="I133">
            <v>57.322816434581767</v>
          </cell>
          <cell r="J133">
            <v>64.084741753220953</v>
          </cell>
          <cell r="K133">
            <v>74.227629731179775</v>
          </cell>
          <cell r="L133">
            <v>84.370517709138625</v>
          </cell>
          <cell r="M133">
            <v>91.132443027777896</v>
          </cell>
        </row>
        <row r="134">
          <cell r="H134">
            <v>0.05</v>
          </cell>
          <cell r="I134">
            <v>59.858538429267966</v>
          </cell>
          <cell r="J134">
            <v>66.958560013865352</v>
          </cell>
          <cell r="K134">
            <v>77.60859239076143</v>
          </cell>
          <cell r="L134">
            <v>88.258624767657508</v>
          </cell>
          <cell r="M134">
            <v>95.358646357469155</v>
          </cell>
        </row>
        <row r="135">
          <cell r="H135">
            <v>0.1</v>
          </cell>
          <cell r="I135">
            <v>69.832378278180087</v>
          </cell>
          <cell r="J135">
            <v>69.832378214224875</v>
          </cell>
          <cell r="K135">
            <v>80.989555050343043</v>
          </cell>
          <cell r="L135">
            <v>92.14673182617635</v>
          </cell>
          <cell r="M135">
            <v>99.58484967673192</v>
          </cell>
        </row>
        <row r="136">
          <cell r="H136">
            <v>0.05</v>
          </cell>
          <cell r="I136">
            <v>59.858538429267966</v>
          </cell>
          <cell r="J136">
            <v>66.958560013865352</v>
          </cell>
          <cell r="K136">
            <v>77.60859239076143</v>
          </cell>
          <cell r="L136">
            <v>88.258624767657508</v>
          </cell>
          <cell r="M136">
            <v>95.358646357469155</v>
          </cell>
        </row>
        <row r="137">
          <cell r="H137">
            <v>0.1</v>
          </cell>
          <cell r="I137">
            <v>69.832378278180087</v>
          </cell>
          <cell r="J137">
            <v>69.832378214224875</v>
          </cell>
          <cell r="K137">
            <v>80.989555050343043</v>
          </cell>
          <cell r="L137">
            <v>92.14673182617635</v>
          </cell>
          <cell r="M137">
            <v>99.58484967673192</v>
          </cell>
        </row>
        <row r="138">
          <cell r="H138" t="str">
            <v>Change in Market Share</v>
          </cell>
          <cell r="I138">
            <v>57.322816434581767</v>
          </cell>
          <cell r="J138">
            <v>64.084741753220953</v>
          </cell>
          <cell r="K138">
            <v>74.227629731179775</v>
          </cell>
          <cell r="L138">
            <v>84.370517709138625</v>
          </cell>
          <cell r="M138">
            <v>91.132443027777896</v>
          </cell>
        </row>
        <row r="139">
          <cell r="H139">
            <v>-0.1</v>
          </cell>
          <cell r="I139">
            <v>52.251372456999668</v>
          </cell>
          <cell r="J139">
            <v>58.337105237597626</v>
          </cell>
          <cell r="K139">
            <v>67.465704418681725</v>
          </cell>
          <cell r="L139">
            <v>76.594303599765837</v>
          </cell>
          <cell r="M139">
            <v>82.680036480578366</v>
          </cell>
        </row>
        <row r="140">
          <cell r="H140">
            <v>-0.05</v>
          </cell>
          <cell r="I140">
            <v>54.787094439895533</v>
          </cell>
          <cell r="J140">
            <v>61.210923492576583</v>
          </cell>
          <cell r="K140">
            <v>70.846667071598176</v>
          </cell>
          <cell r="L140">
            <v>80.482410650619769</v>
          </cell>
          <cell r="M140">
            <v>86.906239805055421</v>
          </cell>
        </row>
        <row r="141">
          <cell r="H141" t="str">
            <v>Global Peer Valuations</v>
          </cell>
          <cell r="I141">
            <v>15</v>
          </cell>
          <cell r="J141">
            <v>64.084741753220953</v>
          </cell>
          <cell r="K141">
            <v>74.227629731179775</v>
          </cell>
          <cell r="L141">
            <v>84.370517709138625</v>
          </cell>
          <cell r="M141">
            <v>91.132443027777896</v>
          </cell>
        </row>
        <row r="142">
          <cell r="H142" t="str">
            <v>No. of shares</v>
          </cell>
          <cell r="I142">
            <v>326.15569999999997</v>
          </cell>
          <cell r="J142">
            <v>66.958560013865352</v>
          </cell>
          <cell r="K142">
            <v>77.60859239076143</v>
          </cell>
          <cell r="L142">
            <v>88.258624767657508</v>
          </cell>
          <cell r="M142">
            <v>95.358646357469155</v>
          </cell>
        </row>
        <row r="143">
          <cell r="H143" t="str">
            <v>Global Peer Valuations</v>
          </cell>
          <cell r="I143">
            <v>15</v>
          </cell>
          <cell r="J143">
            <v>69.832378214224875</v>
          </cell>
          <cell r="K143">
            <v>80.989555050343043</v>
          </cell>
          <cell r="L143">
            <v>92.14673182617635</v>
          </cell>
          <cell r="M143">
            <v>99.58484967673192</v>
          </cell>
        </row>
        <row r="144">
          <cell r="H144" t="str">
            <v>No. of shares</v>
          </cell>
          <cell r="I144">
            <v>326.15569999999997</v>
          </cell>
        </row>
        <row r="146">
          <cell r="H146" t="str">
            <v>Global Peer Valuations</v>
          </cell>
          <cell r="I146">
            <v>15</v>
          </cell>
        </row>
        <row r="147">
          <cell r="A147" t="str">
            <v>Turnover For Chart</v>
          </cell>
          <cell r="H147" t="str">
            <v>No. of shares</v>
          </cell>
          <cell r="I147">
            <v>326.15569999999997</v>
          </cell>
        </row>
        <row r="148">
          <cell r="A148" t="str">
            <v>F2004</v>
          </cell>
        </row>
        <row r="149">
          <cell r="A149" t="str">
            <v>F2005</v>
          </cell>
          <cell r="H149" t="str">
            <v>Global Peer Valuations</v>
          </cell>
          <cell r="I149">
            <v>15</v>
          </cell>
        </row>
        <row r="150">
          <cell r="A150" t="str">
            <v>F2006</v>
          </cell>
          <cell r="H150" t="str">
            <v>No. of shares</v>
          </cell>
          <cell r="I150">
            <v>326.15569999999997</v>
          </cell>
        </row>
        <row r="151">
          <cell r="A151" t="str">
            <v>F2007</v>
          </cell>
        </row>
        <row r="152">
          <cell r="A152" t="str">
            <v>F2008</v>
          </cell>
        </row>
        <row r="153">
          <cell r="A153" t="str">
            <v>F2007</v>
          </cell>
        </row>
        <row r="154">
          <cell r="A154" t="str">
            <v>F2008</v>
          </cell>
        </row>
        <row r="155">
          <cell r="A155" t="str">
            <v>Turnover For Chart</v>
          </cell>
        </row>
        <row r="156">
          <cell r="A156" t="str">
            <v>F2004</v>
          </cell>
        </row>
        <row r="157">
          <cell r="A157" t="str">
            <v>F2005</v>
          </cell>
        </row>
        <row r="158">
          <cell r="A158" t="str">
            <v>F2006</v>
          </cell>
        </row>
        <row r="159">
          <cell r="A159" t="str">
            <v>F2007</v>
          </cell>
        </row>
        <row r="160">
          <cell r="A160" t="str">
            <v>F2008</v>
          </cell>
        </row>
      </sheetData>
      <sheetData sheetId="18">
        <row r="1">
          <cell r="A1" t="str">
            <v>Kotak Securities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B4">
            <v>3051.0217500000008</v>
          </cell>
          <cell r="C4">
            <v>12204.087000000003</v>
          </cell>
          <cell r="D4">
            <v>5401.3119999999999</v>
          </cell>
          <cell r="E4">
            <v>9178.9670000000006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16</v>
          </cell>
          <cell r="C6">
            <v>16</v>
          </cell>
          <cell r="D6">
            <v>16</v>
          </cell>
          <cell r="E6">
            <v>16</v>
          </cell>
          <cell r="F6">
            <v>16</v>
          </cell>
          <cell r="G6">
            <v>16</v>
          </cell>
          <cell r="H6">
            <v>16</v>
          </cell>
          <cell r="I6">
            <v>16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e">
            <v>#REF!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>
            <v>0</v>
          </cell>
        </row>
        <row r="7">
          <cell r="A7" t="str">
            <v>Reserves and Surplus</v>
          </cell>
          <cell r="B7">
            <v>1062.0540000000001</v>
          </cell>
          <cell r="C7">
            <v>1830.9280000000001</v>
          </cell>
          <cell r="D7">
            <v>2814.2559999999999</v>
          </cell>
          <cell r="E7">
            <v>4969.6670000000004</v>
          </cell>
          <cell r="F7">
            <v>7454.2669999999998</v>
          </cell>
          <cell r="G7">
            <v>9604.0073095160642</v>
          </cell>
          <cell r="H7">
            <v>11500.444823070689</v>
          </cell>
          <cell r="I7">
            <v>17816.529759646735</v>
          </cell>
          <cell r="J7" t="str">
            <v>Reserves and Surplus</v>
          </cell>
          <cell r="K7">
            <v>0.72395000630853046</v>
          </cell>
          <cell r="L7">
            <v>0.53706535702113878</v>
          </cell>
          <cell r="M7">
            <v>0.76589016777436059</v>
          </cell>
          <cell r="N7">
            <v>0.49995301496055955</v>
          </cell>
          <cell r="O7">
            <v>0.28839057006088797</v>
          </cell>
          <cell r="P7">
            <v>0.19746314766707362</v>
          </cell>
          <cell r="Q7">
            <v>0.32149830246884226</v>
          </cell>
          <cell r="R7">
            <v>0.26094201186821486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>
            <v>0.16311524247675901</v>
          </cell>
        </row>
        <row r="8">
          <cell r="A8" t="str">
            <v>Share holders equity</v>
          </cell>
          <cell r="B8">
            <v>1078.0540000000001</v>
          </cell>
          <cell r="C8">
            <v>1846.9280000000001</v>
          </cell>
          <cell r="D8">
            <v>2830.2559999999999</v>
          </cell>
          <cell r="E8">
            <v>4985.6670000000004</v>
          </cell>
          <cell r="F8">
            <v>7470.2669999999998</v>
          </cell>
          <cell r="G8">
            <v>9620.0073095160642</v>
          </cell>
          <cell r="H8">
            <v>11516.444823070689</v>
          </cell>
          <cell r="I8">
            <v>17832.529759646735</v>
          </cell>
          <cell r="J8" t="str">
            <v>Share holders equity</v>
          </cell>
          <cell r="K8">
            <v>0.71320546095093573</v>
          </cell>
          <cell r="L8">
            <v>0.53241274159035967</v>
          </cell>
          <cell r="M8">
            <v>0.76156043834903997</v>
          </cell>
          <cell r="N8">
            <v>0.49834856599929345</v>
          </cell>
          <cell r="O8">
            <v>0.28777288810641766</v>
          </cell>
          <cell r="P8">
            <v>0.19713472688099509</v>
          </cell>
          <cell r="Q8">
            <v>0.32101791920917777</v>
          </cell>
          <cell r="R8">
            <v>0.26064686071914056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>
            <v>0.16298413765136477</v>
          </cell>
        </row>
        <row r="9">
          <cell r="A9" t="str">
            <v>Secured Loans</v>
          </cell>
          <cell r="B9">
            <v>85.198999999999998</v>
          </cell>
          <cell r="C9">
            <v>1551.375</v>
          </cell>
          <cell r="D9">
            <v>279.22800000000001</v>
          </cell>
          <cell r="E9">
            <v>285.2</v>
          </cell>
          <cell r="F9">
            <v>342.23999999999995</v>
          </cell>
          <cell r="G9">
            <v>410.68799999999993</v>
          </cell>
          <cell r="H9">
            <v>492.82559999999989</v>
          </cell>
          <cell r="I9">
            <v>522.37612799999988</v>
          </cell>
          <cell r="J9" t="str">
            <v>Secured Loans</v>
          </cell>
          <cell r="K9">
            <v>17.20884047934835</v>
          </cell>
          <cell r="L9">
            <v>-0.82001256949480306</v>
          </cell>
          <cell r="M9">
            <v>2.1387539931525312E-2</v>
          </cell>
          <cell r="N9">
            <v>0.19999999999999996</v>
          </cell>
          <cell r="O9">
            <v>0.19999999999999996</v>
          </cell>
          <cell r="P9">
            <v>0.19999999999999996</v>
          </cell>
          <cell r="Q9">
            <v>0.19999999999999996</v>
          </cell>
          <cell r="R9">
            <v>0.19999999999999973</v>
          </cell>
          <cell r="S9" t="e">
            <v>#REF!</v>
          </cell>
          <cell r="T9" t="e">
            <v>#REF!</v>
          </cell>
          <cell r="U9" t="e">
            <v>#REF!</v>
          </cell>
          <cell r="V9" t="e">
            <v>#REF!</v>
          </cell>
          <cell r="W9" t="e">
            <v>#REF!</v>
          </cell>
          <cell r="X9">
            <v>0.19999999999999996</v>
          </cell>
        </row>
        <row r="10">
          <cell r="A10" t="str">
            <v>Unsecured Loans</v>
          </cell>
          <cell r="B10">
            <v>380</v>
          </cell>
          <cell r="C10">
            <v>129.999</v>
          </cell>
          <cell r="D10">
            <v>100</v>
          </cell>
          <cell r="E10">
            <v>3040</v>
          </cell>
          <cell r="F10">
            <v>3344.0000000000005</v>
          </cell>
          <cell r="G10">
            <v>3678.400000000001</v>
          </cell>
          <cell r="H10">
            <v>4046.2400000000016</v>
          </cell>
          <cell r="I10">
            <v>7680.1282140000021</v>
          </cell>
          <cell r="J10" t="str">
            <v>Unsecured Loans</v>
          </cell>
          <cell r="K10">
            <v>-0.65789736842105262</v>
          </cell>
          <cell r="L10">
            <v>-0.23076331356395041</v>
          </cell>
          <cell r="M10">
            <v>29.4</v>
          </cell>
          <cell r="N10">
            <v>0.10000000000000009</v>
          </cell>
          <cell r="O10">
            <v>0.10000000000000009</v>
          </cell>
          <cell r="P10">
            <v>0.10000000000000009</v>
          </cell>
          <cell r="Q10">
            <v>0.10000000000000009</v>
          </cell>
          <cell r="R10">
            <v>0.10000000000000009</v>
          </cell>
          <cell r="S10" t="e">
            <v>#REF!</v>
          </cell>
          <cell r="T10" t="e">
            <v>#REF!</v>
          </cell>
          <cell r="U10" t="e">
            <v>#REF!</v>
          </cell>
          <cell r="V10" t="e">
            <v>#REF!</v>
          </cell>
          <cell r="W10" t="e">
            <v>#REF!</v>
          </cell>
          <cell r="X10">
            <v>0.10000000000000009</v>
          </cell>
        </row>
        <row r="11">
          <cell r="A11" t="str">
            <v>Deferred Tax Liability</v>
          </cell>
          <cell r="B11">
            <v>1.177</v>
          </cell>
          <cell r="C11">
            <v>0</v>
          </cell>
          <cell r="D11">
            <v>0.1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 t="str">
            <v>Deferred Tax Liability</v>
          </cell>
          <cell r="K11">
            <v>-1</v>
          </cell>
          <cell r="L11">
            <v>-1</v>
          </cell>
          <cell r="N11" t="str">
            <v>Deferred Tax Liability</v>
          </cell>
          <cell r="O11">
            <v>-1</v>
          </cell>
        </row>
        <row r="12">
          <cell r="A12" t="str">
            <v>Total Liablilities</v>
          </cell>
          <cell r="B12">
            <v>1544.43</v>
          </cell>
          <cell r="C12">
            <v>3528.3019999999997</v>
          </cell>
          <cell r="D12">
            <v>3209.5839999999998</v>
          </cell>
          <cell r="E12">
            <v>8310.8670000000002</v>
          </cell>
          <cell r="F12">
            <v>11156.507</v>
          </cell>
          <cell r="G12">
            <v>13709.095309516066</v>
          </cell>
          <cell r="H12">
            <v>16055.510423070691</v>
          </cell>
          <cell r="I12">
            <v>26036.034101646736</v>
          </cell>
          <cell r="J12" t="str">
            <v>Total Liablilities</v>
          </cell>
          <cell r="K12">
            <v>1.284533452471138</v>
          </cell>
          <cell r="L12">
            <v>-9.0331836673844812E-2</v>
          </cell>
          <cell r="M12">
            <v>1.5893907123166118</v>
          </cell>
          <cell r="N12">
            <v>0.3423998964247652</v>
          </cell>
          <cell r="O12">
            <v>0.2287981632168623</v>
          </cell>
          <cell r="P12">
            <v>0.17115754618219614</v>
          </cell>
          <cell r="Q12">
            <v>0.23795754386774792</v>
          </cell>
          <cell r="R12">
            <v>0.20745214782158494</v>
          </cell>
          <cell r="S12" t="e">
            <v>#REF!</v>
          </cell>
          <cell r="T12" t="e">
            <v>#REF!</v>
          </cell>
          <cell r="U12" t="e">
            <v>#REF!</v>
          </cell>
          <cell r="V12" t="e">
            <v>#REF!</v>
          </cell>
          <cell r="W12" t="e">
            <v>#REF!</v>
          </cell>
          <cell r="X12">
            <v>0.15661054794544094</v>
          </cell>
        </row>
        <row r="13">
          <cell r="A13" t="str">
            <v>Growth YoY</v>
          </cell>
          <cell r="B13" t="str">
            <v>NA</v>
          </cell>
          <cell r="C13">
            <v>1.284533452471138</v>
          </cell>
          <cell r="D13">
            <v>-9.0331836673844812E-2</v>
          </cell>
          <cell r="E13">
            <v>1.5893907123166118</v>
          </cell>
          <cell r="F13">
            <v>0.63406537488808334</v>
          </cell>
          <cell r="G13">
            <v>1.1591675564228123</v>
          </cell>
          <cell r="H13">
            <v>-0.46646107990174812</v>
          </cell>
          <cell r="I13">
            <v>9.5139610865891733E-2</v>
          </cell>
          <cell r="J13">
            <v>0.1311190736686636</v>
          </cell>
          <cell r="K13">
            <v>0.15387434902623398</v>
          </cell>
          <cell r="L13">
            <v>0.15661054794544094</v>
          </cell>
        </row>
        <row r="15">
          <cell r="A15" t="str">
            <v>Assets</v>
          </cell>
          <cell r="J15" t="str">
            <v>Assets</v>
          </cell>
          <cell r="K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115.89700000000001</v>
          </cell>
          <cell r="C16">
            <v>188.52600000000001</v>
          </cell>
          <cell r="D16">
            <v>258.673</v>
          </cell>
          <cell r="E16">
            <v>383.7</v>
          </cell>
          <cell r="F16">
            <v>460.43999999999994</v>
          </cell>
          <cell r="G16">
            <v>552.52799999999991</v>
          </cell>
          <cell r="H16">
            <v>663.03359999999986</v>
          </cell>
          <cell r="I16">
            <v>727.43615999999986</v>
          </cell>
          <cell r="J16" t="str">
            <v xml:space="preserve">Fixed Assets </v>
          </cell>
          <cell r="K16">
            <v>0.62666850738155433</v>
          </cell>
          <cell r="L16">
            <v>0.3720813044354625</v>
          </cell>
          <cell r="M16">
            <v>0.48333996976878146</v>
          </cell>
          <cell r="N16">
            <v>0.19999999999999996</v>
          </cell>
          <cell r="O16">
            <v>0.19999999999999996</v>
          </cell>
          <cell r="P16">
            <v>0.19999999999999996</v>
          </cell>
          <cell r="Q16">
            <v>0.19999999999999996</v>
          </cell>
          <cell r="R16">
            <v>0.19999999999999996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>
            <v>0.19999999999999996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5630.9157031249988</v>
          </cell>
          <cell r="J17" t="str">
            <v xml:space="preserve">Investments 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 xml:space="preserve">Investments 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</row>
        <row r="18">
          <cell r="A18" t="str">
            <v>Current Assets</v>
          </cell>
          <cell r="B18">
            <v>2096.3620000000001</v>
          </cell>
          <cell r="C18">
            <v>6211.4930000000004</v>
          </cell>
          <cell r="D18">
            <v>7665.2879999999996</v>
          </cell>
          <cell r="E18">
            <v>17681.900000000001</v>
          </cell>
          <cell r="F18">
            <v>25589.406999999999</v>
          </cell>
          <cell r="G18">
            <v>33247.876309516068</v>
          </cell>
          <cell r="H18">
            <v>42501.043973070693</v>
          </cell>
          <cell r="I18">
            <v>38375.753086521741</v>
          </cell>
          <cell r="J18" t="str">
            <v>Current Assets</v>
          </cell>
          <cell r="K18">
            <v>1.9629868314728087</v>
          </cell>
          <cell r="L18">
            <v>0.23404920523938433</v>
          </cell>
          <cell r="M18">
            <v>1.3067495963621982</v>
          </cell>
          <cell r="N18">
            <v>0.44720912345392727</v>
          </cell>
          <cell r="O18">
            <v>0.29928279735110985</v>
          </cell>
          <cell r="P18">
            <v>0.27830853247328236</v>
          </cell>
          <cell r="Q18">
            <v>0.30228232259002574</v>
          </cell>
          <cell r="R18">
            <v>0.28067779290656447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>
            <v>0.27258594535207403</v>
          </cell>
        </row>
        <row r="19">
          <cell r="A19" t="str">
            <v>---Stock in trade</v>
          </cell>
          <cell r="B19">
            <v>9.0419999999999998</v>
          </cell>
          <cell r="C19">
            <v>195.517</v>
          </cell>
          <cell r="D19">
            <v>1087.4169999999999</v>
          </cell>
          <cell r="E19">
            <v>2599.4</v>
          </cell>
          <cell r="F19">
            <v>3899.1000000000004</v>
          </cell>
          <cell r="G19">
            <v>5458.74</v>
          </cell>
          <cell r="H19">
            <v>7642.235999999999</v>
          </cell>
          <cell r="I19">
            <v>3559.7472959999996</v>
          </cell>
          <cell r="J19" t="str">
            <v>---Stock in trade</v>
          </cell>
          <cell r="K19">
            <v>20.623202831232028</v>
          </cell>
          <cell r="L19">
            <v>4.5617516635382085</v>
          </cell>
          <cell r="M19">
            <v>1</v>
          </cell>
          <cell r="N19">
            <v>0.5</v>
          </cell>
          <cell r="O19">
            <v>0.4</v>
          </cell>
          <cell r="P19">
            <v>0.4</v>
          </cell>
          <cell r="Q19">
            <v>0.4</v>
          </cell>
          <cell r="R19">
            <v>0.4</v>
          </cell>
          <cell r="S19">
            <v>0.4</v>
          </cell>
          <cell r="T19">
            <v>0.4</v>
          </cell>
          <cell r="U19">
            <v>0.4</v>
          </cell>
          <cell r="V19">
            <v>0.4</v>
          </cell>
          <cell r="W19">
            <v>0.4</v>
          </cell>
          <cell r="X19">
            <v>0</v>
          </cell>
        </row>
        <row r="20">
          <cell r="A20" t="str">
            <v>---Sundry Debtors</v>
          </cell>
          <cell r="B20">
            <v>1458.6780000000001</v>
          </cell>
          <cell r="C20">
            <v>1765.76</v>
          </cell>
          <cell r="D20">
            <v>2327.1320000000001</v>
          </cell>
          <cell r="E20">
            <v>6284.3</v>
          </cell>
          <cell r="F20">
            <v>12524.472000000002</v>
          </cell>
          <cell r="G20">
            <v>18237.284559516069</v>
          </cell>
          <cell r="H20">
            <v>24901.638635570693</v>
          </cell>
          <cell r="I20">
            <v>20818.745243771737</v>
          </cell>
          <cell r="J20" t="str">
            <v>---Sundry Debtors</v>
          </cell>
          <cell r="K20">
            <v>0.21052075920799518</v>
          </cell>
          <cell r="L20">
            <v>0.31792089525190281</v>
          </cell>
          <cell r="M20">
            <v>0.25</v>
          </cell>
          <cell r="N20">
            <v>0.2</v>
          </cell>
          <cell r="O20">
            <v>0.15</v>
          </cell>
          <cell r="P20">
            <v>0.15</v>
          </cell>
          <cell r="Q20">
            <v>0.15</v>
          </cell>
          <cell r="R20">
            <v>0.15</v>
          </cell>
          <cell r="S20">
            <v>0.15</v>
          </cell>
          <cell r="T20">
            <v>0.15</v>
          </cell>
          <cell r="U20">
            <v>0.15</v>
          </cell>
          <cell r="V20">
            <v>0.15</v>
          </cell>
          <cell r="W20">
            <v>0.15</v>
          </cell>
          <cell r="X20">
            <v>0.45249751440663677</v>
          </cell>
        </row>
        <row r="21">
          <cell r="A21" t="str">
            <v>---Cash and Bank Balances</v>
          </cell>
          <cell r="B21">
            <v>483.91199999999998</v>
          </cell>
          <cell r="C21">
            <v>3386.4920000000002</v>
          </cell>
          <cell r="D21">
            <v>3539.6909999999998</v>
          </cell>
          <cell r="E21">
            <v>7352.7</v>
          </cell>
          <cell r="F21">
            <v>7720.335</v>
          </cell>
          <cell r="G21">
            <v>8106.3517500000007</v>
          </cell>
          <cell r="H21">
            <v>8511.6693375000013</v>
          </cell>
          <cell r="I21">
            <v>12483.288546750002</v>
          </cell>
          <cell r="J21" t="str">
            <v>---Cash and Bank Balances</v>
          </cell>
          <cell r="K21">
            <v>5.9981566896460521</v>
          </cell>
          <cell r="L21">
            <v>4.5238258351119498E-2</v>
          </cell>
          <cell r="M21">
            <v>0.05</v>
          </cell>
          <cell r="N21">
            <v>0.05</v>
          </cell>
          <cell r="O21">
            <v>0.05</v>
          </cell>
          <cell r="P21">
            <v>0.05</v>
          </cell>
          <cell r="Q21">
            <v>0.05</v>
          </cell>
          <cell r="R21">
            <v>0.05</v>
          </cell>
          <cell r="S21">
            <v>0.05</v>
          </cell>
          <cell r="T21">
            <v>0.05</v>
          </cell>
          <cell r="U21">
            <v>0.05</v>
          </cell>
          <cell r="V21">
            <v>0.05</v>
          </cell>
          <cell r="W21">
            <v>0.05</v>
          </cell>
          <cell r="X21">
            <v>0</v>
          </cell>
        </row>
        <row r="22">
          <cell r="A22" t="str">
            <v>---Other Current Assets</v>
          </cell>
          <cell r="B22">
            <v>10.923999999999999</v>
          </cell>
          <cell r="C22">
            <v>680.83799999999997</v>
          </cell>
          <cell r="D22">
            <v>314.45400000000001</v>
          </cell>
          <cell r="E22">
            <v>44.5</v>
          </cell>
          <cell r="F22">
            <v>44.5</v>
          </cell>
          <cell r="G22">
            <v>44.5</v>
          </cell>
          <cell r="H22">
            <v>44.5</v>
          </cell>
          <cell r="I22">
            <v>93.63</v>
          </cell>
          <cell r="J22" t="str">
            <v>---Other Current Assets</v>
          </cell>
          <cell r="K22">
            <v>61.324972537532041</v>
          </cell>
          <cell r="L22">
            <v>-0.53813682550033926</v>
          </cell>
          <cell r="M22">
            <v>-0.85848486583093231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>
            <v>0</v>
          </cell>
        </row>
        <row r="23">
          <cell r="A23" t="str">
            <v>---Advances</v>
          </cell>
          <cell r="B23">
            <v>133.80600000000001</v>
          </cell>
          <cell r="C23">
            <v>182.886</v>
          </cell>
          <cell r="D23">
            <v>396.59399999999999</v>
          </cell>
          <cell r="E23">
            <v>1401</v>
          </cell>
          <cell r="F23">
            <v>1401</v>
          </cell>
          <cell r="G23">
            <v>1401</v>
          </cell>
          <cell r="H23">
            <v>1401</v>
          </cell>
          <cell r="I23">
            <v>1420.3420000000001</v>
          </cell>
          <cell r="J23" t="str">
            <v>---Advances</v>
          </cell>
          <cell r="K23">
            <v>0.36679969508093802</v>
          </cell>
          <cell r="L23">
            <v>1.1685312161674486</v>
          </cell>
          <cell r="M23">
            <v>2.5325799180017854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>
            <v>0</v>
          </cell>
        </row>
        <row r="24">
          <cell r="A24" t="str">
            <v>Current Liabilities</v>
          </cell>
          <cell r="B24">
            <v>667.93799999999999</v>
          </cell>
          <cell r="C24">
            <v>2874.57</v>
          </cell>
          <cell r="D24">
            <v>4714.3450000000003</v>
          </cell>
          <cell r="E24">
            <v>10650.1</v>
          </cell>
          <cell r="F24">
            <v>14893.34</v>
          </cell>
          <cell r="G24">
            <v>20091.309000000001</v>
          </cell>
          <cell r="H24">
            <v>27108.567150000003</v>
          </cell>
          <cell r="I24">
            <v>18698.070848000003</v>
          </cell>
          <cell r="J24" t="str">
            <v>Current Liabilities</v>
          </cell>
          <cell r="K24">
            <v>3.3036479433719901</v>
          </cell>
          <cell r="L24">
            <v>0.64001746348149458</v>
          </cell>
          <cell r="M24">
            <v>1.2590837115230218</v>
          </cell>
          <cell r="N24">
            <v>0.39842255002300453</v>
          </cell>
          <cell r="O24">
            <v>0.34901298164145866</v>
          </cell>
          <cell r="P24">
            <v>0.3492683403555239</v>
          </cell>
          <cell r="Q24">
            <v>0.34287825467718425</v>
          </cell>
          <cell r="R24">
            <v>0.34469665600882959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>
            <v>0.34312683370272823</v>
          </cell>
        </row>
        <row r="25">
          <cell r="A25" t="str">
            <v>---Liabilities</v>
          </cell>
          <cell r="B25">
            <v>650.45899999999995</v>
          </cell>
          <cell r="C25">
            <v>2755.2020000000002</v>
          </cell>
          <cell r="D25">
            <v>4677.482</v>
          </cell>
          <cell r="E25">
            <v>10608.1</v>
          </cell>
          <cell r="F25">
            <v>14851.34</v>
          </cell>
          <cell r="G25">
            <v>20049.309000000001</v>
          </cell>
          <cell r="H25">
            <v>27066.567150000003</v>
          </cell>
          <cell r="I25">
            <v>18487.375848000003</v>
          </cell>
          <cell r="J25" t="str">
            <v>---Liabilities</v>
          </cell>
          <cell r="K25">
            <v>3.2357811945103387</v>
          </cell>
          <cell r="L25">
            <v>0.69769113117658876</v>
          </cell>
          <cell r="M25">
            <v>0.5</v>
          </cell>
          <cell r="N25">
            <v>0.4</v>
          </cell>
          <cell r="O25">
            <v>0.35</v>
          </cell>
          <cell r="P25">
            <v>0.35</v>
          </cell>
          <cell r="Q25">
            <v>0.35</v>
          </cell>
          <cell r="R25">
            <v>0.35</v>
          </cell>
          <cell r="S25">
            <v>0.35</v>
          </cell>
          <cell r="T25">
            <v>0.35</v>
          </cell>
          <cell r="U25">
            <v>0.35</v>
          </cell>
          <cell r="V25">
            <v>0.35</v>
          </cell>
          <cell r="W25">
            <v>0.35</v>
          </cell>
          <cell r="X25">
            <v>0.35</v>
          </cell>
        </row>
        <row r="26">
          <cell r="A26" t="str">
            <v>---Provisions</v>
          </cell>
          <cell r="B26">
            <v>17.478999999999999</v>
          </cell>
          <cell r="C26">
            <v>119.36799999999999</v>
          </cell>
          <cell r="D26">
            <v>36.863</v>
          </cell>
          <cell r="E26">
            <v>42</v>
          </cell>
          <cell r="F26">
            <v>42</v>
          </cell>
          <cell r="G26">
            <v>42</v>
          </cell>
          <cell r="H26">
            <v>42</v>
          </cell>
          <cell r="I26">
            <v>210.69499999999999</v>
          </cell>
          <cell r="J26" t="str">
            <v>---Provisions</v>
          </cell>
          <cell r="K26">
            <v>5.8292236397963269</v>
          </cell>
          <cell r="L26">
            <v>-0.6911818912941492</v>
          </cell>
          <cell r="M26">
            <v>0.13935382361717719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>
            <v>0</v>
          </cell>
        </row>
        <row r="27">
          <cell r="A27" t="str">
            <v>Net Current Assets</v>
          </cell>
          <cell r="B27">
            <v>1428.424</v>
          </cell>
          <cell r="C27">
            <v>3336.9230000000002</v>
          </cell>
          <cell r="D27">
            <v>2950.9429999999993</v>
          </cell>
          <cell r="E27">
            <v>7031.8000000000011</v>
          </cell>
          <cell r="F27">
            <v>10696.066999999999</v>
          </cell>
          <cell r="G27">
            <v>13156.567309516066</v>
          </cell>
          <cell r="H27">
            <v>15392.47682307069</v>
          </cell>
          <cell r="I27">
            <v>19677.682238521735</v>
          </cell>
          <cell r="J27" t="str">
            <v>Net Current Assets</v>
          </cell>
          <cell r="K27">
            <v>1.3360871841974093</v>
          </cell>
          <cell r="L27">
            <v>-0.11566943558481901</v>
          </cell>
          <cell r="M27">
            <v>1.3828992969366074</v>
          </cell>
          <cell r="N27">
            <v>0.52109943399982894</v>
          </cell>
          <cell r="O27">
            <v>0.23003785499063034</v>
          </cell>
          <cell r="P27">
            <v>0.16994626797047618</v>
          </cell>
          <cell r="Q27">
            <v>0.26906587903748669</v>
          </cell>
          <cell r="R27">
            <v>0.22524955849218564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>
            <v>0.15688163310641334</v>
          </cell>
        </row>
        <row r="28">
          <cell r="A28" t="str">
            <v>Misc Assets</v>
          </cell>
          <cell r="B28">
            <v>0.1</v>
          </cell>
          <cell r="C28">
            <v>5.0000000000000001E-3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Misc Assets</v>
          </cell>
          <cell r="K28">
            <v>-0.95</v>
          </cell>
          <cell r="L28">
            <v>-1</v>
          </cell>
          <cell r="M28">
            <v>-1</v>
          </cell>
          <cell r="N28" t="str">
            <v>Misc Assets</v>
          </cell>
          <cell r="O28">
            <v>-0.95</v>
          </cell>
        </row>
        <row r="29">
          <cell r="A29" t="str">
            <v>Other Assets</v>
          </cell>
          <cell r="B29">
            <v>0</v>
          </cell>
          <cell r="C29">
            <v>2.798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Other Assets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Deferred Tax Asset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</row>
        <row r="30">
          <cell r="A30" t="str">
            <v>Total Assets</v>
          </cell>
          <cell r="B30">
            <v>1544.4209999999998</v>
          </cell>
          <cell r="C30">
            <v>3528.252</v>
          </cell>
          <cell r="D30">
            <v>3209.6159999999991</v>
          </cell>
          <cell r="E30">
            <v>8310.8670000000002</v>
          </cell>
          <cell r="F30">
            <v>11156.507</v>
          </cell>
          <cell r="G30">
            <v>13709.095309516066</v>
          </cell>
          <cell r="H30">
            <v>16055.510423070691</v>
          </cell>
          <cell r="I30">
            <v>26036.034101646736</v>
          </cell>
          <cell r="J30" t="str">
            <v>Total Assets</v>
          </cell>
          <cell r="K30">
            <v>1.2845143908299619</v>
          </cell>
          <cell r="L30">
            <v>-9.0309875825196451E-2</v>
          </cell>
          <cell r="M30">
            <v>1.5893648959875581</v>
          </cell>
          <cell r="N30">
            <v>0.3423998964247652</v>
          </cell>
          <cell r="O30">
            <v>0.2287981632168623</v>
          </cell>
          <cell r="P30">
            <v>0.17115754618219614</v>
          </cell>
          <cell r="Q30">
            <v>0.23795754386774792</v>
          </cell>
          <cell r="R30">
            <v>0.20745214782158494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>
            <v>0.15661054794544094</v>
          </cell>
        </row>
        <row r="31">
          <cell r="A31" t="str">
            <v>Difference</v>
          </cell>
          <cell r="B31">
            <v>9.0000000002419256E-3</v>
          </cell>
          <cell r="C31">
            <v>4.9999999999727152E-2</v>
          </cell>
          <cell r="D31">
            <v>-3.19999999992433E-2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 t="str">
            <v>Difference</v>
          </cell>
          <cell r="K31" t="str">
            <v>Difference</v>
          </cell>
          <cell r="N31" t="str">
            <v>Difference</v>
          </cell>
        </row>
        <row r="32">
          <cell r="A32" t="str">
            <v>Total Earning Assets</v>
          </cell>
          <cell r="J32" t="str">
            <v>Total Earning Assets</v>
          </cell>
          <cell r="K32" t="str">
            <v>Total Earning Assets</v>
          </cell>
          <cell r="N32" t="str">
            <v>Total Earning Assets</v>
          </cell>
        </row>
        <row r="34">
          <cell r="A34" t="str">
            <v>Earnings Model</v>
          </cell>
          <cell r="J34" t="str">
            <v>Earnings Model</v>
          </cell>
          <cell r="K34" t="str">
            <v>Earnings Model</v>
          </cell>
          <cell r="N34" t="str">
            <v>Earnings Model</v>
          </cell>
        </row>
        <row r="36">
          <cell r="A36" t="str">
            <v>Income from Services</v>
          </cell>
          <cell r="B36">
            <v>745.56499999999994</v>
          </cell>
          <cell r="C36">
            <v>1944.5049999999999</v>
          </cell>
          <cell r="D36">
            <v>2771.823965</v>
          </cell>
          <cell r="E36">
            <v>5205.5999999999995</v>
          </cell>
          <cell r="F36">
            <v>7352.2867409836072</v>
          </cell>
          <cell r="G36">
            <v>7624.0407443510103</v>
          </cell>
          <cell r="H36">
            <v>7776.8859272480777</v>
          </cell>
          <cell r="I36">
            <v>9242.4578092852244</v>
          </cell>
          <cell r="J36" t="str">
            <v>Income from Services</v>
          </cell>
          <cell r="K36">
            <v>1.6080958735992166</v>
          </cell>
          <cell r="L36">
            <v>0.42546507465910355</v>
          </cell>
          <cell r="M36">
            <v>0.87804134235487052</v>
          </cell>
          <cell r="N36">
            <v>0.41238027143530198</v>
          </cell>
          <cell r="O36">
            <v>3.6961834180456288E-2</v>
          </cell>
          <cell r="P36">
            <v>2.0047791980954077E-2</v>
          </cell>
          <cell r="Q36">
            <v>8.0002213511141562E-2</v>
          </cell>
          <cell r="R36">
            <v>7.7927199243143175E-2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>
            <v>0.22128156392581633</v>
          </cell>
        </row>
        <row r="37">
          <cell r="A37" t="str">
            <v>---Income from brokerage</v>
          </cell>
          <cell r="B37">
            <v>668.21199999999999</v>
          </cell>
          <cell r="C37">
            <v>1728.7619999999999</v>
          </cell>
          <cell r="D37">
            <v>2388.488965</v>
          </cell>
          <cell r="E37">
            <v>4371.2</v>
          </cell>
          <cell r="F37">
            <v>6230.7514754098365</v>
          </cell>
          <cell r="G37">
            <v>6353.3672869591755</v>
          </cell>
          <cell r="H37">
            <v>6480.7382727067315</v>
          </cell>
          <cell r="I37">
            <v>7575.7850895780521</v>
          </cell>
          <cell r="J37" t="str">
            <v>---Income from brokerage</v>
          </cell>
          <cell r="K37">
            <v>1.5871459955822402</v>
          </cell>
          <cell r="L37">
            <v>0.38161815507282104</v>
          </cell>
          <cell r="M37">
            <v>0.83011103005033138</v>
          </cell>
          <cell r="N37">
            <v>0.42540983606557403</v>
          </cell>
          <cell r="O37">
            <v>1.9679136944115383E-2</v>
          </cell>
          <cell r="P37">
            <v>2.0047791980954077E-2</v>
          </cell>
          <cell r="Q37">
            <v>0.10019478911450941</v>
          </cell>
          <cell r="R37">
            <v>8.6245009244330983E-2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>
            <v>0.21617250673854405</v>
          </cell>
        </row>
        <row r="38">
          <cell r="A38" t="str">
            <v>---Fee income</v>
          </cell>
          <cell r="B38">
            <v>77.352999999999994</v>
          </cell>
          <cell r="C38">
            <v>215.74299999999999</v>
          </cell>
          <cell r="D38">
            <v>383.33499999999998</v>
          </cell>
          <cell r="E38">
            <v>834.4</v>
          </cell>
          <cell r="F38">
            <v>1121.5352655737706</v>
          </cell>
          <cell r="G38">
            <v>1270.6734573918352</v>
          </cell>
          <cell r="H38">
            <v>1296.1476545413464</v>
          </cell>
          <cell r="I38">
            <v>1666.6727197071714</v>
          </cell>
          <cell r="J38" t="str">
            <v>---Fee income</v>
          </cell>
          <cell r="K38">
            <v>1.7890708828358308</v>
          </cell>
          <cell r="L38">
            <v>0.77681315268629803</v>
          </cell>
          <cell r="M38">
            <v>1.1766861883209203</v>
          </cell>
          <cell r="N38">
            <v>0.34412184272983071</v>
          </cell>
          <cell r="O38">
            <v>0.1329768188267948</v>
          </cell>
          <cell r="P38">
            <v>2.0047791980954077E-2</v>
          </cell>
          <cell r="Q38">
            <v>0</v>
          </cell>
          <cell r="R38">
            <v>4.1670449816982202E-2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>
            <v>0.25</v>
          </cell>
        </row>
        <row r="39">
          <cell r="A39" t="str">
            <v>Interest income</v>
          </cell>
          <cell r="B39">
            <v>252.64500000000001</v>
          </cell>
          <cell r="C39">
            <v>426.39600000000002</v>
          </cell>
          <cell r="D39">
            <v>268.02800000000002</v>
          </cell>
          <cell r="E39">
            <v>490.35700000000003</v>
          </cell>
          <cell r="F39">
            <v>490.35700000000003</v>
          </cell>
          <cell r="G39">
            <v>588.42840000000001</v>
          </cell>
          <cell r="H39">
            <v>706.11407999999994</v>
          </cell>
          <cell r="I39">
            <v>1618.4173856184786</v>
          </cell>
          <cell r="J39" t="str">
            <v>Interest income</v>
          </cell>
          <cell r="K39">
            <v>0.68772783945852867</v>
          </cell>
          <cell r="L39">
            <v>-0.37141061360800753</v>
          </cell>
          <cell r="M39">
            <v>0.82949915680451292</v>
          </cell>
          <cell r="N39">
            <v>0</v>
          </cell>
          <cell r="O39">
            <v>0.19999999999999996</v>
          </cell>
          <cell r="P39">
            <v>0.19999999999999996</v>
          </cell>
          <cell r="Q39">
            <v>7.7327643207055541E-2</v>
          </cell>
          <cell r="R39">
            <v>7.9171060342015043E-2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  <cell r="W39" t="e">
            <v>#REF!</v>
          </cell>
          <cell r="X39">
            <v>0.15</v>
          </cell>
        </row>
        <row r="40">
          <cell r="A40" t="str">
            <v>Other Income</v>
          </cell>
          <cell r="B40">
            <v>47.491999999999997</v>
          </cell>
          <cell r="C40">
            <v>105.76900000000001</v>
          </cell>
          <cell r="D40">
            <v>256.68099999999998</v>
          </cell>
          <cell r="E40">
            <v>511.2</v>
          </cell>
          <cell r="F40">
            <v>496.35625901639287</v>
          </cell>
          <cell r="G40">
            <v>595.62751081967144</v>
          </cell>
          <cell r="H40">
            <v>684.97163744262207</v>
          </cell>
          <cell r="I40">
            <v>1584.6294359999999</v>
          </cell>
          <cell r="J40" t="str">
            <v>Other Income</v>
          </cell>
          <cell r="K40">
            <v>1.2270908784637413</v>
          </cell>
          <cell r="L40">
            <v>1.4268074766708581</v>
          </cell>
          <cell r="M40">
            <v>0.99157709374671299</v>
          </cell>
          <cell r="N40">
            <v>-2.9037052002361396E-2</v>
          </cell>
          <cell r="O40">
            <v>0.19999999999999996</v>
          </cell>
          <cell r="P40">
            <v>0.14999999999999991</v>
          </cell>
          <cell r="Q40">
            <v>0.19999999999999996</v>
          </cell>
          <cell r="R40">
            <v>0.14999999999999991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>
            <v>0.15</v>
          </cell>
        </row>
        <row r="41">
          <cell r="A41" t="str">
            <v>Total Income</v>
          </cell>
          <cell r="B41">
            <v>1045.702</v>
          </cell>
          <cell r="C41">
            <v>2476.67</v>
          </cell>
          <cell r="D41">
            <v>3296.5329649999999</v>
          </cell>
          <cell r="E41">
            <v>6207.1569999999992</v>
          </cell>
          <cell r="F41">
            <v>8339</v>
          </cell>
          <cell r="G41">
            <v>8808.0966551706824</v>
          </cell>
          <cell r="H41">
            <v>9167.9716446907005</v>
          </cell>
          <cell r="I41">
            <v>4.8527061760162082E-2</v>
          </cell>
          <cell r="J41" t="str">
            <v>Total Income</v>
          </cell>
          <cell r="K41">
            <v>1.3684280990186499</v>
          </cell>
          <cell r="L41">
            <v>0.33103439901157583</v>
          </cell>
          <cell r="M41">
            <v>0.88293490946479869</v>
          </cell>
          <cell r="N41">
            <v>0.3434491829351185</v>
          </cell>
          <cell r="O41">
            <v>5.6253346344967259E-2</v>
          </cell>
          <cell r="P41">
            <v>4.0857293420907048E-2</v>
          </cell>
          <cell r="Q41">
            <v>9.2795636384580993E-2</v>
          </cell>
          <cell r="R41">
            <v>8.6762169203822959E-2</v>
          </cell>
          <cell r="S41" t="e">
            <v>#REF!</v>
          </cell>
          <cell r="T41" t="e">
            <v>#REF!</v>
          </cell>
          <cell r="U41" t="e">
            <v>#REF!</v>
          </cell>
          <cell r="V41" t="e">
            <v>#REF!</v>
          </cell>
          <cell r="W41" t="e">
            <v>#REF!</v>
          </cell>
          <cell r="X41">
            <v>0.19012864738938706</v>
          </cell>
        </row>
        <row r="43">
          <cell r="A43" t="str">
            <v>Employee Expenses</v>
          </cell>
          <cell r="B43">
            <v>214.31399999999999</v>
          </cell>
          <cell r="C43">
            <v>403.66300000000001</v>
          </cell>
          <cell r="D43">
            <v>599.99300000000005</v>
          </cell>
          <cell r="E43">
            <v>1195.0540000000001</v>
          </cell>
          <cell r="F43">
            <v>1792.5810000000001</v>
          </cell>
          <cell r="G43">
            <v>2330.3553000000002</v>
          </cell>
          <cell r="H43">
            <v>2796.4263599999999</v>
          </cell>
          <cell r="I43">
            <v>3134.8402919999994</v>
          </cell>
          <cell r="J43" t="str">
            <v>Employee Expenses</v>
          </cell>
          <cell r="K43">
            <v>0.88351204307698072</v>
          </cell>
          <cell r="L43">
            <v>0.48637105704510941</v>
          </cell>
          <cell r="M43">
            <v>0.35</v>
          </cell>
          <cell r="N43">
            <v>0.15</v>
          </cell>
          <cell r="O43">
            <v>0.1</v>
          </cell>
          <cell r="P43">
            <v>0.1</v>
          </cell>
          <cell r="Q43">
            <v>0.1</v>
          </cell>
          <cell r="R43">
            <v>0.1</v>
          </cell>
          <cell r="S43">
            <v>0.1</v>
          </cell>
          <cell r="T43">
            <v>0.1</v>
          </cell>
          <cell r="U43">
            <v>0.1</v>
          </cell>
          <cell r="V43">
            <v>0.1</v>
          </cell>
          <cell r="W43">
            <v>0.1</v>
          </cell>
          <cell r="X43">
            <v>0.25</v>
          </cell>
        </row>
        <row r="44">
          <cell r="A44" t="str">
            <v>Interest and other financial Charges</v>
          </cell>
          <cell r="B44">
            <v>90.825999999999993</v>
          </cell>
          <cell r="C44">
            <v>129.625</v>
          </cell>
          <cell r="D44">
            <v>77.953000000000003</v>
          </cell>
          <cell r="E44">
            <v>86.77</v>
          </cell>
          <cell r="F44">
            <v>250</v>
          </cell>
          <cell r="G44">
            <v>300</v>
          </cell>
          <cell r="H44">
            <v>345</v>
          </cell>
          <cell r="I44">
            <v>854.01579375000006</v>
          </cell>
          <cell r="J44" t="str">
            <v>Interest and other financial Charges</v>
          </cell>
          <cell r="K44">
            <v>0.42717944200999725</v>
          </cell>
          <cell r="L44">
            <v>-0.39862680810028928</v>
          </cell>
          <cell r="M44">
            <v>0.11310661552473911</v>
          </cell>
          <cell r="N44">
            <v>1.8811801313818139</v>
          </cell>
          <cell r="O44">
            <v>0.19999999999999996</v>
          </cell>
          <cell r="P44">
            <v>0.14999999999999991</v>
          </cell>
          <cell r="Q44">
            <v>5.0000000000000044E-2</v>
          </cell>
          <cell r="R44">
            <v>5.0000000000000044E-2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>
            <v>0.15</v>
          </cell>
        </row>
        <row r="45">
          <cell r="A45" t="str">
            <v>Other Expenses</v>
          </cell>
          <cell r="B45">
            <v>313.005</v>
          </cell>
          <cell r="C45">
            <v>548.59100000000001</v>
          </cell>
          <cell r="D45">
            <v>891.20100000000002</v>
          </cell>
          <cell r="E45">
            <v>1561.7</v>
          </cell>
          <cell r="F45">
            <v>2535.2190000000001</v>
          </cell>
          <cell r="G45">
            <v>2788.7409000000002</v>
          </cell>
          <cell r="H45">
            <v>2928.1779450000004</v>
          </cell>
          <cell r="I45">
            <v>2659.2134184000001</v>
          </cell>
          <cell r="J45" t="str">
            <v>Other Expenses</v>
          </cell>
          <cell r="K45">
            <v>0.75265890321240869</v>
          </cell>
          <cell r="L45">
            <v>0.62452719785778488</v>
          </cell>
          <cell r="M45">
            <v>0.35</v>
          </cell>
          <cell r="N45">
            <v>0.15</v>
          </cell>
          <cell r="O45">
            <v>0.1</v>
          </cell>
          <cell r="P45">
            <v>0.1</v>
          </cell>
          <cell r="Q45">
            <v>0.1</v>
          </cell>
          <cell r="R45">
            <v>0.1</v>
          </cell>
          <cell r="S45">
            <v>0.1</v>
          </cell>
          <cell r="T45">
            <v>0.1</v>
          </cell>
          <cell r="U45">
            <v>0.1</v>
          </cell>
          <cell r="V45">
            <v>0.1</v>
          </cell>
          <cell r="W45">
            <v>0.1</v>
          </cell>
          <cell r="X45">
            <v>0.15</v>
          </cell>
        </row>
        <row r="46">
          <cell r="A46" t="str">
            <v>Total Expenses</v>
          </cell>
          <cell r="B46">
            <v>618.14499999999998</v>
          </cell>
          <cell r="C46">
            <v>1081.8789999999999</v>
          </cell>
          <cell r="D46">
            <v>1569.1469999999999</v>
          </cell>
          <cell r="E46">
            <v>2843.5240000000003</v>
          </cell>
          <cell r="F46">
            <v>4577.8</v>
          </cell>
          <cell r="G46">
            <v>5419.0962</v>
          </cell>
          <cell r="H46">
            <v>6069.6043050000007</v>
          </cell>
          <cell r="I46">
            <v>6648.0695041500003</v>
          </cell>
          <cell r="J46" t="str">
            <v>Total Expenses</v>
          </cell>
          <cell r="K46">
            <v>0.75020262236206703</v>
          </cell>
          <cell r="L46">
            <v>0.45039047804791488</v>
          </cell>
          <cell r="M46">
            <v>0.81214634447887968</v>
          </cell>
          <cell r="N46">
            <v>0.60990376729719875</v>
          </cell>
          <cell r="O46">
            <v>0.18377740399318454</v>
          </cell>
          <cell r="P46">
            <v>0.12003996256792804</v>
          </cell>
          <cell r="Q46">
            <v>0.11242752109199072</v>
          </cell>
          <cell r="R46">
            <v>9.4894625426534152E-2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>
            <v>0.20299809843671812</v>
          </cell>
        </row>
        <row r="48">
          <cell r="A48" t="str">
            <v>Profit before Depreciation &amp; Tax</v>
          </cell>
          <cell r="B48">
            <v>427.55700000000002</v>
          </cell>
          <cell r="C48">
            <v>1394.7910000000002</v>
          </cell>
          <cell r="D48">
            <v>1727.3859649999999</v>
          </cell>
          <cell r="E48">
            <v>3363.6329999999989</v>
          </cell>
          <cell r="F48">
            <v>3761.2</v>
          </cell>
          <cell r="G48">
            <v>3389.0004551706825</v>
          </cell>
          <cell r="H48">
            <v>3098.3673396906997</v>
          </cell>
          <cell r="I48">
            <v>5797.4351267537022</v>
          </cell>
          <cell r="J48" t="str">
            <v>Profit before Depreciation &amp; Tax</v>
          </cell>
          <cell r="K48">
            <v>2.2622340413091124</v>
          </cell>
          <cell r="L48">
            <v>0.23845505527351385</v>
          </cell>
          <cell r="M48">
            <v>0.23845505527351385</v>
          </cell>
          <cell r="N48" t="str">
            <v>Profit before Depreciation &amp; Tax</v>
          </cell>
          <cell r="O48">
            <v>2.2622340413091124</v>
          </cell>
          <cell r="P48">
            <v>0.23845505527351385</v>
          </cell>
          <cell r="Q48">
            <v>0.94726486619335182</v>
          </cell>
          <cell r="R48">
            <v>0.15450289831547526</v>
          </cell>
          <cell r="S48">
            <v>0.56437517253029301</v>
          </cell>
          <cell r="T48">
            <v>-0.68221713804495987</v>
          </cell>
          <cell r="U48">
            <v>1.1934656929194758</v>
          </cell>
          <cell r="V48">
            <v>-0.23355641216915546</v>
          </cell>
          <cell r="W48">
            <v>0.33100441236503753</v>
          </cell>
          <cell r="X48">
            <v>0.17345075043019342</v>
          </cell>
        </row>
        <row r="49">
          <cell r="A49" t="str">
            <v>Growth YoY</v>
          </cell>
          <cell r="B49" t="str">
            <v>NA</v>
          </cell>
          <cell r="C49">
            <v>2.2622340413091124</v>
          </cell>
          <cell r="D49">
            <v>0.23845505527351385</v>
          </cell>
          <cell r="E49">
            <v>0.94723881526963716</v>
          </cell>
          <cell r="F49">
            <v>0.11819571279030772</v>
          </cell>
          <cell r="G49">
            <v>-9.8957658414686067E-2</v>
          </cell>
          <cell r="H49">
            <v>-8.5757768204650642E-2</v>
          </cell>
          <cell r="I49">
            <v>7.7583913279844596E-2</v>
          </cell>
          <cell r="J49">
            <v>-0.23355641216915546</v>
          </cell>
          <cell r="K49">
            <v>0.33100441236503753</v>
          </cell>
          <cell r="L49">
            <v>0.17345075043019342</v>
          </cell>
        </row>
        <row r="51">
          <cell r="A51" t="str">
            <v>Depreciation</v>
          </cell>
          <cell r="B51">
            <v>38.725000000000001</v>
          </cell>
          <cell r="C51">
            <v>48.011000000000003</v>
          </cell>
          <cell r="D51">
            <v>86.271000000000001</v>
          </cell>
          <cell r="E51">
            <v>95</v>
          </cell>
          <cell r="F51">
            <v>110</v>
          </cell>
          <cell r="G51">
            <v>121.00000000000001</v>
          </cell>
          <cell r="H51">
            <v>133.10000000000002</v>
          </cell>
          <cell r="I51">
            <v>268.77274199999999</v>
          </cell>
          <cell r="J51" t="str">
            <v>Depreciation</v>
          </cell>
          <cell r="K51">
            <v>0.23979341510652041</v>
          </cell>
          <cell r="L51">
            <v>0.79690071025390008</v>
          </cell>
          <cell r="M51">
            <v>0.79690071025390008</v>
          </cell>
          <cell r="N51" t="str">
            <v>Depreciation</v>
          </cell>
          <cell r="O51">
            <v>0.23979341510652041</v>
          </cell>
          <cell r="P51">
            <v>0.79690071025390008</v>
          </cell>
          <cell r="Q51">
            <v>0.84301793186586438</v>
          </cell>
          <cell r="R51">
            <v>0.46023559896603117</v>
          </cell>
          <cell r="S51">
            <v>0.17534112052925388</v>
          </cell>
          <cell r="T51">
            <v>-3.6777262300008107E-2</v>
          </cell>
          <cell r="U51">
            <v>-0.25497051550313876</v>
          </cell>
          <cell r="V51">
            <v>0.15</v>
          </cell>
          <cell r="W51">
            <v>5.0000000000000044E-2</v>
          </cell>
          <cell r="X51">
            <v>5.0000000000000044E-2</v>
          </cell>
        </row>
        <row r="52">
          <cell r="A52" t="str">
            <v>PBT</v>
          </cell>
          <cell r="B52">
            <v>388.83199999999999</v>
          </cell>
          <cell r="C52">
            <v>1346.7800000000002</v>
          </cell>
          <cell r="D52">
            <v>1641.114965</v>
          </cell>
          <cell r="E52">
            <v>3268.6329999999989</v>
          </cell>
          <cell r="F52">
            <v>3651.2</v>
          </cell>
          <cell r="G52">
            <v>3268.0004551706825</v>
          </cell>
          <cell r="H52">
            <v>2965.2673396906998</v>
          </cell>
          <cell r="I52">
            <v>5528.6623847537021</v>
          </cell>
          <cell r="J52" t="str">
            <v>PBT</v>
          </cell>
          <cell r="K52">
            <v>2.4636552547115471</v>
          </cell>
          <cell r="L52">
            <v>0.21854717548523128</v>
          </cell>
          <cell r="M52">
            <v>0.21854717548523128</v>
          </cell>
          <cell r="N52" t="str">
            <v>PBT</v>
          </cell>
          <cell r="O52">
            <v>2.4636552547115471</v>
          </cell>
          <cell r="P52">
            <v>0.21854717548523128</v>
          </cell>
          <cell r="Q52">
            <v>0.95274497420721471</v>
          </cell>
          <cell r="R52">
            <v>0.13933407994997338</v>
          </cell>
          <cell r="S52">
            <v>0.58911344215600314</v>
          </cell>
          <cell r="T52">
            <v>-0.71257327645117652</v>
          </cell>
          <cell r="U52">
            <v>1.4217571636128583</v>
          </cell>
          <cell r="V52">
            <v>-0.24730546094982087</v>
          </cell>
          <cell r="W52">
            <v>0.35001155585947141</v>
          </cell>
          <cell r="X52">
            <v>0.1799453033729661</v>
          </cell>
        </row>
        <row r="53">
          <cell r="A53" t="str">
            <v>Total Tax</v>
          </cell>
          <cell r="B53">
            <v>145.20599999999999</v>
          </cell>
          <cell r="C53">
            <v>492.17700000000002</v>
          </cell>
          <cell r="D53">
            <v>585.25900000000001</v>
          </cell>
          <cell r="E53">
            <v>1165.6690248674927</v>
          </cell>
          <cell r="F53">
            <v>1094.0999999999999</v>
          </cell>
          <cell r="G53">
            <v>1045.7601456546183</v>
          </cell>
          <cell r="H53">
            <v>996.32982613607521</v>
          </cell>
          <cell r="I53">
            <v>1769.1719631211847</v>
          </cell>
          <cell r="J53" t="str">
            <v>Total Tax</v>
          </cell>
          <cell r="K53">
            <v>2.3895086979876869</v>
          </cell>
          <cell r="L53">
            <v>0.18912301875138415</v>
          </cell>
          <cell r="M53">
            <v>0.18912301875138415</v>
          </cell>
          <cell r="N53" t="str">
            <v>Total Tax</v>
          </cell>
          <cell r="O53">
            <v>2.3895086979876869</v>
          </cell>
          <cell r="P53">
            <v>0.18912301875138415</v>
          </cell>
          <cell r="Q53">
            <v>0.79298396094720425</v>
          </cell>
          <cell r="R53">
            <v>4.256308607151027E-2</v>
          </cell>
          <cell r="S53">
            <v>0.56783489210474358</v>
          </cell>
          <cell r="T53">
            <v>-0.64850759277515968</v>
          </cell>
          <cell r="U53">
            <v>1.3847489703879767</v>
          </cell>
          <cell r="V53">
            <v>-0.30225750534184792</v>
          </cell>
          <cell r="W53">
            <v>0.35001155585947119</v>
          </cell>
          <cell r="X53">
            <v>0.17994530337296633</v>
          </cell>
        </row>
        <row r="54">
          <cell r="A54" t="str">
            <v>Effective Tax Rate</v>
          </cell>
          <cell r="B54">
            <v>0.37344148629742407</v>
          </cell>
          <cell r="C54">
            <v>0.36544721483835513</v>
          </cell>
          <cell r="D54">
            <v>0.35662279150565179</v>
          </cell>
          <cell r="E54">
            <v>0.35662279150565179</v>
          </cell>
          <cell r="F54">
            <v>0.29965490797546013</v>
          </cell>
          <cell r="G54">
            <v>0.32</v>
          </cell>
          <cell r="H54">
            <v>0.33600000000000002</v>
          </cell>
          <cell r="I54">
            <v>0.32</v>
          </cell>
          <cell r="J54">
            <v>0.33</v>
          </cell>
          <cell r="K54">
            <v>0.33</v>
          </cell>
          <cell r="L54">
            <v>0.33</v>
          </cell>
        </row>
        <row r="55">
          <cell r="A55" t="str">
            <v xml:space="preserve">Profit After Tax </v>
          </cell>
          <cell r="B55">
            <v>243.626</v>
          </cell>
          <cell r="C55">
            <v>854.60300000000018</v>
          </cell>
          <cell r="D55">
            <v>1055.855965</v>
          </cell>
          <cell r="E55">
            <v>2102.9639751325062</v>
          </cell>
          <cell r="F55">
            <v>2557.1</v>
          </cell>
          <cell r="G55">
            <v>2222.2403095160644</v>
          </cell>
          <cell r="H55">
            <v>1968.9375135546247</v>
          </cell>
          <cell r="I55">
            <v>-0.12251013179947101</v>
          </cell>
          <cell r="J55" t="str">
            <v xml:space="preserve">Profit After Tax </v>
          </cell>
          <cell r="K55">
            <v>2.5078480950309086</v>
          </cell>
          <cell r="L55">
            <v>0.23549293063562815</v>
          </cell>
          <cell r="M55">
            <v>0.23549293063562815</v>
          </cell>
          <cell r="N55" t="str">
            <v xml:space="preserve">Profit After Tax </v>
          </cell>
          <cell r="O55">
            <v>2.5078480950309086</v>
          </cell>
          <cell r="P55">
            <v>0.23549293063562815</v>
          </cell>
          <cell r="Q55">
            <v>1.0413002070789075</v>
          </cell>
          <cell r="R55">
            <v>0.18644896648709564</v>
          </cell>
          <cell r="S55">
            <v>0.59821693931117714</v>
          </cell>
          <cell r="T55">
            <v>-0.73946113970366922</v>
          </cell>
          <cell r="U55">
            <v>1.4427114148921589</v>
          </cell>
          <cell r="V55">
            <v>-0.21692959784426935</v>
          </cell>
          <cell r="W55">
            <v>0.35001155585947163</v>
          </cell>
          <cell r="X55">
            <v>0.1799453033729661</v>
          </cell>
        </row>
        <row r="56">
          <cell r="A56" t="str">
            <v>Growth YoY</v>
          </cell>
          <cell r="C56">
            <v>2.5078480950309086</v>
          </cell>
          <cell r="D56">
            <v>0.23549293063562815</v>
          </cell>
          <cell r="E56">
            <v>0.99171482175838843</v>
          </cell>
          <cell r="F56">
            <v>0.21595045385353262</v>
          </cell>
          <cell r="G56">
            <v>-0.13095291169056178</v>
          </cell>
          <cell r="H56">
            <v>-0.1139853304238736</v>
          </cell>
          <cell r="I56">
            <v>7.1086243013857908E-2</v>
          </cell>
          <cell r="J56">
            <v>-0.21692959784426935</v>
          </cell>
          <cell r="K56">
            <v>0.35001155585947163</v>
          </cell>
          <cell r="L56">
            <v>0.1799453033729661</v>
          </cell>
        </row>
        <row r="57">
          <cell r="I57" t="e">
            <v>#DIV/0!</v>
          </cell>
        </row>
        <row r="58">
          <cell r="A58" t="str">
            <v>Dividend paid (Rs mn)</v>
          </cell>
          <cell r="B58">
            <v>0</v>
          </cell>
          <cell r="C58">
            <v>64</v>
          </cell>
          <cell r="D58">
            <v>64</v>
          </cell>
          <cell r="E58">
            <v>64</v>
          </cell>
          <cell r="F58">
            <v>64</v>
          </cell>
          <cell r="G58">
            <v>64</v>
          </cell>
          <cell r="H58">
            <v>64</v>
          </cell>
          <cell r="I58">
            <v>64</v>
          </cell>
          <cell r="J58">
            <v>0</v>
          </cell>
          <cell r="K58">
            <v>7454.297479594934</v>
          </cell>
          <cell r="L58">
            <v>7454.297479594934</v>
          </cell>
          <cell r="M58">
            <v>7454.297479594934</v>
          </cell>
        </row>
        <row r="59">
          <cell r="A59" t="str">
            <v>Dividend Tax</v>
          </cell>
          <cell r="B59">
            <v>0</v>
          </cell>
          <cell r="C59">
            <v>8.1999999999999993</v>
          </cell>
          <cell r="D59">
            <v>8.5</v>
          </cell>
          <cell r="E59">
            <v>8.5</v>
          </cell>
          <cell r="F59">
            <v>8.5</v>
          </cell>
          <cell r="G59">
            <v>8.5</v>
          </cell>
          <cell r="H59">
            <v>8.5</v>
          </cell>
          <cell r="I59">
            <v>8.5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DPS (Rs)</v>
          </cell>
          <cell r="B60">
            <v>0</v>
          </cell>
          <cell r="C60">
            <v>40</v>
          </cell>
          <cell r="D60">
            <v>40</v>
          </cell>
          <cell r="E60">
            <v>40</v>
          </cell>
          <cell r="F60">
            <v>40</v>
          </cell>
          <cell r="G60">
            <v>40</v>
          </cell>
          <cell r="H60">
            <v>40</v>
          </cell>
          <cell r="I60">
            <v>40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Payout Ratio</v>
          </cell>
          <cell r="C61">
            <v>7.4888573992836424E-2</v>
          </cell>
          <cell r="D61">
            <v>6.0614328205268041E-2</v>
          </cell>
          <cell r="E61">
            <v>3.0433236497057637E-2</v>
          </cell>
          <cell r="F61">
            <v>2.5028352430487663E-2</v>
          </cell>
          <cell r="G61">
            <v>2.8799765590579729E-2</v>
          </cell>
          <cell r="H61">
            <v>3.250484058504096E-2</v>
          </cell>
          <cell r="I61">
            <v>1.7023583736704588E-2</v>
          </cell>
          <cell r="J61">
            <v>0</v>
          </cell>
          <cell r="K61">
            <v>0</v>
          </cell>
          <cell r="L61">
            <v>0</v>
          </cell>
        </row>
        <row r="63">
          <cell r="F63">
            <v>1803.4115837991269</v>
          </cell>
          <cell r="G63">
            <v>1709.0981377955177</v>
          </cell>
          <cell r="H63">
            <v>1613.5265343811157</v>
          </cell>
        </row>
        <row r="64">
          <cell r="F64">
            <v>0.41792368584720285</v>
          </cell>
          <cell r="G64">
            <v>0.30024149015949653</v>
          </cell>
          <cell r="H64">
            <v>0.2202696835784177</v>
          </cell>
        </row>
        <row r="65">
          <cell r="A65" t="str">
            <v>Average daily volumes (Rs bn)</v>
          </cell>
          <cell r="B65">
            <v>2</v>
          </cell>
          <cell r="C65">
            <v>7.2</v>
          </cell>
          <cell r="D65">
            <v>10.6</v>
          </cell>
          <cell r="E65">
            <v>24.4</v>
          </cell>
          <cell r="F65">
            <v>37</v>
          </cell>
          <cell r="G65">
            <v>40.13630645418327</v>
          </cell>
          <cell r="H65">
            <v>42.309694684584976</v>
          </cell>
          <cell r="I65">
            <v>63.015000907717777</v>
          </cell>
          <cell r="J65">
            <v>49.356077922658983</v>
          </cell>
          <cell r="K65">
            <v>60.036409538709783</v>
          </cell>
          <cell r="L65">
            <v>73.014630684274536</v>
          </cell>
        </row>
        <row r="66">
          <cell r="A66" t="str">
            <v>Total Volumes</v>
          </cell>
          <cell r="B66">
            <v>508</v>
          </cell>
          <cell r="C66">
            <v>1828.8</v>
          </cell>
          <cell r="D66">
            <v>2681.7999999999997</v>
          </cell>
          <cell r="E66">
            <v>6124.4</v>
          </cell>
          <cell r="F66">
            <v>9287</v>
          </cell>
          <cell r="G66">
            <v>10074.21292</v>
          </cell>
          <cell r="H66">
            <v>10704.3527552</v>
          </cell>
          <cell r="I66">
            <v>15942.795229652598</v>
          </cell>
          <cell r="J66">
            <v>0.26554045955535854</v>
          </cell>
          <cell r="K66">
            <v>0.21639344262295079</v>
          </cell>
          <cell r="L66">
            <v>0.21617250673854449</v>
          </cell>
        </row>
        <row r="67">
          <cell r="A67" t="str">
            <v>No. of days</v>
          </cell>
          <cell r="B67">
            <v>254</v>
          </cell>
          <cell r="C67">
            <v>254</v>
          </cell>
          <cell r="D67">
            <v>253</v>
          </cell>
          <cell r="E67">
            <v>251</v>
          </cell>
          <cell r="F67">
            <v>251</v>
          </cell>
          <cell r="G67">
            <v>251</v>
          </cell>
          <cell r="H67">
            <v>253</v>
          </cell>
          <cell r="I67">
            <v>253</v>
          </cell>
          <cell r="J67">
            <v>12388.375558587404</v>
          </cell>
          <cell r="K67">
            <v>15069.138794216156</v>
          </cell>
          <cell r="L67">
            <v>18326.672301752908</v>
          </cell>
        </row>
        <row r="68">
          <cell r="A68" t="str">
            <v>Market Turnover</v>
          </cell>
          <cell r="B68">
            <v>13719.228517700001</v>
          </cell>
          <cell r="C68">
            <v>37327.644675999996</v>
          </cell>
          <cell r="D68">
            <v>42048.544399999999</v>
          </cell>
          <cell r="E68">
            <v>72098.052335999993</v>
          </cell>
          <cell r="F68">
            <v>102574.7</v>
          </cell>
          <cell r="G68">
            <v>118520.15199999999</v>
          </cell>
          <cell r="H68">
            <v>133804.40943999999</v>
          </cell>
          <cell r="I68">
            <v>227754.21756646567</v>
          </cell>
          <cell r="J68">
            <v>251</v>
          </cell>
          <cell r="K68">
            <v>251</v>
          </cell>
          <cell r="L68">
            <v>0.12647194230916292</v>
          </cell>
          <cell r="M68">
            <v>0.71463848189712831</v>
          </cell>
          <cell r="N68">
            <v>0.42271110905977149</v>
          </cell>
          <cell r="O68">
            <v>0.15545209491229306</v>
          </cell>
          <cell r="P68">
            <v>0.12895914477058712</v>
          </cell>
          <cell r="Q68">
            <v>0.18020338202587394</v>
          </cell>
        </row>
        <row r="69">
          <cell r="A69" t="str">
            <v>---Cash</v>
          </cell>
          <cell r="B69">
            <v>9320.598517700002</v>
          </cell>
          <cell r="C69">
            <v>16021.524675999999</v>
          </cell>
          <cell r="D69">
            <v>16578.684400000002</v>
          </cell>
          <cell r="E69">
            <v>23856.302336000001</v>
          </cell>
          <cell r="F69">
            <v>29012</v>
          </cell>
          <cell r="G69">
            <v>35394.639999999999</v>
          </cell>
          <cell r="H69">
            <v>40703.835999999996</v>
          </cell>
          <cell r="I69">
            <v>61611.011439419184</v>
          </cell>
          <cell r="L69">
            <v>3.4775699271282212E-2</v>
          </cell>
          <cell r="M69">
            <v>0.43897439389098913</v>
          </cell>
          <cell r="N69">
            <v>0.21611470174151304</v>
          </cell>
          <cell r="O69">
            <v>0.21999999999999997</v>
          </cell>
          <cell r="P69">
            <v>0.14999999999999991</v>
          </cell>
          <cell r="Q69">
            <v>0.19999999999999996</v>
          </cell>
        </row>
        <row r="70">
          <cell r="A70" t="str">
            <v>---F&amp;O</v>
          </cell>
          <cell r="B70">
            <v>4398.63</v>
          </cell>
          <cell r="C70">
            <v>21306.12</v>
          </cell>
          <cell r="D70">
            <v>25469.86</v>
          </cell>
          <cell r="E70">
            <v>48241.75</v>
          </cell>
          <cell r="F70">
            <v>73562.399999999994</v>
          </cell>
          <cell r="G70">
            <v>83125.511999999988</v>
          </cell>
          <cell r="H70">
            <v>93100.573439999993</v>
          </cell>
          <cell r="I70">
            <v>166143.20612704649</v>
          </cell>
          <cell r="J70">
            <v>3.6600000000000001E-2</v>
          </cell>
          <cell r="K70">
            <v>3.7100000000000001E-2</v>
          </cell>
          <cell r="L70">
            <v>0.19542460100665915</v>
          </cell>
          <cell r="M70">
            <v>0.89407205222172403</v>
          </cell>
          <cell r="N70">
            <v>0.52487005550171784</v>
          </cell>
          <cell r="O70">
            <v>0.12999999999999989</v>
          </cell>
          <cell r="P70">
            <v>0.12000000000000011</v>
          </cell>
          <cell r="Q70">
            <v>0.19999999999999996</v>
          </cell>
        </row>
        <row r="71">
          <cell r="A71" t="str">
            <v>Commission</v>
          </cell>
          <cell r="B71">
            <v>1.3153779527559056E-3</v>
          </cell>
          <cell r="C71">
            <v>9.4529855643044611E-4</v>
          </cell>
          <cell r="D71">
            <v>8.9062904206130224E-4</v>
          </cell>
          <cell r="E71">
            <v>7.1373522304225725E-4</v>
          </cell>
          <cell r="F71">
            <v>6.7091110965972179E-4</v>
          </cell>
          <cell r="G71">
            <v>6.306564430801385E-4</v>
          </cell>
          <cell r="H71">
            <v>6.0543018535693294E-4</v>
          </cell>
          <cell r="I71">
            <v>0.1838310851852798</v>
          </cell>
        </row>
        <row r="72">
          <cell r="A72" t="str">
            <v>Kotak Market Share</v>
          </cell>
          <cell r="B72">
            <v>3.7028321187638116E-2</v>
          </cell>
          <cell r="C72">
            <v>4.8993179609208945E-2</v>
          </cell>
          <cell r="D72">
            <v>6.3778664357285089E-2</v>
          </cell>
          <cell r="E72">
            <v>8.494542919770337E-2</v>
          </cell>
          <cell r="F72">
            <v>9.0538895068667039E-2</v>
          </cell>
          <cell r="G72">
            <v>8.5000000000000006E-2</v>
          </cell>
          <cell r="H72">
            <v>0.08</v>
          </cell>
          <cell r="I72">
            <v>231792.64569999999</v>
          </cell>
          <cell r="J72">
            <v>338480.20651878155</v>
          </cell>
          <cell r="K72">
            <v>406176.2478225379</v>
          </cell>
          <cell r="L72">
            <v>487411.49738704541</v>
          </cell>
          <cell r="P72">
            <v>0.12647194230916292</v>
          </cell>
          <cell r="Q72">
            <v>0.71463848189712831</v>
          </cell>
          <cell r="R72">
            <v>0.42271110905977149</v>
          </cell>
          <cell r="S72">
            <v>0.77629090799193201</v>
          </cell>
          <cell r="T72">
            <v>-0.20826205865662561</v>
          </cell>
        </row>
        <row r="73">
          <cell r="A73" t="str">
            <v>---Cash</v>
          </cell>
          <cell r="B73">
            <v>19713.542434527986</v>
          </cell>
          <cell r="C73">
            <v>1.7208268036239325</v>
          </cell>
          <cell r="D73">
            <v>0.12647194230916292</v>
          </cell>
          <cell r="E73">
            <v>0.71463848189712831</v>
          </cell>
          <cell r="F73">
            <v>408.6641434262948</v>
          </cell>
          <cell r="G73">
            <v>649.45058473251777</v>
          </cell>
          <cell r="H73">
            <v>760.42461627098703</v>
          </cell>
          <cell r="I73">
            <v>0.60680748723474442</v>
          </cell>
          <cell r="J73">
            <v>0.46027155217367421</v>
          </cell>
          <cell r="K73">
            <v>0.20000000000000018</v>
          </cell>
          <cell r="L73">
            <v>0.19999999999999973</v>
          </cell>
        </row>
        <row r="74">
          <cell r="A74" t="str">
            <v>Employee exp / Volumes</v>
          </cell>
          <cell r="B74">
            <v>53160.483291441597</v>
          </cell>
          <cell r="C74">
            <v>2.2072561242344706E-4</v>
          </cell>
          <cell r="D74">
            <v>2.2372772018793352E-4</v>
          </cell>
          <cell r="E74">
            <v>1.9512997191561626E-4</v>
          </cell>
          <cell r="F74">
            <v>1.9302045870571769E-4</v>
          </cell>
          <cell r="G74">
            <v>2.3131884530389697E-4</v>
          </cell>
          <cell r="H74">
            <v>2.612419848216924E-4</v>
          </cell>
          <cell r="I74">
            <v>55156</v>
          </cell>
          <cell r="J74">
            <v>45000.365987349433</v>
          </cell>
          <cell r="K74">
            <v>54000.439184819319</v>
          </cell>
          <cell r="L74">
            <v>64800.527021783178</v>
          </cell>
          <cell r="P74">
            <v>3.4775699271282212E-2</v>
          </cell>
          <cell r="Q74">
            <v>0.43897439389098913</v>
          </cell>
          <cell r="R74">
            <v>0.21611470174151304</v>
          </cell>
          <cell r="S74">
            <v>0.76815727974631187</v>
          </cell>
          <cell r="T74">
            <v>-0.24908203531030459</v>
          </cell>
        </row>
        <row r="75">
          <cell r="A75" t="str">
            <v>Total</v>
          </cell>
          <cell r="B75">
            <v>72874.025725969579</v>
          </cell>
          <cell r="C75">
            <v>5.915786307961505E-4</v>
          </cell>
          <cell r="D75">
            <v>5.8510962786188379E-4</v>
          </cell>
          <cell r="E75">
            <v>4.6429429821696829E-4</v>
          </cell>
          <cell r="F75">
            <v>4.9292559491762684E-4</v>
          </cell>
          <cell r="G75">
            <v>5.3791757659217706E-4</v>
          </cell>
          <cell r="H75">
            <v>5.670220744595217E-4</v>
          </cell>
          <cell r="I75">
            <v>0.43186378962716487</v>
          </cell>
          <cell r="J75">
            <v>-0.18412564385833941</v>
          </cell>
          <cell r="K75">
            <v>0.2</v>
          </cell>
          <cell r="L75">
            <v>0.2</v>
          </cell>
        </row>
        <row r="76">
          <cell r="A76" t="str">
            <v>---F&amp;O</v>
          </cell>
          <cell r="B76">
            <v>4398.63</v>
          </cell>
          <cell r="C76">
            <v>21306.12</v>
          </cell>
          <cell r="D76">
            <v>25469.86</v>
          </cell>
          <cell r="E76">
            <v>48241.75</v>
          </cell>
          <cell r="F76">
            <v>73562.399999999994</v>
          </cell>
          <cell r="G76">
            <v>130904.728</v>
          </cell>
          <cell r="H76">
            <v>105736.21399999998</v>
          </cell>
          <cell r="I76">
            <v>176636.64569999999</v>
          </cell>
          <cell r="J76">
            <v>293479.84053143213</v>
          </cell>
          <cell r="K76">
            <v>352175.80863771855</v>
          </cell>
          <cell r="L76">
            <v>422610.97036526224</v>
          </cell>
          <cell r="P76">
            <v>0.19542460100665915</v>
          </cell>
          <cell r="Q76">
            <v>0.89407205222172403</v>
          </cell>
          <cell r="R76">
            <v>0.52487005550171784</v>
          </cell>
          <cell r="S76">
            <v>0.77950594325361888</v>
          </cell>
          <cell r="T76">
            <v>-0.19226588973929215</v>
          </cell>
        </row>
        <row r="77">
          <cell r="A77" t="str">
            <v>Cost Income Ratio</v>
          </cell>
          <cell r="B77">
            <v>1.3153779527559056E-3</v>
          </cell>
          <cell r="C77">
            <v>0.4368280796391929</v>
          </cell>
          <cell r="D77">
            <v>0.47599918358468468</v>
          </cell>
          <cell r="E77">
            <v>0.45810408855455093</v>
          </cell>
          <cell r="F77">
            <v>0.54896270536035496</v>
          </cell>
          <cell r="G77">
            <v>0.61524031946434055</v>
          </cell>
          <cell r="H77">
            <v>0.66204440199321435</v>
          </cell>
          <cell r="I77">
            <v>4.751854979287175E-4</v>
          </cell>
          <cell r="J77">
            <v>0.66148898134013945</v>
          </cell>
          <cell r="K77">
            <v>0.2</v>
          </cell>
          <cell r="L77">
            <v>0.2</v>
          </cell>
        </row>
        <row r="78">
          <cell r="A78" t="str">
            <v>Fees / brokerage income</v>
          </cell>
          <cell r="B78">
            <v>0.11576116561809724</v>
          </cell>
          <cell r="C78">
            <v>0.12479624147222117</v>
          </cell>
          <cell r="D78">
            <v>0.16049268203338757</v>
          </cell>
          <cell r="E78">
            <v>0.2</v>
          </cell>
          <cell r="F78">
            <v>0.18</v>
          </cell>
          <cell r="G78">
            <v>0.2</v>
          </cell>
          <cell r="H78">
            <v>0.2</v>
          </cell>
          <cell r="I78">
            <v>7.0000000000000007E-2</v>
          </cell>
        </row>
        <row r="79">
          <cell r="A79" t="str">
            <v>Commission</v>
          </cell>
          <cell r="B79">
            <v>1.3153779527559056E-3</v>
          </cell>
          <cell r="C79">
            <v>9.4529855643044611E-4</v>
          </cell>
          <cell r="D79">
            <v>8.9062904206130224E-4</v>
          </cell>
          <cell r="E79">
            <v>7.1373522304225725E-4</v>
          </cell>
          <cell r="F79">
            <v>5.4894885323570578E-4</v>
          </cell>
          <cell r="G79">
            <v>5.8945839284371953E-4</v>
          </cell>
          <cell r="H79">
            <v>4.4679017264276225E-4</v>
          </cell>
          <cell r="I79">
            <v>4.6762345489835528E-4</v>
          </cell>
          <cell r="J79">
            <v>4.4762345489835528E-4</v>
          </cell>
          <cell r="K79">
            <v>4.4762345489835528E-4</v>
          </cell>
          <cell r="L79">
            <v>4.4762345489835528E-4</v>
          </cell>
        </row>
        <row r="80">
          <cell r="A80" t="str">
            <v>Employee exp / Volumes</v>
          </cell>
          <cell r="C80">
            <v>2.2072561242344706E-4</v>
          </cell>
          <cell r="D80">
            <v>2.2372772018793352E-4</v>
          </cell>
          <cell r="E80">
            <v>1.9512997191561626E-4</v>
          </cell>
          <cell r="F80">
            <v>0.51639344262295084</v>
          </cell>
          <cell r="G80">
            <v>1.8097799600366146E-4</v>
          </cell>
          <cell r="H80">
            <v>1.9147371850198461E-4</v>
          </cell>
          <cell r="I80">
            <v>1.9663053102315418E-4</v>
          </cell>
        </row>
        <row r="81">
          <cell r="A81" t="str">
            <v>Employee exp / Volumes</v>
          </cell>
          <cell r="C81">
            <v>5.915786307961505E-4</v>
          </cell>
          <cell r="D81">
            <v>5.8510962786188379E-4</v>
          </cell>
          <cell r="E81">
            <v>4.6429429821696829E-4</v>
          </cell>
          <cell r="F81">
            <v>4.7980359642511031E-4</v>
          </cell>
          <cell r="G81">
            <v>4.3485147136543929E-4</v>
          </cell>
          <cell r="H81">
            <v>4.2649585932132128E-4</v>
          </cell>
          <cell r="I81">
            <v>4.1699522626904276E-4</v>
          </cell>
          <cell r="J81">
            <v>1.9159692800519592E-4</v>
          </cell>
          <cell r="K81">
            <v>1.9689037412932864E-4</v>
          </cell>
          <cell r="L81">
            <v>2.023668240303107E-4</v>
          </cell>
        </row>
        <row r="82">
          <cell r="A82" t="str">
            <v>Earnings Outlook</v>
          </cell>
          <cell r="B82" t="str">
            <v>F2005</v>
          </cell>
          <cell r="C82" t="str">
            <v>F2006E</v>
          </cell>
          <cell r="D82" t="str">
            <v>F2007E</v>
          </cell>
          <cell r="E82" t="str">
            <v>F2008E</v>
          </cell>
          <cell r="F82">
            <v>4.7980359642511031E-4</v>
          </cell>
          <cell r="G82">
            <v>5.4313004585431856E-4</v>
          </cell>
          <cell r="H82">
            <v>5.9338186647349986E-4</v>
          </cell>
          <cell r="I82">
            <v>4.2333701093063647E-4</v>
          </cell>
          <cell r="J82">
            <v>3.7629223282374793E-4</v>
          </cell>
          <cell r="K82">
            <v>3.7150460098945567E-4</v>
          </cell>
          <cell r="L82">
            <v>3.6748021031105806E-4</v>
          </cell>
        </row>
        <row r="83">
          <cell r="A83" t="str">
            <v>Income from Services</v>
          </cell>
          <cell r="B83">
            <v>0.42546507465910355</v>
          </cell>
          <cell r="C83">
            <v>0.87804134235487052</v>
          </cell>
          <cell r="D83">
            <v>0.41238027143530198</v>
          </cell>
          <cell r="E83">
            <v>3.6961834180456288E-2</v>
          </cell>
          <cell r="F83">
            <v>0.53432807399542837</v>
          </cell>
          <cell r="G83">
            <v>0.52084974527381811</v>
          </cell>
          <cell r="H83">
            <v>0.53020672091377286</v>
          </cell>
          <cell r="I83">
            <v>0.53417436265637919</v>
          </cell>
        </row>
        <row r="84">
          <cell r="A84" t="str">
            <v>---Brokerage Income</v>
          </cell>
          <cell r="B84">
            <v>0.38161815507282104</v>
          </cell>
          <cell r="C84">
            <v>0.83011103005033138</v>
          </cell>
          <cell r="D84">
            <v>0.42540983606557403</v>
          </cell>
          <cell r="E84">
            <v>1.9679136944115383E-2</v>
          </cell>
          <cell r="F84">
            <v>0.21383644221127607</v>
          </cell>
          <cell r="G84">
            <v>0.2</v>
          </cell>
          <cell r="H84">
            <v>0.21</v>
          </cell>
          <cell r="I84">
            <v>0.22</v>
          </cell>
          <cell r="J84">
            <v>0.58954295860958583</v>
          </cell>
          <cell r="K84">
            <v>0.56444649298173044</v>
          </cell>
          <cell r="L84">
            <v>0.57055013272370314</v>
          </cell>
        </row>
        <row r="85">
          <cell r="A85" t="str">
            <v>---Fee income</v>
          </cell>
          <cell r="B85">
            <v>0.77681315268629803</v>
          </cell>
          <cell r="C85">
            <v>1.1766861883209203</v>
          </cell>
          <cell r="D85">
            <v>0.34412184272983071</v>
          </cell>
          <cell r="E85">
            <v>0.1329768188267948</v>
          </cell>
          <cell r="F85">
            <v>0.21383644221127607</v>
          </cell>
          <cell r="G85">
            <v>0.20388391858002836</v>
          </cell>
          <cell r="H85">
            <v>0.20032760811756925</v>
          </cell>
          <cell r="I85">
            <v>0.15546471640168597</v>
          </cell>
          <cell r="J85">
            <v>9.0166000632983731E-2</v>
          </cell>
          <cell r="K85">
            <v>0.17790165084459317</v>
          </cell>
          <cell r="L85">
            <v>0.18284993479428216</v>
          </cell>
        </row>
        <row r="86">
          <cell r="A86" t="str">
            <v>Other Income</v>
          </cell>
          <cell r="B86">
            <v>1.4268074766708581</v>
          </cell>
          <cell r="C86">
            <v>0.99157709374671299</v>
          </cell>
          <cell r="D86">
            <v>-2.9037052002361396E-2</v>
          </cell>
          <cell r="E86">
            <v>0.19999999999999996</v>
          </cell>
        </row>
        <row r="87">
          <cell r="A87" t="str">
            <v>Total Income</v>
          </cell>
          <cell r="B87">
            <v>0.33103439901157583</v>
          </cell>
          <cell r="C87">
            <v>0.88293490946479869</v>
          </cell>
          <cell r="D87">
            <v>0.3434491829351185</v>
          </cell>
          <cell r="E87">
            <v>5.6253346344967259E-2</v>
          </cell>
        </row>
        <row r="88">
          <cell r="A88" t="str">
            <v>Employee Expenses</v>
          </cell>
          <cell r="B88">
            <v>0.48637105704510941</v>
          </cell>
          <cell r="C88">
            <v>0.99177990409888106</v>
          </cell>
          <cell r="D88">
            <v>0.5</v>
          </cell>
          <cell r="E88">
            <v>0.30000000000000004</v>
          </cell>
          <cell r="F88">
            <v>0.40935539207368338</v>
          </cell>
          <cell r="G88">
            <v>0.43173572747881317</v>
          </cell>
          <cell r="H88">
            <v>8.8942440616748844E-2</v>
          </cell>
          <cell r="I88">
            <v>0.18821110002380681</v>
          </cell>
          <cell r="J88">
            <v>0.12620563710014437</v>
          </cell>
          <cell r="K88">
            <v>0.14837603689021603</v>
          </cell>
          <cell r="L88">
            <v>0.15070303550939404</v>
          </cell>
        </row>
        <row r="89">
          <cell r="A89" t="str">
            <v>Other Expenses</v>
          </cell>
          <cell r="B89">
            <v>0.62452719785778488</v>
          </cell>
          <cell r="C89">
            <v>0.75235440714272084</v>
          </cell>
          <cell r="D89">
            <v>0.62337132611897283</v>
          </cell>
          <cell r="E89">
            <v>0.10000000000000009</v>
          </cell>
          <cell r="F89">
            <v>0.51639344262295084</v>
          </cell>
          <cell r="G89">
            <v>0.19051841623824059</v>
          </cell>
          <cell r="H89">
            <v>4.7358833757996453E-2</v>
          </cell>
          <cell r="I89">
            <v>0.15870470314044158</v>
          </cell>
          <cell r="J89">
            <v>0.11156459934300628</v>
          </cell>
          <cell r="K89">
            <v>0.13174766359000079</v>
          </cell>
          <cell r="L89">
            <v>0.13455347498433595</v>
          </cell>
        </row>
        <row r="90">
          <cell r="A90" t="str">
            <v>Total Expenses</v>
          </cell>
          <cell r="B90">
            <v>0.45039047804791488</v>
          </cell>
          <cell r="C90">
            <v>0.81214634447887968</v>
          </cell>
          <cell r="D90">
            <v>0.60990376729719875</v>
          </cell>
          <cell r="E90">
            <v>0.18377740399318454</v>
          </cell>
        </row>
        <row r="91">
          <cell r="A91" t="str">
            <v>Profit before Depreciation &amp; Tax</v>
          </cell>
          <cell r="B91">
            <v>0.23845505527351385</v>
          </cell>
          <cell r="C91">
            <v>0.94723881526963716</v>
          </cell>
          <cell r="D91">
            <v>0.11819571279030772</v>
          </cell>
          <cell r="E91">
            <v>-9.8957658414686067E-2</v>
          </cell>
        </row>
        <row r="92">
          <cell r="A92" t="str">
            <v>Depreciation</v>
          </cell>
          <cell r="B92">
            <v>0.79690071025390008</v>
          </cell>
          <cell r="C92">
            <v>0.1011811616881686</v>
          </cell>
          <cell r="D92">
            <v>0.15789473684210531</v>
          </cell>
          <cell r="E92">
            <v>0.10000000000000009</v>
          </cell>
        </row>
        <row r="93">
          <cell r="A93" t="str">
            <v>PBT</v>
          </cell>
          <cell r="B93">
            <v>0.21854717548523128</v>
          </cell>
          <cell r="C93">
            <v>0.99171482175838843</v>
          </cell>
          <cell r="D93">
            <v>0.11704189488388606</v>
          </cell>
          <cell r="E93">
            <v>-0.10495167200627664</v>
          </cell>
        </row>
        <row r="94">
          <cell r="A94" t="str">
            <v>Total Tax</v>
          </cell>
          <cell r="B94">
            <v>0.18912301875138415</v>
          </cell>
          <cell r="C94">
            <v>0.99171482175838843</v>
          </cell>
          <cell r="D94">
            <v>-6.1397380680702551E-2</v>
          </cell>
          <cell r="E94">
            <v>-4.4182299922659318E-2</v>
          </cell>
        </row>
        <row r="95">
          <cell r="A95" t="str">
            <v xml:space="preserve">Profit After Tax </v>
          </cell>
          <cell r="B95">
            <v>0.23549293063562815</v>
          </cell>
          <cell r="C95">
            <v>0.99171482175838843</v>
          </cell>
          <cell r="D95">
            <v>0.21595045385353262</v>
          </cell>
          <cell r="E95">
            <v>-0.13095291169056178</v>
          </cell>
        </row>
        <row r="96">
          <cell r="A96" t="str">
            <v>Total Income</v>
          </cell>
          <cell r="B96">
            <v>0.33103439901157583</v>
          </cell>
          <cell r="C96">
            <v>0.88294856017009349</v>
          </cell>
          <cell r="D96">
            <v>0.34349196304550778</v>
          </cell>
          <cell r="E96">
            <v>0.25663194286996882</v>
          </cell>
        </row>
        <row r="97">
          <cell r="A97" t="str">
            <v>Turnover</v>
          </cell>
          <cell r="B97">
            <v>0.12647194230916292</v>
          </cell>
          <cell r="C97">
            <v>0.71463848189712831</v>
          </cell>
          <cell r="D97">
            <v>0.42271110905977149</v>
          </cell>
          <cell r="E97">
            <v>0.15545209491229306</v>
          </cell>
        </row>
        <row r="98">
          <cell r="A98" t="str">
            <v>Commission, bps</v>
          </cell>
          <cell r="B98">
            <v>8.906290420613022</v>
          </cell>
          <cell r="C98">
            <v>7.1373522304225725</v>
          </cell>
          <cell r="D98">
            <v>6.7091110965972183</v>
          </cell>
          <cell r="E98">
            <v>6.3065644308013846</v>
          </cell>
        </row>
        <row r="99">
          <cell r="A99" t="str">
            <v>Cost Income Ratio</v>
          </cell>
          <cell r="B99">
            <v>0.47599918358468468</v>
          </cell>
          <cell r="C99">
            <v>0.45810408855455093</v>
          </cell>
          <cell r="D99">
            <v>0.54896270536035496</v>
          </cell>
          <cell r="E99">
            <v>0.61524031946434055</v>
          </cell>
        </row>
        <row r="100">
          <cell r="A100" t="str">
            <v>Profit before Depreciation &amp; Tax</v>
          </cell>
          <cell r="B100">
            <v>0.23845505527351385</v>
          </cell>
          <cell r="C100">
            <v>0.94726486619335182</v>
          </cell>
          <cell r="D100">
            <v>0.15450289831547526</v>
          </cell>
          <cell r="E100">
            <v>0.29300834469957215</v>
          </cell>
        </row>
        <row r="101">
          <cell r="A101" t="str">
            <v>Depreciation</v>
          </cell>
          <cell r="B101">
            <v>0.79690071025390008</v>
          </cell>
          <cell r="C101">
            <v>0.84301793186586438</v>
          </cell>
          <cell r="D101">
            <v>0.46023559896603117</v>
          </cell>
          <cell r="E101">
            <v>5.0000000000000044E-2</v>
          </cell>
        </row>
        <row r="102">
          <cell r="A102" t="str">
            <v>PBT</v>
          </cell>
          <cell r="B102">
            <v>0.21854717548523128</v>
          </cell>
          <cell r="C102">
            <v>0.95274497420721471</v>
          </cell>
          <cell r="D102">
            <v>0.13933407994997338</v>
          </cell>
          <cell r="E102">
            <v>0.30846099189473208</v>
          </cell>
        </row>
        <row r="103">
          <cell r="A103" t="str">
            <v>Kotak Securities</v>
          </cell>
          <cell r="B103">
            <v>0.18912301875138415</v>
          </cell>
          <cell r="C103">
            <v>0.79298396094720425</v>
          </cell>
          <cell r="D103">
            <v>4.256308607151027E-2</v>
          </cell>
          <cell r="E103">
            <v>0.37556180091652891</v>
          </cell>
        </row>
        <row r="104">
          <cell r="A104" t="str">
            <v>Rs. Mn</v>
          </cell>
          <cell r="B104" t="str">
            <v>F2007E</v>
          </cell>
          <cell r="C104" t="str">
            <v>F2008E</v>
          </cell>
          <cell r="D104">
            <v>0.18644896648709564</v>
          </cell>
          <cell r="E104">
            <v>0.27975358360947444</v>
          </cell>
        </row>
        <row r="105">
          <cell r="A105" t="str">
            <v>Earlier Estimate (a)</v>
          </cell>
          <cell r="B105" t="e">
            <v>#REF!</v>
          </cell>
          <cell r="C105" t="e">
            <v>#REF!</v>
          </cell>
          <cell r="D105">
            <v>0.18644896648709564</v>
          </cell>
          <cell r="E105">
            <v>0.59821693931117714</v>
          </cell>
        </row>
        <row r="106">
          <cell r="A106" t="str">
            <v>Change Due to Higher Vol Assumptions (b)</v>
          </cell>
          <cell r="B106" t="e">
            <v>#REF!</v>
          </cell>
          <cell r="C106" t="e">
            <v>#REF!</v>
          </cell>
          <cell r="D106">
            <v>0.42271110905977149</v>
          </cell>
          <cell r="E106">
            <v>0.58920373901032086</v>
          </cell>
        </row>
        <row r="107">
          <cell r="A107" t="str">
            <v>Earnings Pre Goldman Split (c = a-b)</v>
          </cell>
          <cell r="B107">
            <v>2691.6842105263158</v>
          </cell>
          <cell r="C107">
            <v>2614.4003641365466</v>
          </cell>
          <cell r="D107">
            <v>5.4894885323570577</v>
          </cell>
          <cell r="E107">
            <v>5.0503294497684932</v>
          </cell>
        </row>
        <row r="108">
          <cell r="A108" t="str">
            <v>Impact of Goldman Split (d)</v>
          </cell>
          <cell r="B108">
            <v>134.58421052631579</v>
          </cell>
          <cell r="C108">
            <v>392.16005462048196</v>
          </cell>
          <cell r="D108">
            <v>0.53432807399542837</v>
          </cell>
          <cell r="E108">
            <v>0.52084974527381811</v>
          </cell>
        </row>
        <row r="109">
          <cell r="A109" t="str">
            <v>Current Earnings (e = c-d)</v>
          </cell>
          <cell r="B109">
            <v>2557.1</v>
          </cell>
          <cell r="C109">
            <v>2222.2403095160644</v>
          </cell>
          <cell r="D109">
            <v>0.53432807399542837</v>
          </cell>
          <cell r="E109">
            <v>0.54323964934366975</v>
          </cell>
        </row>
        <row r="110">
          <cell r="A110" t="str">
            <v>Contribution to Consolidated</v>
          </cell>
        </row>
        <row r="111">
          <cell r="A111" t="str">
            <v>---Old (=75%*c)</v>
          </cell>
          <cell r="B111">
            <v>2018.7631578947369</v>
          </cell>
          <cell r="C111">
            <v>1960.8002731024098</v>
          </cell>
        </row>
        <row r="112">
          <cell r="A112" t="str">
            <v>---New (=100% * e)</v>
          </cell>
          <cell r="B112">
            <v>2557.1</v>
          </cell>
          <cell r="C112">
            <v>2222.2403095160644</v>
          </cell>
        </row>
        <row r="113">
          <cell r="A113" t="str">
            <v>Earnings Accretion Due to Goldman Exit</v>
          </cell>
          <cell r="B113">
            <v>0.26666666666666661</v>
          </cell>
          <cell r="C113">
            <v>0.1333333333333333</v>
          </cell>
        </row>
        <row r="114">
          <cell r="A114" t="str">
            <v>Earlier Estimate (a)</v>
          </cell>
          <cell r="B114" t="e">
            <v>#REF!</v>
          </cell>
          <cell r="C114" t="e">
            <v>#REF!</v>
          </cell>
        </row>
        <row r="115">
          <cell r="A115" t="str">
            <v>Change Due to Higher Vol Assumptions (b)</v>
          </cell>
          <cell r="B115" t="e">
            <v>#REF!</v>
          </cell>
          <cell r="C115" t="e">
            <v>#REF!</v>
          </cell>
        </row>
        <row r="116">
          <cell r="A116" t="str">
            <v>Earnings Pre Goldman Split (c = a-b)</v>
          </cell>
          <cell r="B116">
            <v>2691.7642105263158</v>
          </cell>
          <cell r="C116">
            <v>3850.0648822589897</v>
          </cell>
        </row>
        <row r="117">
          <cell r="A117" t="str">
            <v>Impact of Goldman Split (d)</v>
          </cell>
          <cell r="B117">
            <v>134.58821052631581</v>
          </cell>
          <cell r="C117">
            <v>577.50973233884838</v>
          </cell>
        </row>
        <row r="118">
          <cell r="A118" t="str">
            <v>Current Earnings (e = c-d)</v>
          </cell>
          <cell r="B118">
            <v>2557.1759999999999</v>
          </cell>
          <cell r="C118">
            <v>3272.555149920141</v>
          </cell>
        </row>
        <row r="119">
          <cell r="A119" t="str">
            <v>Contribution to Consolidated</v>
          </cell>
          <cell r="B119">
            <v>2557.1759999999999</v>
          </cell>
          <cell r="C119">
            <v>4086.9219999999987</v>
          </cell>
        </row>
        <row r="120">
          <cell r="A120" t="str">
            <v>---Old (=75%*c)</v>
          </cell>
          <cell r="B120">
            <v>2018.8231578947368</v>
          </cell>
          <cell r="C120">
            <v>2887.5486616942421</v>
          </cell>
        </row>
        <row r="121">
          <cell r="A121" t="str">
            <v>---New (=100% * e)</v>
          </cell>
          <cell r="B121">
            <v>2557.1759999999999</v>
          </cell>
          <cell r="C121">
            <v>3272.555149920141</v>
          </cell>
        </row>
        <row r="122">
          <cell r="A122" t="str">
            <v>Earnings Accretion Due to Goldman Exit</v>
          </cell>
          <cell r="B122">
            <v>0.26666666666666661</v>
          </cell>
          <cell r="C122">
            <v>0.1333333333333333</v>
          </cell>
        </row>
        <row r="123">
          <cell r="A123" t="str">
            <v>F2008</v>
          </cell>
          <cell r="B123">
            <v>0.26666666666666661</v>
          </cell>
          <cell r="C123">
            <v>0.1333333333333333</v>
          </cell>
        </row>
        <row r="124">
          <cell r="A124" t="str">
            <v>Rs. Mln</v>
          </cell>
          <cell r="B124" t="str">
            <v>Bear</v>
          </cell>
          <cell r="C124" t="str">
            <v>Base</v>
          </cell>
          <cell r="D124" t="str">
            <v>Bull</v>
          </cell>
          <cell r="E124" t="str">
            <v>Earlier</v>
          </cell>
          <cell r="F124" t="str">
            <v>Now</v>
          </cell>
          <cell r="G124" t="str">
            <v>Difference</v>
          </cell>
        </row>
        <row r="125">
          <cell r="A125" t="str">
            <v>Growth in Market Vol, YoY</v>
          </cell>
          <cell r="B125">
            <v>0</v>
          </cell>
          <cell r="C125">
            <v>0.15545209491229306</v>
          </cell>
          <cell r="D125">
            <v>0.25</v>
          </cell>
          <cell r="E125">
            <v>472.19184063745013</v>
          </cell>
          <cell r="F125">
            <v>649.45058473251777</v>
          </cell>
          <cell r="G125">
            <v>0.37539561008883937</v>
          </cell>
        </row>
        <row r="126">
          <cell r="A126" t="str">
            <v>Loss in Mkt Share (% pt)</v>
          </cell>
          <cell r="B126">
            <v>0.01</v>
          </cell>
          <cell r="C126">
            <v>-5.5388950686670324E-3</v>
          </cell>
          <cell r="D126">
            <v>0</v>
          </cell>
          <cell r="E126">
            <v>528.87118355731218</v>
          </cell>
          <cell r="F126">
            <v>760.42461627098703</v>
          </cell>
          <cell r="G126">
            <v>0.4378257691337839</v>
          </cell>
        </row>
        <row r="127">
          <cell r="A127" t="str">
            <v>Decline in Commission Rate (%)</v>
          </cell>
          <cell r="B127">
            <v>-0.05</v>
          </cell>
          <cell r="C127">
            <v>-5.9999999999999942E-2</v>
          </cell>
          <cell r="D127">
            <v>0</v>
          </cell>
          <cell r="E127">
            <v>528.87118355731218</v>
          </cell>
          <cell r="F127" t="e">
            <v>#REF!</v>
          </cell>
          <cell r="G127" t="e">
            <v>#REF!</v>
          </cell>
        </row>
        <row r="128">
          <cell r="A128" t="str">
            <v>PAT</v>
          </cell>
          <cell r="B128">
            <v>1225</v>
          </cell>
          <cell r="C128">
            <v>2222.2403095160644</v>
          </cell>
          <cell r="D128">
            <v>2405</v>
          </cell>
        </row>
        <row r="129">
          <cell r="A129" t="str">
            <v>Target Multiple</v>
          </cell>
          <cell r="B129">
            <v>12</v>
          </cell>
          <cell r="C129">
            <v>12</v>
          </cell>
          <cell r="D129">
            <v>15</v>
          </cell>
        </row>
        <row r="130">
          <cell r="A130" t="str">
            <v>Fair Value</v>
          </cell>
          <cell r="B130">
            <v>14700</v>
          </cell>
          <cell r="C130">
            <v>26666.883714192772</v>
          </cell>
          <cell r="D130">
            <v>36075</v>
          </cell>
        </row>
        <row r="131">
          <cell r="A131" t="str">
            <v>No. of Share</v>
          </cell>
          <cell r="B131">
            <v>326.15569999999997</v>
          </cell>
          <cell r="C131">
            <v>326.15569999999997</v>
          </cell>
          <cell r="D131">
            <v>326.15569999999997</v>
          </cell>
        </row>
        <row r="132">
          <cell r="A132" t="str">
            <v>Fair Value / Share (Rs)</v>
          </cell>
          <cell r="B132">
            <v>45.07049853796822</v>
          </cell>
          <cell r="C132">
            <v>81.761207037598226</v>
          </cell>
          <cell r="D132">
            <v>110.60668263654446</v>
          </cell>
        </row>
        <row r="133">
          <cell r="A133" t="str">
            <v>Rs. Mln</v>
          </cell>
          <cell r="B133" t="str">
            <v>Bear</v>
          </cell>
          <cell r="C133" t="str">
            <v>Base</v>
          </cell>
          <cell r="D133" t="str">
            <v>Bull</v>
          </cell>
        </row>
        <row r="134">
          <cell r="A134" t="str">
            <v>Growth in Market Vol, YoY</v>
          </cell>
          <cell r="B134">
            <v>0</v>
          </cell>
          <cell r="C134">
            <v>0.58920373901032086</v>
          </cell>
          <cell r="D134">
            <v>0.25</v>
          </cell>
        </row>
        <row r="135">
          <cell r="A135" t="str">
            <v>Loss in Mkt Share (% pt)</v>
          </cell>
          <cell r="B135">
            <v>0.01</v>
          </cell>
          <cell r="C135">
            <v>-1.353889506866704E-2</v>
          </cell>
          <cell r="D135">
            <v>0</v>
          </cell>
        </row>
        <row r="136">
          <cell r="A136" t="str">
            <v>Decline in Commission Rate (%)</v>
          </cell>
          <cell r="B136">
            <v>-0.05</v>
          </cell>
          <cell r="C136">
            <v>-7.999999999999996E-2</v>
          </cell>
          <cell r="D136">
            <v>0</v>
          </cell>
        </row>
        <row r="137">
          <cell r="A137" t="str">
            <v>Rs. / Share</v>
          </cell>
          <cell r="B137" t="str">
            <v>Bear</v>
          </cell>
          <cell r="C137" t="str">
            <v>Base</v>
          </cell>
          <cell r="D137" t="str">
            <v>Bull</v>
          </cell>
        </row>
        <row r="138">
          <cell r="A138" t="str">
            <v>Bank</v>
          </cell>
          <cell r="B138">
            <v>60</v>
          </cell>
          <cell r="C138">
            <v>80</v>
          </cell>
          <cell r="D138">
            <v>140</v>
          </cell>
          <cell r="G138">
            <v>0.68918918918918926</v>
          </cell>
        </row>
        <row r="139">
          <cell r="A139" t="str">
            <v>Securities</v>
          </cell>
          <cell r="B139">
            <v>45.07049853796822</v>
          </cell>
          <cell r="C139">
            <v>60</v>
          </cell>
          <cell r="D139">
            <v>110</v>
          </cell>
          <cell r="G139">
            <v>0.68918918918918926</v>
          </cell>
        </row>
        <row r="140">
          <cell r="A140" t="str">
            <v>Others</v>
          </cell>
          <cell r="B140">
            <v>110</v>
          </cell>
          <cell r="C140">
            <v>110</v>
          </cell>
          <cell r="D140">
            <v>110</v>
          </cell>
        </row>
        <row r="141">
          <cell r="A141" t="str">
            <v>Fair Value of The Business</v>
          </cell>
          <cell r="B141">
            <v>215.07049853796821</v>
          </cell>
          <cell r="C141">
            <v>250</v>
          </cell>
          <cell r="D141">
            <v>360</v>
          </cell>
        </row>
        <row r="142">
          <cell r="A142" t="str">
            <v>Fair Value / Share (Rs)</v>
          </cell>
          <cell r="B142">
            <v>45.07049853796822</v>
          </cell>
          <cell r="C142">
            <v>150.36703022513478</v>
          </cell>
          <cell r="D142">
            <v>110.60668263654446</v>
          </cell>
        </row>
        <row r="146">
          <cell r="A146" t="str">
            <v>Rs. / Share</v>
          </cell>
          <cell r="B146" t="str">
            <v>Bear</v>
          </cell>
          <cell r="C146" t="str">
            <v>Base</v>
          </cell>
          <cell r="D146" t="str">
            <v>Bull</v>
          </cell>
        </row>
        <row r="147">
          <cell r="A147" t="str">
            <v>Bank</v>
          </cell>
          <cell r="B147">
            <v>60</v>
          </cell>
          <cell r="C147">
            <v>80</v>
          </cell>
          <cell r="D147">
            <v>140</v>
          </cell>
        </row>
        <row r="148">
          <cell r="A148" t="str">
            <v>Securities</v>
          </cell>
          <cell r="B148">
            <v>45.07049853796822</v>
          </cell>
          <cell r="C148">
            <v>60</v>
          </cell>
          <cell r="D148">
            <v>110</v>
          </cell>
        </row>
        <row r="149">
          <cell r="A149" t="str">
            <v>Others</v>
          </cell>
          <cell r="B149">
            <v>110</v>
          </cell>
          <cell r="C149">
            <v>110</v>
          </cell>
          <cell r="D149">
            <v>110</v>
          </cell>
        </row>
        <row r="150">
          <cell r="A150" t="str">
            <v>Fair Value of The Business</v>
          </cell>
          <cell r="B150">
            <v>215.07049853796821</v>
          </cell>
          <cell r="C150">
            <v>250</v>
          </cell>
          <cell r="D150">
            <v>360</v>
          </cell>
        </row>
        <row r="151">
          <cell r="A151" t="str">
            <v>Turnover (US$.Bln)</v>
          </cell>
          <cell r="B151">
            <v>215.07049853796821</v>
          </cell>
          <cell r="C151">
            <v>250</v>
          </cell>
          <cell r="D151">
            <v>360</v>
          </cell>
        </row>
        <row r="152">
          <cell r="A152" t="str">
            <v>F2007</v>
          </cell>
          <cell r="B152" t="str">
            <v>Cash</v>
          </cell>
          <cell r="C152" t="str">
            <v>Derivatives</v>
          </cell>
          <cell r="D152" t="str">
            <v>Total</v>
          </cell>
        </row>
        <row r="153">
          <cell r="A153" t="str">
            <v>Expected</v>
          </cell>
          <cell r="B153">
            <v>554.79772874418609</v>
          </cell>
          <cell r="C153">
            <v>1121.9011627906978</v>
          </cell>
          <cell r="D153">
            <v>1676.6988915348836</v>
          </cell>
        </row>
        <row r="154">
          <cell r="A154" t="str">
            <v>Actual</v>
          </cell>
          <cell r="B154">
            <v>674.70520690697674</v>
          </cell>
          <cell r="C154">
            <v>1710.753488372093</v>
          </cell>
          <cell r="D154">
            <v>2385.4586952790701</v>
          </cell>
        </row>
        <row r="160">
          <cell r="A160" t="str">
            <v>Turnover (US$.Bln)</v>
          </cell>
        </row>
        <row r="161">
          <cell r="A161" t="str">
            <v>F2007</v>
          </cell>
          <cell r="B161" t="str">
            <v>Cash</v>
          </cell>
          <cell r="C161" t="str">
            <v>Derivatives</v>
          </cell>
          <cell r="D161" t="str">
            <v>Total</v>
          </cell>
        </row>
        <row r="162">
          <cell r="A162" t="str">
            <v>Expected</v>
          </cell>
          <cell r="B162">
            <v>554.79772874418609</v>
          </cell>
          <cell r="C162">
            <v>1121.9011627906978</v>
          </cell>
          <cell r="D162">
            <v>1676.6988915348836</v>
          </cell>
        </row>
        <row r="163">
          <cell r="A163" t="str">
            <v>Actual</v>
          </cell>
          <cell r="B163">
            <v>674.70520690697674</v>
          </cell>
          <cell r="C163">
            <v>1710.753488372093</v>
          </cell>
          <cell r="D163">
            <v>2385.4586952790701</v>
          </cell>
        </row>
        <row r="164">
          <cell r="A164" t="str">
            <v>Actual</v>
          </cell>
          <cell r="B164">
            <v>674.70520690697674</v>
          </cell>
          <cell r="C164">
            <v>1710.753488372093</v>
          </cell>
          <cell r="D164">
            <v>2385.4586952790701</v>
          </cell>
        </row>
        <row r="190">
          <cell r="D190" t="str">
            <v>F2005</v>
          </cell>
          <cell r="E190" t="str">
            <v>F2006</v>
          </cell>
          <cell r="F190" t="str">
            <v>F2007</v>
          </cell>
          <cell r="G190" t="str">
            <v>F1Q08</v>
          </cell>
        </row>
        <row r="191">
          <cell r="A191" t="str">
            <v>ADV Growth</v>
          </cell>
          <cell r="C191">
            <v>2.6</v>
          </cell>
          <cell r="D191">
            <v>0.4722222222222221</v>
          </cell>
          <cell r="E191">
            <v>1.3018867924528301</v>
          </cell>
          <cell r="F191">
            <v>0.51639344262295084</v>
          </cell>
          <cell r="G191">
            <v>8.4765039302250544E-2</v>
          </cell>
          <cell r="H191">
            <v>5.4150180283347504E-2</v>
          </cell>
        </row>
        <row r="192">
          <cell r="A192" t="str">
            <v>PBT Growth</v>
          </cell>
          <cell r="C192">
            <v>2.4636552547115471</v>
          </cell>
          <cell r="D192">
            <v>0.21854717548523128</v>
          </cell>
          <cell r="E192">
            <v>0.99171482175838843</v>
          </cell>
          <cell r="F192">
            <v>0.11704189488388606</v>
          </cell>
          <cell r="G192">
            <v>-0.10495167200627664</v>
          </cell>
          <cell r="H192">
            <v>-9.2635579349749975E-2</v>
          </cell>
        </row>
        <row r="193">
          <cell r="A193" t="str">
            <v>Difference, RS</v>
          </cell>
          <cell r="C193">
            <v>0.13634474528845297</v>
          </cell>
          <cell r="D193">
            <v>0.25367504673699082</v>
          </cell>
          <cell r="E193">
            <v>0.31017197069444169</v>
          </cell>
          <cell r="F193">
            <v>0.39935154773906478</v>
          </cell>
        </row>
        <row r="199">
          <cell r="D199" t="str">
            <v>F2005</v>
          </cell>
          <cell r="E199" t="str">
            <v>F2006</v>
          </cell>
          <cell r="F199" t="str">
            <v>F2007</v>
          </cell>
          <cell r="G199" t="str">
            <v>H108</v>
          </cell>
          <cell r="H199" t="str">
            <v>F3Q08</v>
          </cell>
        </row>
        <row r="200">
          <cell r="A200" t="str">
            <v>ADV Growth</v>
          </cell>
          <cell r="C200">
            <v>2.6</v>
          </cell>
          <cell r="D200">
            <v>0.4722222222222221</v>
          </cell>
          <cell r="E200">
            <v>1.3018867924528301</v>
          </cell>
          <cell r="F200">
            <v>0.51639344262295084</v>
          </cell>
          <cell r="G200">
            <v>1.0152091254752853</v>
          </cell>
          <cell r="H200" t="str">
            <v>F2Q08</v>
          </cell>
        </row>
        <row r="201">
          <cell r="A201" t="str">
            <v>PBT Growth</v>
          </cell>
          <cell r="C201">
            <v>2.4636552547115471</v>
          </cell>
          <cell r="D201">
            <v>0.21854717548523128</v>
          </cell>
          <cell r="E201">
            <v>0.95274497420721471</v>
          </cell>
          <cell r="F201">
            <v>0.13933407994997338</v>
          </cell>
          <cell r="G201">
            <v>0.48384934995308915</v>
          </cell>
        </row>
        <row r="202">
          <cell r="A202" t="str">
            <v>Difference, RS</v>
          </cell>
          <cell r="C202">
            <v>0.13634474528845297</v>
          </cell>
          <cell r="D202">
            <v>0.25367504673699082</v>
          </cell>
          <cell r="E202">
            <v>0.34914181824561541</v>
          </cell>
          <cell r="F202">
            <v>0.37705936267297746</v>
          </cell>
          <cell r="G202" t="e">
            <v>#REF!</v>
          </cell>
        </row>
        <row r="203">
          <cell r="A203" t="str">
            <v>Difference, RS</v>
          </cell>
          <cell r="C203">
            <v>0.13634474528845297</v>
          </cell>
          <cell r="D203">
            <v>0.25367504673699082</v>
          </cell>
          <cell r="E203">
            <v>0.34914181824561541</v>
          </cell>
          <cell r="F203">
            <v>0.37705936267297746</v>
          </cell>
        </row>
      </sheetData>
      <sheetData sheetId="19">
        <row r="1">
          <cell r="A1" t="str">
            <v xml:space="preserve">Kotak Mahindra Capital Company 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F2006E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F2006E</v>
          </cell>
          <cell r="N2" t="str">
            <v>F2007E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39.6</v>
          </cell>
          <cell r="C6">
            <v>39.6</v>
          </cell>
          <cell r="D6">
            <v>39.6</v>
          </cell>
          <cell r="E6">
            <v>39.6</v>
          </cell>
          <cell r="F6">
            <v>39.6</v>
          </cell>
          <cell r="G6">
            <v>39.6</v>
          </cell>
          <cell r="H6">
            <v>39.6</v>
          </cell>
          <cell r="I6">
            <v>40.6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2.5252525252525304E-2</v>
          </cell>
          <cell r="S6">
            <v>4.0404040404040442E-2</v>
          </cell>
          <cell r="T6">
            <v>-9.4660194174756018E-4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1921.317</v>
          </cell>
          <cell r="C7">
            <v>2427.1590000000001</v>
          </cell>
          <cell r="D7">
            <v>2531.4560000000001</v>
          </cell>
          <cell r="E7">
            <v>4153.7</v>
          </cell>
          <cell r="F7">
            <v>2672.3999999999996</v>
          </cell>
          <cell r="G7">
            <v>3331.3232574022791</v>
          </cell>
          <cell r="H7">
            <v>4199.8288434870592</v>
          </cell>
          <cell r="I7">
            <v>6218.0735746104019</v>
          </cell>
          <cell r="J7" t="str">
            <v>Reserves and Surplus</v>
          </cell>
          <cell r="K7">
            <v>0.26327878221032774</v>
          </cell>
          <cell r="L7">
            <v>4.2970814849789374E-2</v>
          </cell>
          <cell r="M7">
            <v>0.64083436567730168</v>
          </cell>
          <cell r="N7">
            <v>-0.35662180706358193</v>
          </cell>
          <cell r="O7">
            <v>0.24656610440139182</v>
          </cell>
          <cell r="P7">
            <v>0.26070888922440649</v>
          </cell>
          <cell r="Q7">
            <v>0.32206365209412513</v>
          </cell>
          <cell r="R7">
            <v>0.31051679559203427</v>
          </cell>
          <cell r="S7">
            <v>0.49681240333471655</v>
          </cell>
          <cell r="T7">
            <v>3.198165276342646E-2</v>
          </cell>
          <cell r="U7">
            <v>5.8273419947250105E-2</v>
          </cell>
          <cell r="V7">
            <v>0.11974058353013728</v>
          </cell>
          <cell r="W7">
            <v>0.1001997665438934</v>
          </cell>
          <cell r="X7">
            <v>0.12834723610030974</v>
          </cell>
        </row>
        <row r="8">
          <cell r="A8" t="str">
            <v>Share holders equity</v>
          </cell>
          <cell r="B8">
            <v>1960.9169999999999</v>
          </cell>
          <cell r="C8">
            <v>2466.759</v>
          </cell>
          <cell r="D8">
            <v>2571.056</v>
          </cell>
          <cell r="E8">
            <v>4193.3</v>
          </cell>
          <cell r="F8">
            <v>2711.9999999999995</v>
          </cell>
          <cell r="G8">
            <v>3370.923257402279</v>
          </cell>
          <cell r="H8">
            <v>4239.4288434870596</v>
          </cell>
          <cell r="I8">
            <v>6258.6735746104023</v>
          </cell>
          <cell r="J8" t="str">
            <v>Share holders equity</v>
          </cell>
          <cell r="K8">
            <v>0.25796196371391544</v>
          </cell>
          <cell r="L8">
            <v>4.2280984887457684E-2</v>
          </cell>
          <cell r="M8">
            <v>0.63096408635206713</v>
          </cell>
          <cell r="N8">
            <v>-0.35325400042925637</v>
          </cell>
          <cell r="O8">
            <v>0.2429658028769468</v>
          </cell>
          <cell r="P8">
            <v>0.25764620543573979</v>
          </cell>
          <cell r="Q8">
            <v>0.31854877434597451</v>
          </cell>
          <cell r="R8">
            <v>0.30815566672575101</v>
          </cell>
          <cell r="S8">
            <v>0.49009477792231926</v>
          </cell>
          <cell r="T8">
            <v>3.1643261579905824E-2</v>
          </cell>
          <cell r="U8">
            <v>5.7693484053645383E-2</v>
          </cell>
          <cell r="V8">
            <v>0.1186139283345895</v>
          </cell>
          <cell r="W8">
            <v>9.9356944005934311E-2</v>
          </cell>
          <cell r="X8">
            <v>0.12736522312139154</v>
          </cell>
        </row>
        <row r="9">
          <cell r="A9" t="str">
            <v>Secured Loans</v>
          </cell>
          <cell r="B9">
            <v>495.64400000000001</v>
          </cell>
          <cell r="C9">
            <v>9.67</v>
          </cell>
          <cell r="D9">
            <v>10.673</v>
          </cell>
          <cell r="E9">
            <v>15.6</v>
          </cell>
          <cell r="F9">
            <v>15.6</v>
          </cell>
          <cell r="G9">
            <v>15.6</v>
          </cell>
          <cell r="H9">
            <v>15.6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 t="str">
            <v>---Refinance from RBI</v>
          </cell>
          <cell r="B10">
            <v>488.2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 t="str">
            <v>---Refinance from RBI</v>
          </cell>
          <cell r="K10">
            <v>-1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</row>
        <row r="11">
          <cell r="A11" t="str">
            <v>---Loans for Vehicles</v>
          </cell>
          <cell r="B11">
            <v>7.444</v>
          </cell>
          <cell r="C11">
            <v>9.67</v>
          </cell>
          <cell r="D11">
            <v>10.673</v>
          </cell>
          <cell r="E11">
            <v>15.6</v>
          </cell>
          <cell r="F11">
            <v>15.6</v>
          </cell>
          <cell r="G11">
            <v>15.6</v>
          </cell>
          <cell r="H11">
            <v>15.6</v>
          </cell>
          <cell r="I11">
            <v>0</v>
          </cell>
          <cell r="J11" t="str">
            <v>---Loans for Vehicles</v>
          </cell>
          <cell r="K11">
            <v>0.29903277807630313</v>
          </cell>
          <cell r="L11">
            <v>0.10372285418821092</v>
          </cell>
          <cell r="M11">
            <v>0.4616321559074299</v>
          </cell>
          <cell r="N11">
            <v>0</v>
          </cell>
          <cell r="O11">
            <v>0</v>
          </cell>
          <cell r="P11">
            <v>0</v>
          </cell>
          <cell r="Q11">
            <v>0.4616321559074299</v>
          </cell>
          <cell r="R11">
            <v>-1</v>
          </cell>
          <cell r="S11" t="e">
            <v>#DIV/0!</v>
          </cell>
          <cell r="T11" t="e">
            <v>#DIV/0!</v>
          </cell>
        </row>
        <row r="12">
          <cell r="A12" t="str">
            <v>Unsecured Loans</v>
          </cell>
          <cell r="B12">
            <v>1306</v>
          </cell>
          <cell r="C12">
            <v>2583</v>
          </cell>
          <cell r="D12">
            <v>1000</v>
          </cell>
          <cell r="E12">
            <v>1802.5</v>
          </cell>
          <cell r="F12">
            <v>500</v>
          </cell>
          <cell r="G12">
            <v>500</v>
          </cell>
          <cell r="H12">
            <v>500</v>
          </cell>
          <cell r="I12">
            <v>341.9</v>
          </cell>
          <cell r="J12">
            <v>0</v>
          </cell>
          <cell r="K12">
            <v>0.97779479326186824</v>
          </cell>
          <cell r="L12">
            <v>-0.61285327138985668</v>
          </cell>
          <cell r="M12">
            <v>0.80249999999999999</v>
          </cell>
          <cell r="N12">
            <v>-0.72260748959778087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-1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</row>
        <row r="13">
          <cell r="A13" t="str">
            <v>Deferred Tax Liability</v>
          </cell>
          <cell r="B13">
            <v>1.87</v>
          </cell>
          <cell r="C13">
            <v>3.4830000000000001</v>
          </cell>
          <cell r="D13">
            <v>0.2</v>
          </cell>
          <cell r="E13">
            <v>0.2</v>
          </cell>
          <cell r="F13">
            <v>0.2</v>
          </cell>
          <cell r="G13">
            <v>0.2</v>
          </cell>
          <cell r="H13">
            <v>0.2</v>
          </cell>
          <cell r="I13">
            <v>0.2</v>
          </cell>
          <cell r="J13" t="str">
            <v>Deferred Tax Liability</v>
          </cell>
          <cell r="K13">
            <v>0.86256684491978608</v>
          </cell>
          <cell r="L13">
            <v>-0.9425782371518806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-91.86</v>
          </cell>
          <cell r="T13">
            <v>0.34261501210653744</v>
          </cell>
          <cell r="U13">
            <v>-0.69460611525534888</v>
          </cell>
          <cell r="V13">
            <v>0.17554690645550952</v>
          </cell>
          <cell r="W13">
            <v>0</v>
          </cell>
          <cell r="X13">
            <v>0</v>
          </cell>
        </row>
        <row r="14">
          <cell r="A14" t="str">
            <v>Total Liablilities</v>
          </cell>
          <cell r="B14">
            <v>3764.4309999999996</v>
          </cell>
          <cell r="C14">
            <v>5062.9120000000003</v>
          </cell>
          <cell r="D14">
            <v>3581.9289999999996</v>
          </cell>
          <cell r="E14">
            <v>6011.6</v>
          </cell>
          <cell r="F14">
            <v>3227.7999999999993</v>
          </cell>
          <cell r="G14">
            <v>3886.7232574022787</v>
          </cell>
          <cell r="H14">
            <v>4755.2288434870597</v>
          </cell>
          <cell r="I14">
            <v>6600.7735746104017</v>
          </cell>
          <cell r="J14" t="str">
            <v>Total Liablilities</v>
          </cell>
          <cell r="K14">
            <v>0.34493420121128548</v>
          </cell>
          <cell r="L14">
            <v>-0.29251604610153215</v>
          </cell>
          <cell r="M14">
            <v>0.67831355674554161</v>
          </cell>
          <cell r="N14">
            <v>-0.46307139530241548</v>
          </cell>
          <cell r="O14">
            <v>0.20414005124303847</v>
          </cell>
          <cell r="P14">
            <v>0.2234544444168256</v>
          </cell>
          <cell r="Q14">
            <v>0.29110313906459151</v>
          </cell>
          <cell r="R14">
            <v>0.28759171523076854</v>
          </cell>
          <cell r="S14">
            <v>0.31600870540130588</v>
          </cell>
          <cell r="T14">
            <v>3.0227305528939707E-2</v>
          </cell>
          <cell r="U14">
            <v>6.2157627160279283E-2</v>
          </cell>
          <cell r="V14">
            <v>0.11851679181375041</v>
          </cell>
          <cell r="W14">
            <v>9.9535105695204518E-2</v>
          </cell>
          <cell r="X14">
            <v>0.12757293333747377</v>
          </cell>
        </row>
        <row r="15">
          <cell r="A15" t="str">
            <v>Growth YoY</v>
          </cell>
          <cell r="B15" t="str">
            <v>NA</v>
          </cell>
          <cell r="C15">
            <v>0.34493420121128548</v>
          </cell>
          <cell r="D15">
            <v>-0.29251604610153215</v>
          </cell>
          <cell r="E15">
            <v>0.67831355674554161</v>
          </cell>
          <cell r="F15">
            <v>-0.46307139530241548</v>
          </cell>
          <cell r="G15">
            <v>0.20414005124303847</v>
          </cell>
          <cell r="H15">
            <v>0.2234544444168256</v>
          </cell>
          <cell r="I15">
            <v>0.28759171523076854</v>
          </cell>
          <cell r="J15">
            <v>0.11851679181375041</v>
          </cell>
          <cell r="K15">
            <v>9.9535105695204518E-2</v>
          </cell>
          <cell r="L15">
            <v>0.12757293333747377</v>
          </cell>
        </row>
        <row r="17">
          <cell r="A17" t="str">
            <v>Assets</v>
          </cell>
          <cell r="J17" t="str">
            <v>Assets</v>
          </cell>
          <cell r="K17" t="str">
            <v>Assets</v>
          </cell>
          <cell r="N17" t="str">
            <v>Assets</v>
          </cell>
        </row>
        <row r="18">
          <cell r="A18" t="str">
            <v xml:space="preserve">Fixed Assets </v>
          </cell>
          <cell r="B18">
            <v>25.466999999999999</v>
          </cell>
          <cell r="C18">
            <v>27.978000000000002</v>
          </cell>
          <cell r="D18">
            <v>29.128</v>
          </cell>
          <cell r="E18">
            <v>31.4</v>
          </cell>
          <cell r="F18">
            <v>31.4</v>
          </cell>
          <cell r="G18">
            <v>31.4</v>
          </cell>
          <cell r="H18">
            <v>31.4</v>
          </cell>
          <cell r="I18">
            <v>201.4</v>
          </cell>
          <cell r="J18" t="e">
            <v>#REF!</v>
          </cell>
          <cell r="K18">
            <v>9.8598185887619483E-2</v>
          </cell>
          <cell r="L18">
            <v>4.1103724354850213E-2</v>
          </cell>
          <cell r="M18">
            <v>7.8000549299642952E-2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3.2770605759682159E-2</v>
          </cell>
          <cell r="T18">
            <v>-3.2062500000000105E-2</v>
          </cell>
          <cell r="U18">
            <v>8.3643353482574234E-3</v>
          </cell>
          <cell r="V18">
            <v>-1.2274955052582248E-2</v>
          </cell>
          <cell r="W18">
            <v>0</v>
          </cell>
          <cell r="X18">
            <v>0</v>
          </cell>
        </row>
        <row r="19">
          <cell r="A19" t="str">
            <v xml:space="preserve">Investments </v>
          </cell>
          <cell r="B19">
            <v>1124.1369999999999</v>
          </cell>
          <cell r="C19">
            <v>632.81100000000004</v>
          </cell>
          <cell r="D19">
            <v>1091.759</v>
          </cell>
          <cell r="E19">
            <v>2489.9</v>
          </cell>
          <cell r="F19">
            <v>1200</v>
          </cell>
          <cell r="G19">
            <v>1866.9232574022785</v>
          </cell>
          <cell r="H19">
            <v>2735.4288434870605</v>
          </cell>
          <cell r="I19">
            <v>6321.7735746104008</v>
          </cell>
          <cell r="J19" t="str">
            <v xml:space="preserve">Investments </v>
          </cell>
          <cell r="K19">
            <v>-0.43706950309437365</v>
          </cell>
          <cell r="L19">
            <v>0.72525287961176388</v>
          </cell>
          <cell r="M19">
            <v>1.2806315313178094</v>
          </cell>
          <cell r="N19">
            <v>-0.51805293385276519</v>
          </cell>
          <cell r="O19">
            <v>0.55576938116856534</v>
          </cell>
          <cell r="P19">
            <v>0.46520690266254427</v>
          </cell>
          <cell r="Q19">
            <v>0.31310385933811635</v>
          </cell>
          <cell r="R19">
            <v>0.30414435653079286</v>
          </cell>
          <cell r="S19">
            <v>0.28119051105579151</v>
          </cell>
          <cell r="T19">
            <v>-0.32168185844500963</v>
          </cell>
          <cell r="U19">
            <v>0.3046787788922074</v>
          </cell>
          <cell r="V19">
            <v>-3.5090517533635457E-2</v>
          </cell>
          <cell r="W19">
            <v>0.16268978634154574</v>
          </cell>
          <cell r="X19">
            <v>0.19719131853267613</v>
          </cell>
        </row>
        <row r="20">
          <cell r="A20" t="str">
            <v>Current Assets</v>
          </cell>
          <cell r="B20">
            <v>2825.1899999999996</v>
          </cell>
          <cell r="C20">
            <v>5828.5720000000001</v>
          </cell>
          <cell r="D20">
            <v>3207.4100000000003</v>
          </cell>
          <cell r="E20">
            <v>8270.6999999999989</v>
          </cell>
          <cell r="F20">
            <v>1999.7</v>
          </cell>
          <cell r="G20">
            <v>1999.7</v>
          </cell>
          <cell r="H20">
            <v>1999.7</v>
          </cell>
          <cell r="I20">
            <v>5933.0000000000009</v>
          </cell>
          <cell r="J20" t="str">
            <v>Current Assets</v>
          </cell>
          <cell r="K20" t="str">
            <v>Current Assets</v>
          </cell>
          <cell r="L20">
            <v>1957.463</v>
          </cell>
          <cell r="N20" t="str">
            <v>Current Assets</v>
          </cell>
        </row>
        <row r="21">
          <cell r="A21" t="str">
            <v>---Stock in trade</v>
          </cell>
          <cell r="B21">
            <v>2563.415</v>
          </cell>
          <cell r="C21">
            <v>4886.9949999999999</v>
          </cell>
          <cell r="D21">
            <v>2450.0100000000002</v>
          </cell>
          <cell r="E21">
            <v>2722.7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---Stock in trade</v>
          </cell>
          <cell r="K21" t="str">
            <v>---Stock in trade</v>
          </cell>
          <cell r="L21">
            <v>0</v>
          </cell>
          <cell r="N21" t="str">
            <v>---Stock in trade</v>
          </cell>
        </row>
        <row r="22">
          <cell r="A22" t="str">
            <v>---Sundry Debtors</v>
          </cell>
          <cell r="B22">
            <v>158.482</v>
          </cell>
          <cell r="C22">
            <v>584.28200000000004</v>
          </cell>
          <cell r="D22">
            <v>549.92600000000004</v>
          </cell>
          <cell r="E22">
            <v>474.7</v>
          </cell>
          <cell r="F22">
            <v>474.7</v>
          </cell>
          <cell r="G22">
            <v>474.7</v>
          </cell>
          <cell r="H22">
            <v>474.7</v>
          </cell>
          <cell r="I22">
            <v>222.8</v>
          </cell>
          <cell r="J22" t="str">
            <v>---Sundry Debtors</v>
          </cell>
          <cell r="K22" t="str">
            <v>---Sundry Debtors</v>
          </cell>
          <cell r="L22">
            <v>318.33999999999997</v>
          </cell>
          <cell r="N22" t="str">
            <v>---Sundry Debtors</v>
          </cell>
        </row>
        <row r="23">
          <cell r="A23" t="str">
            <v>---Cash and Bank Balances</v>
          </cell>
          <cell r="B23">
            <v>5.7160000000000002</v>
          </cell>
          <cell r="C23">
            <v>29.295999999999999</v>
          </cell>
          <cell r="D23">
            <v>8.2799999999999994</v>
          </cell>
          <cell r="E23">
            <v>4036.7</v>
          </cell>
          <cell r="F23">
            <v>475</v>
          </cell>
          <cell r="G23">
            <v>475</v>
          </cell>
          <cell r="H23">
            <v>475</v>
          </cell>
          <cell r="I23">
            <v>5502.6</v>
          </cell>
          <cell r="J23" t="str">
            <v>---Cash and Bank Balances</v>
          </cell>
          <cell r="K23">
            <v>4.125262421273618</v>
          </cell>
          <cell r="L23">
            <v>-0.71736755871108682</v>
          </cell>
          <cell r="M23">
            <v>486.52415458937202</v>
          </cell>
          <cell r="N23">
            <v>-0.88232962568434614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-0.93830189365027439</v>
          </cell>
          <cell r="T23">
            <v>3.2335640648011781</v>
          </cell>
          <cell r="U23">
            <v>-0.35856174271809194</v>
          </cell>
          <cell r="V23">
            <v>0.63081927595841791</v>
          </cell>
          <cell r="W23">
            <v>0</v>
          </cell>
          <cell r="X23">
            <v>0</v>
          </cell>
        </row>
        <row r="24">
          <cell r="A24" t="str">
            <v>---Other Current Assets</v>
          </cell>
          <cell r="B24">
            <v>57.137999999999998</v>
          </cell>
          <cell r="C24">
            <v>112.684</v>
          </cell>
          <cell r="D24">
            <v>38.648000000000003</v>
          </cell>
          <cell r="E24">
            <v>76.8</v>
          </cell>
          <cell r="F24">
            <v>500</v>
          </cell>
          <cell r="G24">
            <v>500</v>
          </cell>
          <cell r="H24">
            <v>500</v>
          </cell>
          <cell r="I24">
            <v>57.6</v>
          </cell>
          <cell r="J24" t="str">
            <v>---Other Current Assets</v>
          </cell>
          <cell r="K24" t="str">
            <v>---Other Current Assets</v>
          </cell>
          <cell r="L24">
            <v>11.635</v>
          </cell>
          <cell r="N24" t="str">
            <v>---Other Current Assets</v>
          </cell>
        </row>
        <row r="25">
          <cell r="A25" t="str">
            <v>---Advances</v>
          </cell>
          <cell r="B25">
            <v>40.439</v>
          </cell>
          <cell r="C25">
            <v>215.315</v>
          </cell>
          <cell r="D25">
            <v>160.54599999999999</v>
          </cell>
          <cell r="E25">
            <v>959.8</v>
          </cell>
          <cell r="F25">
            <v>550</v>
          </cell>
          <cell r="G25">
            <v>550</v>
          </cell>
          <cell r="H25">
            <v>550</v>
          </cell>
          <cell r="I25">
            <v>150</v>
          </cell>
          <cell r="J25" t="str">
            <v>---Advances</v>
          </cell>
          <cell r="K25" t="str">
            <v>---Advances</v>
          </cell>
          <cell r="L25">
            <v>123.977</v>
          </cell>
          <cell r="N25" t="str">
            <v>---Advances</v>
          </cell>
        </row>
        <row r="26">
          <cell r="A26" t="str">
            <v>Current Liabilities</v>
          </cell>
          <cell r="B26">
            <v>229.86599999999999</v>
          </cell>
          <cell r="C26">
            <v>1441.2249999999999</v>
          </cell>
          <cell r="D26">
            <v>753.68299999999999</v>
          </cell>
          <cell r="E26">
            <v>753.68299999999999</v>
          </cell>
          <cell r="F26">
            <v>11.3</v>
          </cell>
          <cell r="G26">
            <v>11.3</v>
          </cell>
          <cell r="H26">
            <v>11.3</v>
          </cell>
          <cell r="I26">
            <v>5855.4</v>
          </cell>
          <cell r="J26" t="str">
            <v>Current Liabilities</v>
          </cell>
          <cell r="K26">
            <v>5.2698485204423449</v>
          </cell>
          <cell r="L26">
            <v>-0.4770538951239397</v>
          </cell>
          <cell r="M26">
            <v>0</v>
          </cell>
          <cell r="N26">
            <v>-0.9850069591592221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-0.91033917409570653</v>
          </cell>
          <cell r="T26">
            <v>-0.79187047619047624</v>
          </cell>
          <cell r="U26">
            <v>0.90966248123878901</v>
          </cell>
          <cell r="V26">
            <v>0.25458510051997241</v>
          </cell>
          <cell r="W26">
            <v>0</v>
          </cell>
          <cell r="X26">
            <v>0</v>
          </cell>
        </row>
        <row r="27">
          <cell r="A27" t="str">
            <v>---Liabilities</v>
          </cell>
          <cell r="B27">
            <v>200.922</v>
          </cell>
          <cell r="C27">
            <v>1334.7619999999999</v>
          </cell>
          <cell r="D27">
            <v>744.18700000000001</v>
          </cell>
          <cell r="E27">
            <v>4772.8999999999996</v>
          </cell>
          <cell r="F27">
            <v>0</v>
          </cell>
          <cell r="G27">
            <v>0</v>
          </cell>
          <cell r="H27">
            <v>0</v>
          </cell>
          <cell r="I27">
            <v>5818.7</v>
          </cell>
          <cell r="J27" t="str">
            <v>---Liabilities</v>
          </cell>
          <cell r="K27" t="str">
            <v>---Liabilities</v>
          </cell>
          <cell r="L27">
            <v>164.56200000000001</v>
          </cell>
          <cell r="N27" t="str">
            <v>---Liabilities</v>
          </cell>
        </row>
        <row r="28">
          <cell r="A28" t="str">
            <v>---Provisions</v>
          </cell>
          <cell r="B28">
            <v>28.943999999999999</v>
          </cell>
          <cell r="C28">
            <v>106.46299999999999</v>
          </cell>
          <cell r="D28">
            <v>9.4960000000000004</v>
          </cell>
          <cell r="E28">
            <v>11.3</v>
          </cell>
          <cell r="F28">
            <v>11.3</v>
          </cell>
          <cell r="G28">
            <v>11.3</v>
          </cell>
          <cell r="H28">
            <v>11.3</v>
          </cell>
          <cell r="I28">
            <v>36.700000000000003</v>
          </cell>
          <cell r="J28" t="str">
            <v>---Provisions</v>
          </cell>
          <cell r="K28" t="str">
            <v>---Provisions</v>
          </cell>
          <cell r="L28">
            <v>97.225999999999999</v>
          </cell>
          <cell r="N28" t="str">
            <v>---Provisions</v>
          </cell>
        </row>
        <row r="29">
          <cell r="A29" t="str">
            <v>Misc Assets</v>
          </cell>
          <cell r="B29">
            <v>0.1</v>
          </cell>
          <cell r="C29">
            <v>5.0000000000000001E-3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Misc Assets</v>
          </cell>
          <cell r="K29" t="str">
            <v>Misc Assets</v>
          </cell>
          <cell r="L29">
            <v>0</v>
          </cell>
          <cell r="N29" t="str">
            <v>Misc Assets</v>
          </cell>
        </row>
        <row r="30">
          <cell r="A30" t="str">
            <v>Other Assets</v>
          </cell>
          <cell r="B30">
            <v>19.399999999999999</v>
          </cell>
          <cell r="C30">
            <v>14.723000000000001</v>
          </cell>
          <cell r="D30">
            <v>7.3150000000000004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 t="str">
            <v>Other Assets</v>
          </cell>
          <cell r="K30" t="str">
            <v>Other Assets</v>
          </cell>
          <cell r="L30">
            <v>0</v>
          </cell>
          <cell r="N30" t="str">
            <v>Other Assets</v>
          </cell>
        </row>
        <row r="31">
          <cell r="A31" t="str">
            <v>Total Assets</v>
          </cell>
          <cell r="B31">
            <v>3764.4279999999994</v>
          </cell>
          <cell r="C31">
            <v>5062.8640000000005</v>
          </cell>
          <cell r="D31">
            <v>3581.9290000000005</v>
          </cell>
          <cell r="E31">
            <v>6011.6</v>
          </cell>
          <cell r="F31">
            <v>3227.7999999999993</v>
          </cell>
          <cell r="G31">
            <v>3886.7232574022787</v>
          </cell>
          <cell r="H31">
            <v>4755.2288434870597</v>
          </cell>
          <cell r="I31">
            <v>6600.7735746104017</v>
          </cell>
          <cell r="J31" t="str">
            <v>Total Assets</v>
          </cell>
          <cell r="K31">
            <v>0.34492252209366248</v>
          </cell>
          <cell r="L31">
            <v>-0.29250933858780326</v>
          </cell>
          <cell r="M31">
            <v>0.67831355674554117</v>
          </cell>
          <cell r="N31">
            <v>-0.46307139530241548</v>
          </cell>
          <cell r="O31">
            <v>0.20414005124303847</v>
          </cell>
          <cell r="P31">
            <v>0.2234544444168256</v>
          </cell>
          <cell r="Q31">
            <v>0.29110313906459151</v>
          </cell>
          <cell r="R31">
            <v>0.28759171523076854</v>
          </cell>
          <cell r="S31">
            <v>0.31599947239992088</v>
          </cell>
          <cell r="T31">
            <v>3.0234533563857857E-2</v>
          </cell>
          <cell r="U31">
            <v>6.6716963840758314E-2</v>
          </cell>
          <cell r="V31">
            <v>0.11373605352091753</v>
          </cell>
          <cell r="W31">
            <v>9.9535105695204518E-2</v>
          </cell>
          <cell r="X31">
            <v>0.12757293333747377</v>
          </cell>
        </row>
        <row r="32">
          <cell r="A32" t="str">
            <v>Difference</v>
          </cell>
          <cell r="B32">
            <v>3.0000000001564331E-3</v>
          </cell>
          <cell r="C32">
            <v>4.7999999999774445E-2</v>
          </cell>
          <cell r="D32">
            <v>0</v>
          </cell>
          <cell r="J32" t="str">
            <v>Difference</v>
          </cell>
          <cell r="K32" t="str">
            <v>Difference</v>
          </cell>
        </row>
        <row r="33">
          <cell r="A33" t="str">
            <v>Total Earning Assets</v>
          </cell>
          <cell r="J33" t="str">
            <v>Total Earning Assets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</row>
        <row r="35">
          <cell r="A35" t="str">
            <v>Earnings Model</v>
          </cell>
          <cell r="J35" t="str">
            <v>Earnings Model</v>
          </cell>
          <cell r="K35" t="str">
            <v>Earnings Model</v>
          </cell>
          <cell r="N35" t="str">
            <v>Earnings Model</v>
          </cell>
        </row>
        <row r="37">
          <cell r="A37" t="str">
            <v>Income from Services</v>
          </cell>
          <cell r="B37">
            <v>235.84</v>
          </cell>
          <cell r="C37">
            <v>346.82799999999997</v>
          </cell>
          <cell r="D37">
            <v>338.93799999999999</v>
          </cell>
          <cell r="E37">
            <v>959.6</v>
          </cell>
          <cell r="F37">
            <v>1135.55</v>
          </cell>
          <cell r="G37">
            <v>1603.7649999999999</v>
          </cell>
          <cell r="H37">
            <v>1943.9290000000001</v>
          </cell>
          <cell r="I37">
            <v>2980.8485174400007</v>
          </cell>
          <cell r="J37" t="str">
            <v>Income from Services</v>
          </cell>
          <cell r="K37">
            <v>0.47060719131614648</v>
          </cell>
          <cell r="L37">
            <v>-2.2749028336812471E-2</v>
          </cell>
          <cell r="M37">
            <v>1.8311962659837495</v>
          </cell>
          <cell r="N37">
            <v>0.18335764902042517</v>
          </cell>
          <cell r="O37">
            <v>0.41232442428778993</v>
          </cell>
          <cell r="P37">
            <v>0.21210339420052216</v>
          </cell>
          <cell r="Q37">
            <v>0.28608936727508705</v>
          </cell>
          <cell r="R37">
            <v>0.26350562332234762</v>
          </cell>
          <cell r="S37">
            <v>1.8518352730528194</v>
          </cell>
          <cell r="T37">
            <v>-0.68142520797363049</v>
          </cell>
          <cell r="U37">
            <v>2.9707238722137763E-2</v>
          </cell>
          <cell r="V37">
            <v>0.46363044783689422</v>
          </cell>
          <cell r="W37">
            <v>0.35000000000000031</v>
          </cell>
          <cell r="X37">
            <v>0.35000000000000009</v>
          </cell>
        </row>
        <row r="38">
          <cell r="A38" t="str">
            <v>---Issue Mgt &amp; Placement Fees &amp; U/W commission</v>
          </cell>
          <cell r="B38">
            <v>57.008000000000003</v>
          </cell>
          <cell r="C38">
            <v>117.84699999999999</v>
          </cell>
          <cell r="D38">
            <v>178.12799999999999</v>
          </cell>
          <cell r="E38">
            <v>418</v>
          </cell>
          <cell r="F38">
            <v>543.4</v>
          </cell>
          <cell r="G38">
            <v>733.59</v>
          </cell>
          <cell r="H38">
            <v>990.34650000000022</v>
          </cell>
          <cell r="I38">
            <v>1626.4685174400006</v>
          </cell>
          <cell r="J38">
            <v>607.47299999999996</v>
          </cell>
          <cell r="K38">
            <v>820.08854999999994</v>
          </cell>
          <cell r="L38">
            <v>1107.1195425000001</v>
          </cell>
          <cell r="N38" t="str">
            <v>---Issue Mgt &amp; Placement Fees &amp; U/W commission</v>
          </cell>
          <cell r="R38">
            <v>-0.20550239234449752</v>
          </cell>
          <cell r="S38">
            <v>3.1132189099668768</v>
          </cell>
          <cell r="T38">
            <v>-0.88997730600292824</v>
          </cell>
          <cell r="U38">
            <v>1.9181255031904771</v>
          </cell>
          <cell r="V38">
            <v>0.38512841794202957</v>
          </cell>
          <cell r="W38">
            <v>0.35</v>
          </cell>
          <cell r="X38">
            <v>0.35</v>
          </cell>
        </row>
        <row r="39">
          <cell r="A39" t="str">
            <v>---Financial Advisory Fees</v>
          </cell>
          <cell r="B39">
            <v>178.83199999999999</v>
          </cell>
          <cell r="C39">
            <v>228.982</v>
          </cell>
          <cell r="D39">
            <v>160.81</v>
          </cell>
          <cell r="E39">
            <v>505.5</v>
          </cell>
          <cell r="F39">
            <v>556.05000000000007</v>
          </cell>
          <cell r="G39">
            <v>834.07500000000005</v>
          </cell>
          <cell r="H39">
            <v>917.48250000000007</v>
          </cell>
          <cell r="I39">
            <v>1259.28</v>
          </cell>
          <cell r="J39">
            <v>616.08399999999995</v>
          </cell>
          <cell r="K39">
            <v>831.71339999999998</v>
          </cell>
          <cell r="L39">
            <v>1122.8130900000001</v>
          </cell>
          <cell r="N39" t="str">
            <v>---Financial Advisory Fees</v>
          </cell>
          <cell r="R39">
            <v>-7.7349159248269128E-2</v>
          </cell>
          <cell r="S39">
            <v>1.5111492281303605</v>
          </cell>
          <cell r="T39">
            <v>-0.43513917349726772</v>
          </cell>
          <cell r="U39">
            <v>-0.39929409808560012</v>
          </cell>
          <cell r="V39">
            <v>0.55026345852855751</v>
          </cell>
          <cell r="W39">
            <v>0.35</v>
          </cell>
          <cell r="X39">
            <v>0.35</v>
          </cell>
        </row>
        <row r="40">
          <cell r="A40" t="str">
            <v>---Clearing Commission</v>
          </cell>
          <cell r="E40">
            <v>36.1</v>
          </cell>
          <cell r="F40">
            <v>36.1</v>
          </cell>
          <cell r="G40">
            <v>36.1</v>
          </cell>
          <cell r="H40">
            <v>36.1</v>
          </cell>
          <cell r="I40">
            <v>95.1</v>
          </cell>
        </row>
        <row r="41">
          <cell r="A41" t="str">
            <v>Interest and discounting income</v>
          </cell>
          <cell r="B41">
            <v>326.40499999999997</v>
          </cell>
          <cell r="C41">
            <v>386.98899999999998</v>
          </cell>
          <cell r="D41">
            <v>193.416</v>
          </cell>
          <cell r="E41">
            <v>395.8</v>
          </cell>
          <cell r="F41">
            <v>272.53550000000001</v>
          </cell>
          <cell r="G41">
            <v>0</v>
          </cell>
          <cell r="H41">
            <v>0</v>
          </cell>
          <cell r="I41">
            <v>0</v>
          </cell>
          <cell r="J41" t="str">
            <v>Interest and discounting income</v>
          </cell>
          <cell r="K41">
            <v>0.1856099018091022</v>
          </cell>
          <cell r="L41">
            <v>-0.50020284814297045</v>
          </cell>
          <cell r="M41">
            <v>1.0463663812714565</v>
          </cell>
          <cell r="N41">
            <v>-0.3114312784234462</v>
          </cell>
          <cell r="O41">
            <v>-1</v>
          </cell>
          <cell r="P41" t="e">
            <v>#DIV/0!</v>
          </cell>
          <cell r="Q41">
            <v>1.0463663812714565</v>
          </cell>
          <cell r="R41">
            <v>1.2700859019706923</v>
          </cell>
          <cell r="S41">
            <v>-0.85698386199220922</v>
          </cell>
          <cell r="T41">
            <v>-0.31276264591439684</v>
          </cell>
        </row>
        <row r="42">
          <cell r="A42" t="str">
            <v>Profit on Sale of Investments</v>
          </cell>
          <cell r="B42">
            <v>9.7780000000000005</v>
          </cell>
          <cell r="C42">
            <v>46.634999999999998</v>
          </cell>
          <cell r="D42">
            <v>99.346000000000004</v>
          </cell>
          <cell r="E42">
            <v>1103.5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 t="str">
            <v>Profit on Sale of Investments</v>
          </cell>
          <cell r="K42">
            <v>3.7693802413581503</v>
          </cell>
          <cell r="L42">
            <v>1.1302884099924952</v>
          </cell>
          <cell r="M42">
            <v>10.107643991705755</v>
          </cell>
          <cell r="N42">
            <v>-1</v>
          </cell>
          <cell r="O42" t="e">
            <v>#DIV/0!</v>
          </cell>
          <cell r="P42" t="e">
            <v>#DIV/0!</v>
          </cell>
          <cell r="Q42">
            <v>10.107643991705755</v>
          </cell>
        </row>
        <row r="43">
          <cell r="A43" t="str">
            <v>Profit on Trading in Securities</v>
          </cell>
          <cell r="B43">
            <v>309.041</v>
          </cell>
          <cell r="C43">
            <v>452.786</v>
          </cell>
          <cell r="D43">
            <v>-57.718000000000004</v>
          </cell>
          <cell r="E43">
            <v>2.6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 t="str">
            <v>Profit on Trading in Securities</v>
          </cell>
          <cell r="K43" t="str">
            <v>Profit on Trading in Securities</v>
          </cell>
          <cell r="N43" t="str">
            <v>Profit on Trading in Securities</v>
          </cell>
        </row>
        <row r="44">
          <cell r="A44" t="str">
            <v>Other Income</v>
          </cell>
          <cell r="B44">
            <v>10.292</v>
          </cell>
          <cell r="C44">
            <v>132.27500000000001</v>
          </cell>
          <cell r="D44">
            <v>55.575000000000003</v>
          </cell>
          <cell r="E44">
            <v>137.4</v>
          </cell>
          <cell r="F44">
            <v>643.91450000000009</v>
          </cell>
          <cell r="G44">
            <v>321.95725000000004</v>
          </cell>
          <cell r="H44">
            <v>321.95725000000004</v>
          </cell>
          <cell r="I44">
            <v>114.8112</v>
          </cell>
          <cell r="J44" t="str">
            <v>Other Income</v>
          </cell>
          <cell r="K44" t="str">
            <v>Other Income</v>
          </cell>
          <cell r="L44">
            <v>207.38593750000001</v>
          </cell>
          <cell r="N44" t="str">
            <v>Other Income</v>
          </cell>
          <cell r="U44">
            <v>1.2824724027847232</v>
          </cell>
          <cell r="V44">
            <v>-0.25445159695774799</v>
          </cell>
          <cell r="W44">
            <v>0.25</v>
          </cell>
          <cell r="X44">
            <v>0.25</v>
          </cell>
        </row>
        <row r="45">
          <cell r="A45" t="str">
            <v>Total income Earned</v>
          </cell>
          <cell r="B45">
            <v>891.35599999999988</v>
          </cell>
          <cell r="C45">
            <v>1365.5130000000001</v>
          </cell>
          <cell r="D45">
            <v>629.55700000000002</v>
          </cell>
          <cell r="E45">
            <v>2598.9</v>
          </cell>
          <cell r="F45">
            <v>2052</v>
          </cell>
          <cell r="G45">
            <v>1925.72225</v>
          </cell>
          <cell r="H45">
            <v>2265.8862500000005</v>
          </cell>
          <cell r="I45">
            <v>3095.6597174400008</v>
          </cell>
          <cell r="J45" t="str">
            <v>Total income Earned</v>
          </cell>
          <cell r="K45">
            <v>0.53195019722759529</v>
          </cell>
          <cell r="L45">
            <v>-0.53895935080808455</v>
          </cell>
          <cell r="M45">
            <v>3.1281408990766524</v>
          </cell>
          <cell r="N45">
            <v>-0.21043518411635698</v>
          </cell>
          <cell r="O45">
            <v>-6.1538864522417192E-2</v>
          </cell>
          <cell r="P45">
            <v>0.17664229615667604</v>
          </cell>
          <cell r="Q45">
            <v>0.28250343395470212</v>
          </cell>
          <cell r="R45">
            <v>0.26103055275187104</v>
          </cell>
          <cell r="S45">
            <v>0.3953660200799296</v>
          </cell>
          <cell r="T45">
            <v>-0.65834477815671044</v>
          </cell>
          <cell r="U45">
            <v>3.6637043110401724E-2</v>
          </cell>
          <cell r="V45">
            <v>0.53163313609467444</v>
          </cell>
          <cell r="W45">
            <v>0.17039391504343659</v>
          </cell>
          <cell r="X45">
            <v>0.34087265371766828</v>
          </cell>
        </row>
        <row r="47">
          <cell r="A47" t="str">
            <v>Employee Expenses</v>
          </cell>
          <cell r="B47">
            <v>113.568</v>
          </cell>
          <cell r="C47">
            <v>140.18700000000001</v>
          </cell>
          <cell r="D47">
            <v>188.018</v>
          </cell>
          <cell r="E47">
            <v>368</v>
          </cell>
          <cell r="F47">
            <v>552</v>
          </cell>
          <cell r="G47">
            <v>502.32</v>
          </cell>
          <cell r="H47">
            <v>552.55200000000002</v>
          </cell>
          <cell r="I47">
            <v>555.078125</v>
          </cell>
          <cell r="J47" t="str">
            <v>Employee Expenses</v>
          </cell>
          <cell r="K47">
            <v>0.23438820794590032</v>
          </cell>
          <cell r="L47">
            <v>0.34119426195010938</v>
          </cell>
          <cell r="M47">
            <v>0.95725941133295755</v>
          </cell>
          <cell r="N47">
            <v>0.5</v>
          </cell>
          <cell r="O47">
            <v>-8.9999999999999969E-2</v>
          </cell>
          <cell r="P47">
            <v>0.10000000000000009</v>
          </cell>
          <cell r="Q47">
            <v>0.25</v>
          </cell>
          <cell r="R47">
            <v>0.25</v>
          </cell>
          <cell r="S47">
            <v>0.71428571428571419</v>
          </cell>
          <cell r="T47">
            <v>-0.35833333333333328</v>
          </cell>
          <cell r="U47">
            <v>0.1</v>
          </cell>
          <cell r="V47">
            <v>0.1</v>
          </cell>
          <cell r="W47">
            <v>0.3</v>
          </cell>
          <cell r="X47">
            <v>0.3</v>
          </cell>
        </row>
        <row r="48">
          <cell r="A48" t="str">
            <v>Interest and other financial Charges</v>
          </cell>
          <cell r="B48">
            <v>167.53100000000001</v>
          </cell>
          <cell r="C48">
            <v>201.93600000000001</v>
          </cell>
          <cell r="D48">
            <v>75.884</v>
          </cell>
          <cell r="E48">
            <v>213.7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 t="str">
            <v>Interest and other financial Charges</v>
          </cell>
          <cell r="K48">
            <v>0.20536497722809499</v>
          </cell>
          <cell r="L48">
            <v>-0.62421757388479526</v>
          </cell>
          <cell r="M48">
            <v>1.816140424858995</v>
          </cell>
          <cell r="N48">
            <v>-1</v>
          </cell>
          <cell r="O48" t="e">
            <v>#DIV/0!</v>
          </cell>
          <cell r="P48" t="e">
            <v>#DIV/0!</v>
          </cell>
          <cell r="Q48" t="e">
            <v>#DIV/0!</v>
          </cell>
          <cell r="R48" t="e">
            <v>#DIV/0!</v>
          </cell>
          <cell r="S48">
            <v>-0.77947265199389837</v>
          </cell>
        </row>
        <row r="49">
          <cell r="A49" t="str">
            <v>Other Expenses</v>
          </cell>
          <cell r="B49">
            <v>123.36199999999999</v>
          </cell>
          <cell r="C49">
            <v>176.279</v>
          </cell>
          <cell r="D49">
            <v>160.798</v>
          </cell>
          <cell r="E49">
            <v>179.7</v>
          </cell>
          <cell r="F49">
            <v>547.09999999999991</v>
          </cell>
          <cell r="G49">
            <v>497.86099999999988</v>
          </cell>
          <cell r="H49">
            <v>497.86099999999988</v>
          </cell>
          <cell r="I49">
            <v>292.57199999999995</v>
          </cell>
          <cell r="J49" t="str">
            <v>Other Expenses</v>
          </cell>
          <cell r="K49">
            <v>0.42895705322546651</v>
          </cell>
          <cell r="L49">
            <v>-8.7821011010954186E-2</v>
          </cell>
          <cell r="M49">
            <v>0.25</v>
          </cell>
          <cell r="N49">
            <v>0.25</v>
          </cell>
          <cell r="O49">
            <v>-9.000000000000008E-2</v>
          </cell>
          <cell r="P49">
            <v>0</v>
          </cell>
          <cell r="Q49">
            <v>0.19999999999999996</v>
          </cell>
          <cell r="R49">
            <v>0.19999999999999996</v>
          </cell>
          <cell r="S49">
            <v>0.27863910422049964</v>
          </cell>
          <cell r="T49">
            <v>-1.0104412260019124E-3</v>
          </cell>
          <cell r="U49">
            <v>-0.2468880647336481</v>
          </cell>
          <cell r="V49">
            <v>6.0034113344047846E-2</v>
          </cell>
          <cell r="W49">
            <v>0.3</v>
          </cell>
          <cell r="X49">
            <v>0.3</v>
          </cell>
        </row>
        <row r="50">
          <cell r="A50" t="str">
            <v>Total Expenses</v>
          </cell>
          <cell r="B50">
            <v>404.46100000000001</v>
          </cell>
          <cell r="C50">
            <v>518.40200000000004</v>
          </cell>
          <cell r="D50">
            <v>424.7</v>
          </cell>
          <cell r="E50">
            <v>761.40000000000009</v>
          </cell>
          <cell r="F50">
            <v>1099.0999999999999</v>
          </cell>
          <cell r="G50">
            <v>1000.1809999999998</v>
          </cell>
          <cell r="H50">
            <v>1050.413</v>
          </cell>
          <cell r="I50">
            <v>847.65012499999989</v>
          </cell>
          <cell r="J50" t="str">
            <v>Total Expenses</v>
          </cell>
          <cell r="K50">
            <v>0.28171072118201756</v>
          </cell>
          <cell r="L50">
            <v>-0.18075161747061175</v>
          </cell>
          <cell r="M50">
            <v>0.79279491405698166</v>
          </cell>
          <cell r="N50">
            <v>0.44352508536905666</v>
          </cell>
          <cell r="O50">
            <v>-9.000000000000008E-2</v>
          </cell>
          <cell r="P50">
            <v>5.0222909653352854E-2</v>
          </cell>
          <cell r="Q50">
            <v>0.23180821059229073</v>
          </cell>
          <cell r="R50">
            <v>0.23227796575673532</v>
          </cell>
          <cell r="S50">
            <v>-2.7344818156959105E-3</v>
          </cell>
          <cell r="T50">
            <v>-0.32072022667032252</v>
          </cell>
          <cell r="U50">
            <v>-0.12755247578040907</v>
          </cell>
          <cell r="V50">
            <v>0.27793208853136098</v>
          </cell>
          <cell r="W50">
            <v>0.30000000000000027</v>
          </cell>
          <cell r="X50">
            <v>0.30000000000000004</v>
          </cell>
        </row>
        <row r="51">
          <cell r="A51" t="str">
            <v>Cost:Income Ratio</v>
          </cell>
          <cell r="D51">
            <v>0.67460134666122362</v>
          </cell>
          <cell r="E51">
            <v>0.29297010273577284</v>
          </cell>
          <cell r="F51">
            <v>0.53470123793742075</v>
          </cell>
          <cell r="G51">
            <v>0.38214998749568635</v>
          </cell>
          <cell r="H51">
            <v>0.75979156848091789</v>
          </cell>
          <cell r="I51">
            <v>0.63945069033530577</v>
          </cell>
          <cell r="J51">
            <v>0.53353152067252352</v>
          </cell>
          <cell r="K51">
            <v>0.59261327999004465</v>
          </cell>
          <cell r="L51">
            <v>0.57454916531489764</v>
          </cell>
          <cell r="N51" t="str">
            <v>Cost:Income Ratio</v>
          </cell>
        </row>
        <row r="52">
          <cell r="A52" t="str">
            <v>Profit before Depreciation &amp; Tax</v>
          </cell>
          <cell r="B52">
            <v>486.89499999999987</v>
          </cell>
          <cell r="C52">
            <v>847.1110000000001</v>
          </cell>
          <cell r="D52">
            <v>204.85700000000003</v>
          </cell>
          <cell r="E52">
            <v>1837.5</v>
          </cell>
          <cell r="F52">
            <v>952.9</v>
          </cell>
          <cell r="G52">
            <v>925.54125000000022</v>
          </cell>
          <cell r="H52">
            <v>1215.4732500000005</v>
          </cell>
          <cell r="I52">
            <v>2248.0095924400011</v>
          </cell>
          <cell r="J52" t="str">
            <v>Profit before Depreciation &amp; Tax</v>
          </cell>
          <cell r="K52">
            <v>0.73982275439263145</v>
          </cell>
          <cell r="L52">
            <v>-0.75816982662248511</v>
          </cell>
          <cell r="M52">
            <v>7.9696715269675913</v>
          </cell>
          <cell r="N52">
            <v>-0.48141496598639455</v>
          </cell>
          <cell r="O52">
            <v>-2.8711039983208897E-2</v>
          </cell>
          <cell r="P52">
            <v>0.31325670249705251</v>
          </cell>
          <cell r="Q52">
            <v>0.30338533472066698</v>
          </cell>
          <cell r="R52">
            <v>0.27222364742858041</v>
          </cell>
          <cell r="S52">
            <v>0.85304001676094665</v>
          </cell>
          <cell r="T52">
            <v>-0.86717089374711687</v>
          </cell>
          <cell r="U52">
            <v>0.55597689849040077</v>
          </cell>
          <cell r="V52">
            <v>0.98158354691094241</v>
          </cell>
          <cell r="W52">
            <v>2.2154677753529972E-2</v>
          </cell>
          <cell r="X52">
            <v>0.40032888091361785</v>
          </cell>
        </row>
        <row r="53">
          <cell r="A53" t="str">
            <v>Growth YoY</v>
          </cell>
          <cell r="B53" t="str">
            <v>NA</v>
          </cell>
          <cell r="C53">
            <v>0.73982275439263145</v>
          </cell>
          <cell r="D53">
            <v>-0.75816982662248511</v>
          </cell>
          <cell r="E53">
            <v>7.9696715269675913</v>
          </cell>
          <cell r="F53">
            <v>-0.48141496598639455</v>
          </cell>
          <cell r="G53">
            <v>-2.8711039983208897E-2</v>
          </cell>
          <cell r="H53">
            <v>0.31325670249705251</v>
          </cell>
          <cell r="I53">
            <v>0.27222364742858041</v>
          </cell>
          <cell r="J53">
            <v>0.98158354691094241</v>
          </cell>
          <cell r="K53">
            <v>2.2154677753529972E-2</v>
          </cell>
          <cell r="L53">
            <v>0.40032888091361785</v>
          </cell>
        </row>
        <row r="55">
          <cell r="A55" t="str">
            <v>Depreciation</v>
          </cell>
          <cell r="B55">
            <v>8.0920000000000005</v>
          </cell>
          <cell r="C55">
            <v>10.888999999999999</v>
          </cell>
          <cell r="D55">
            <v>13.534000000000001</v>
          </cell>
          <cell r="E55">
            <v>16</v>
          </cell>
          <cell r="F55">
            <v>14</v>
          </cell>
          <cell r="G55">
            <v>14</v>
          </cell>
          <cell r="H55">
            <v>14</v>
          </cell>
          <cell r="I55">
            <v>15.7</v>
          </cell>
          <cell r="J55" t="str">
            <v>Depreciation</v>
          </cell>
          <cell r="K55">
            <v>0.34565002471576856</v>
          </cell>
          <cell r="L55">
            <v>0.24290568463587126</v>
          </cell>
          <cell r="M55">
            <v>0.18220777301610758</v>
          </cell>
          <cell r="N55">
            <v>-0.125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8.2802547770700619E-2</v>
          </cell>
          <cell r="T55">
            <v>0.12094117647058833</v>
          </cell>
          <cell r="U55">
            <v>2.1043240973971367E-2</v>
          </cell>
          <cell r="V55">
            <v>0.14015521406177722</v>
          </cell>
          <cell r="W55">
            <v>0.05</v>
          </cell>
          <cell r="X55">
            <v>0.05</v>
          </cell>
        </row>
        <row r="56">
          <cell r="A56" t="str">
            <v>PBT</v>
          </cell>
          <cell r="B56">
            <v>478.80299999999988</v>
          </cell>
          <cell r="C56">
            <v>836.22200000000009</v>
          </cell>
          <cell r="D56">
            <v>191.32300000000004</v>
          </cell>
          <cell r="E56">
            <v>1821.5</v>
          </cell>
          <cell r="F56">
            <v>938.9</v>
          </cell>
          <cell r="G56">
            <v>911.54125000000022</v>
          </cell>
          <cell r="H56">
            <v>1201.4732500000005</v>
          </cell>
          <cell r="I56">
            <v>2232.3095924400013</v>
          </cell>
          <cell r="J56" t="str">
            <v>PBT</v>
          </cell>
          <cell r="K56">
            <v>0.74648446229451415</v>
          </cell>
          <cell r="L56">
            <v>-0.77120549327810073</v>
          </cell>
          <cell r="M56">
            <v>8.5205490191978992</v>
          </cell>
          <cell r="N56">
            <v>-0.48454570409003572</v>
          </cell>
          <cell r="O56">
            <v>-2.9139152199382012E-2</v>
          </cell>
          <cell r="P56">
            <v>0.31806788776701023</v>
          </cell>
          <cell r="Q56">
            <v>0.30693993841467782</v>
          </cell>
          <cell r="R56">
            <v>0.27466408005890708</v>
          </cell>
          <cell r="S56">
            <v>0.86591969325806772</v>
          </cell>
          <cell r="T56">
            <v>-0.87675922078277901</v>
          </cell>
          <cell r="U56">
            <v>0.603190262474121</v>
          </cell>
          <cell r="V56">
            <v>1.0288813774773207</v>
          </cell>
          <cell r="W56">
            <v>1.8116213402973536E-2</v>
          </cell>
          <cell r="X56">
            <v>0.40926076042560067</v>
          </cell>
        </row>
        <row r="57">
          <cell r="A57" t="str">
            <v>--Current Tax</v>
          </cell>
          <cell r="B57">
            <v>169.346</v>
          </cell>
          <cell r="C57">
            <v>250.37799999999999</v>
          </cell>
          <cell r="D57">
            <v>29</v>
          </cell>
          <cell r="J57" t="str">
            <v>--Current Tax</v>
          </cell>
          <cell r="K57">
            <v>0.47849963979072418</v>
          </cell>
          <cell r="L57">
            <v>-0.884175127207662</v>
          </cell>
          <cell r="M57">
            <v>-1</v>
          </cell>
          <cell r="N57" t="e">
            <v>#DIV/0!</v>
          </cell>
          <cell r="O57" t="e">
            <v>#DIV/0!</v>
          </cell>
          <cell r="P57" t="e">
            <v>#DIV/0!</v>
          </cell>
          <cell r="Q57">
            <v>-1</v>
          </cell>
        </row>
        <row r="58">
          <cell r="A58" t="str">
            <v>--Deferred Tax</v>
          </cell>
          <cell r="B58">
            <v>-0.5</v>
          </cell>
          <cell r="C58">
            <v>6.2889999999999997</v>
          </cell>
          <cell r="D58">
            <v>4.1280000000000001</v>
          </cell>
          <cell r="J58" t="str">
            <v>--Deferred Tax</v>
          </cell>
          <cell r="K58" t="str">
            <v>--Deferred Tax</v>
          </cell>
          <cell r="N58" t="str">
            <v>--Deferred Tax</v>
          </cell>
        </row>
        <row r="59">
          <cell r="A59" t="str">
            <v>Total Tax</v>
          </cell>
          <cell r="B59">
            <v>168.846</v>
          </cell>
          <cell r="C59">
            <v>256.66699999999997</v>
          </cell>
          <cell r="D59">
            <v>33.128</v>
          </cell>
          <cell r="E59">
            <v>199.2</v>
          </cell>
          <cell r="F59">
            <v>260.19999999999993</v>
          </cell>
          <cell r="G59">
            <v>252.61799259772076</v>
          </cell>
          <cell r="H59">
            <v>332.96766391521999</v>
          </cell>
          <cell r="I59">
            <v>758.98526142960054</v>
          </cell>
          <cell r="J59" t="str">
            <v>Total Tax</v>
          </cell>
          <cell r="K59">
            <v>0.52012484749416599</v>
          </cell>
          <cell r="L59">
            <v>-0.87093003775319766</v>
          </cell>
          <cell r="M59">
            <v>5.0130403284230862</v>
          </cell>
          <cell r="N59">
            <v>0.30622489959839339</v>
          </cell>
          <cell r="O59">
            <v>-2.9139152199381901E-2</v>
          </cell>
          <cell r="P59">
            <v>0.31806788776701</v>
          </cell>
          <cell r="Q59">
            <v>0.48119859686996835</v>
          </cell>
          <cell r="R59">
            <v>0.27466408005890708</v>
          </cell>
          <cell r="S59">
            <v>1.3013066871637204</v>
          </cell>
          <cell r="T59">
            <v>-0.85341015364061457</v>
          </cell>
          <cell r="U59">
            <v>0.2251247465196291</v>
          </cell>
          <cell r="V59">
            <v>0.70534410771905987</v>
          </cell>
          <cell r="W59">
            <v>0.24760687274729931</v>
          </cell>
          <cell r="X59">
            <v>0.40926076042560067</v>
          </cell>
        </row>
        <row r="60">
          <cell r="A60" t="str">
            <v>Effective Tax Rate</v>
          </cell>
          <cell r="B60">
            <v>0.35264190073997037</v>
          </cell>
          <cell r="C60">
            <v>0.30693643553984462</v>
          </cell>
          <cell r="D60">
            <v>0.17315220856875543</v>
          </cell>
          <cell r="E60">
            <v>0.10936041723853966</v>
          </cell>
          <cell r="F60">
            <v>0.27713281499627218</v>
          </cell>
          <cell r="G60">
            <v>0.27713281499627218</v>
          </cell>
          <cell r="H60">
            <v>0.27713281499627218</v>
          </cell>
          <cell r="I60">
            <v>0.34</v>
          </cell>
          <cell r="J60" t="str">
            <v>Effective Tax Rate</v>
          </cell>
          <cell r="K60" t="str">
            <v>Effective Tax Rate</v>
          </cell>
          <cell r="L60">
            <v>0.32</v>
          </cell>
          <cell r="N60" t="str">
            <v>Effective Tax Rate</v>
          </cell>
        </row>
        <row r="61">
          <cell r="A61" t="str">
            <v xml:space="preserve">Profit After Tax </v>
          </cell>
          <cell r="B61">
            <v>309.95699999999988</v>
          </cell>
          <cell r="C61">
            <v>579.55500000000006</v>
          </cell>
          <cell r="D61">
            <v>158.19500000000005</v>
          </cell>
          <cell r="E61">
            <v>1622.3</v>
          </cell>
          <cell r="F61">
            <v>678.7</v>
          </cell>
          <cell r="G61">
            <v>658.92325740227943</v>
          </cell>
          <cell r="H61">
            <v>868.50558608478048</v>
          </cell>
          <cell r="I61">
            <v>1473.3243310104008</v>
          </cell>
          <cell r="J61" t="str">
            <v xml:space="preserve">Profit After Tax </v>
          </cell>
          <cell r="K61">
            <v>0.86979161625644941</v>
          </cell>
          <cell r="L61">
            <v>-0.72704057423367918</v>
          </cell>
          <cell r="M61">
            <v>9.2550649514839254</v>
          </cell>
          <cell r="N61">
            <v>-0.58164334586697897</v>
          </cell>
          <cell r="O61">
            <v>-2.9139152199382123E-2</v>
          </cell>
          <cell r="P61">
            <v>0.31806788776701023</v>
          </cell>
          <cell r="Q61">
            <v>0.23225765621955352</v>
          </cell>
          <cell r="R61">
            <v>0.27466408005890686</v>
          </cell>
          <cell r="S61">
            <v>0.69900103138352709</v>
          </cell>
          <cell r="T61">
            <v>-0.88888416736622289</v>
          </cell>
          <cell r="U61">
            <v>0.86219357054218859</v>
          </cell>
          <cell r="V61">
            <v>1.1747016986517234</v>
          </cell>
          <cell r="W61">
            <v>-6.2993166128976208E-2</v>
          </cell>
          <cell r="X61">
            <v>0.40926076042560044</v>
          </cell>
        </row>
        <row r="62">
          <cell r="A62" t="str">
            <v>Growth YoY</v>
          </cell>
          <cell r="C62">
            <v>0.86979161625644941</v>
          </cell>
          <cell r="D62">
            <v>-0.72704057423367918</v>
          </cell>
          <cell r="E62">
            <v>9.2550649514839254</v>
          </cell>
          <cell r="F62">
            <v>-0.58164334586697897</v>
          </cell>
          <cell r="G62">
            <v>-2.9139152199382123E-2</v>
          </cell>
          <cell r="H62">
            <v>0.31806788776701023</v>
          </cell>
          <cell r="I62">
            <v>0.27466408005890686</v>
          </cell>
          <cell r="J62" t="str">
            <v>Growth YoY</v>
          </cell>
          <cell r="K62" t="str">
            <v>Growth YoY</v>
          </cell>
          <cell r="L62">
            <v>0.40926076042560044</v>
          </cell>
          <cell r="N62" t="str">
            <v>Growth YoY</v>
          </cell>
        </row>
        <row r="64">
          <cell r="A64" t="str">
            <v xml:space="preserve">Extra Ordinary Expenses </v>
          </cell>
          <cell r="B64">
            <v>0</v>
          </cell>
          <cell r="C64">
            <v>0</v>
          </cell>
          <cell r="D64">
            <v>0</v>
          </cell>
          <cell r="J64" t="str">
            <v xml:space="preserve">Extra Ordinary Expenses 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</row>
        <row r="66">
          <cell r="A66" t="str">
            <v>Reported Net Profit for the year</v>
          </cell>
          <cell r="B66">
            <v>309.95699999999988</v>
          </cell>
          <cell r="C66">
            <v>579.55500000000006</v>
          </cell>
          <cell r="D66">
            <v>158.19500000000005</v>
          </cell>
          <cell r="E66">
            <v>1622.3</v>
          </cell>
          <cell r="F66">
            <v>678.7</v>
          </cell>
          <cell r="G66">
            <v>658.92325740227943</v>
          </cell>
          <cell r="H66">
            <v>868.50558608478048</v>
          </cell>
          <cell r="I66">
            <v>1473.3243310104008</v>
          </cell>
          <cell r="J66" t="str">
            <v>Reported Net Profit for the year</v>
          </cell>
          <cell r="K66">
            <v>0.86979161625644941</v>
          </cell>
          <cell r="L66">
            <v>-0.72704057423367918</v>
          </cell>
          <cell r="M66">
            <v>9.2550649514839254</v>
          </cell>
          <cell r="N66">
            <v>-0.58164334586697897</v>
          </cell>
          <cell r="O66">
            <v>-2.9139152199382123E-2</v>
          </cell>
          <cell r="P66">
            <v>0.31806788776701023</v>
          </cell>
          <cell r="Q66">
            <v>0.23225765621955352</v>
          </cell>
          <cell r="R66">
            <v>0.27466408005890686</v>
          </cell>
          <cell r="S66">
            <v>0.69900103138352709</v>
          </cell>
          <cell r="T66">
            <v>-0.88888416736622289</v>
          </cell>
          <cell r="U66">
            <v>0.86219357054218859</v>
          </cell>
          <cell r="V66">
            <v>1.1747016986517234</v>
          </cell>
          <cell r="W66">
            <v>-6.2993166128976208E-2</v>
          </cell>
          <cell r="X66">
            <v>0.40926076042560044</v>
          </cell>
        </row>
        <row r="67">
          <cell r="A67" t="str">
            <v>Growth YoY</v>
          </cell>
          <cell r="C67">
            <v>0.86979161625644941</v>
          </cell>
          <cell r="D67">
            <v>-0.72704057423367918</v>
          </cell>
          <cell r="E67">
            <v>9.2550649514839254</v>
          </cell>
          <cell r="F67">
            <v>-0.58164334586697897</v>
          </cell>
          <cell r="G67">
            <v>-2.9139152199382123E-2</v>
          </cell>
          <cell r="H67">
            <v>0.31806788776701023</v>
          </cell>
          <cell r="I67">
            <v>0.27466408005890686</v>
          </cell>
          <cell r="J67">
            <v>1.1747016986517234</v>
          </cell>
          <cell r="K67">
            <v>-6.2993166128976208E-2</v>
          </cell>
          <cell r="L67">
            <v>0.40926076042560044</v>
          </cell>
        </row>
        <row r="69">
          <cell r="A69" t="str">
            <v>Dividend paid (Rs mn)</v>
          </cell>
          <cell r="B69">
            <v>49.5</v>
          </cell>
          <cell r="C69">
            <v>65.34</v>
          </cell>
          <cell r="D69">
            <v>47.52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7454.297479594934</v>
          </cell>
          <cell r="L69">
            <v>7454.297479594934</v>
          </cell>
          <cell r="M69">
            <v>7454.297479594934</v>
          </cell>
          <cell r="N69">
            <v>7454.297479594934</v>
          </cell>
          <cell r="O69">
            <v>7454.297479594934</v>
          </cell>
          <cell r="P69">
            <v>7454.297479594934</v>
          </cell>
        </row>
        <row r="70">
          <cell r="A70" t="str">
            <v>Dividend Tax</v>
          </cell>
          <cell r="B70">
            <v>0</v>
          </cell>
          <cell r="C70">
            <v>8.3710000000000004</v>
          </cell>
          <cell r="D70">
            <v>6.3780000000000001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DPS (Rs)</v>
          </cell>
          <cell r="B71">
            <v>12.5</v>
          </cell>
          <cell r="C71">
            <v>16.5</v>
          </cell>
          <cell r="D71">
            <v>12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Payout Ratio</v>
          </cell>
          <cell r="B72">
            <v>0.15969957123084821</v>
          </cell>
          <cell r="C72">
            <v>0.11274167249010016</v>
          </cell>
          <cell r="D72">
            <v>0.30038876070672266</v>
          </cell>
          <cell r="E72">
            <v>0.30038876070672266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E74">
            <v>566.29999999999995</v>
          </cell>
          <cell r="F74">
            <v>0.19848137029842849</v>
          </cell>
        </row>
        <row r="75">
          <cell r="A75" t="str">
            <v>Rs Bn</v>
          </cell>
          <cell r="C75">
            <v>0.26178744786203872</v>
          </cell>
          <cell r="D75">
            <v>6.2803020754037236E-2</v>
          </cell>
          <cell r="E75">
            <v>0.47966133065734567</v>
          </cell>
          <cell r="F75">
            <v>0.1965736463296309</v>
          </cell>
          <cell r="G75">
            <v>0.21664690791567656</v>
          </cell>
          <cell r="H75">
            <v>0.22824320729740946</v>
          </cell>
        </row>
        <row r="76">
          <cell r="A76" t="str">
            <v>Market</v>
          </cell>
        </row>
        <row r="77">
          <cell r="A77" t="str">
            <v>Total Number of Issues</v>
          </cell>
          <cell r="B77">
            <v>14</v>
          </cell>
          <cell r="C77">
            <v>35</v>
          </cell>
          <cell r="D77">
            <v>34</v>
          </cell>
        </row>
        <row r="78">
          <cell r="A78" t="str">
            <v>Amount Raised</v>
          </cell>
          <cell r="B78">
            <v>57.32</v>
          </cell>
          <cell r="C78">
            <v>209.96</v>
          </cell>
          <cell r="D78">
            <v>255.26</v>
          </cell>
        </row>
        <row r="79">
          <cell r="A79" t="str">
            <v>---Equity</v>
          </cell>
          <cell r="B79">
            <v>36</v>
          </cell>
          <cell r="C79">
            <v>252</v>
          </cell>
          <cell r="D79">
            <v>440</v>
          </cell>
          <cell r="E79">
            <v>718</v>
          </cell>
          <cell r="F79">
            <v>818</v>
          </cell>
          <cell r="G79">
            <v>1145.1999999999998</v>
          </cell>
          <cell r="H79">
            <v>1603.2799999999997</v>
          </cell>
          <cell r="I79" t="e">
            <v>#DIV/0!</v>
          </cell>
          <cell r="J79" t="e">
            <v>#DIV/0!</v>
          </cell>
        </row>
        <row r="80">
          <cell r="G80" t="e">
            <v>#DIV/0!</v>
          </cell>
          <cell r="H80">
            <v>0.4</v>
          </cell>
          <cell r="I80">
            <v>0.25</v>
          </cell>
          <cell r="J80">
            <v>1.25</v>
          </cell>
        </row>
        <row r="81">
          <cell r="A81" t="str">
            <v>KMCC</v>
          </cell>
        </row>
        <row r="82">
          <cell r="A82" t="str">
            <v>Total Number of Issues</v>
          </cell>
          <cell r="C82">
            <v>12</v>
          </cell>
          <cell r="D82">
            <v>7</v>
          </cell>
        </row>
        <row r="83">
          <cell r="A83" t="str">
            <v>Amount Raised</v>
          </cell>
          <cell r="C83">
            <v>150.34</v>
          </cell>
          <cell r="D83">
            <v>141</v>
          </cell>
        </row>
        <row r="84">
          <cell r="A84" t="str">
            <v>---Equity</v>
          </cell>
          <cell r="B84">
            <v>10.28</v>
          </cell>
          <cell r="C84">
            <v>150.34</v>
          </cell>
          <cell r="D84">
            <v>141</v>
          </cell>
          <cell r="E84">
            <v>148.52000000000001</v>
          </cell>
          <cell r="F84">
            <v>193.07600000000002</v>
          </cell>
          <cell r="G84">
            <v>260.65260000000006</v>
          </cell>
          <cell r="H84">
            <v>351.88101000000012</v>
          </cell>
          <cell r="I84">
            <v>1052.7304320000003</v>
          </cell>
          <cell r="J84">
            <v>425</v>
          </cell>
          <cell r="K84">
            <v>425</v>
          </cell>
          <cell r="L84">
            <v>425</v>
          </cell>
        </row>
        <row r="85">
          <cell r="G85">
            <v>1.4</v>
          </cell>
          <cell r="H85">
            <v>0.35</v>
          </cell>
          <cell r="I85">
            <v>0.3</v>
          </cell>
        </row>
        <row r="86">
          <cell r="A86" t="str">
            <v>Market Share</v>
          </cell>
          <cell r="C86">
            <v>0.59658730158730156</v>
          </cell>
          <cell r="D86">
            <v>0.32045454545454544</v>
          </cell>
          <cell r="E86">
            <v>0.20685236768802229</v>
          </cell>
          <cell r="F86">
            <v>0.23603422982885089</v>
          </cell>
          <cell r="G86">
            <v>0.22760443590639198</v>
          </cell>
          <cell r="H86">
            <v>0.21947570605259228</v>
          </cell>
        </row>
        <row r="88">
          <cell r="A88" t="str">
            <v>Margin</v>
          </cell>
          <cell r="C88">
            <v>7.8386989490488227E-4</v>
          </cell>
          <cell r="D88">
            <v>1.2633191489361702E-3</v>
          </cell>
          <cell r="E88">
            <v>2.8144357662267705E-3</v>
          </cell>
          <cell r="F88">
            <v>2.8144357662267705E-3</v>
          </cell>
          <cell r="G88">
            <v>2.8144357662267705E-3</v>
          </cell>
          <cell r="H88">
            <v>2.8144357662267705E-3</v>
          </cell>
          <cell r="I88">
            <v>1.5450000000000001E-3</v>
          </cell>
          <cell r="J88">
            <v>1.5E-3</v>
          </cell>
          <cell r="K88">
            <v>1.5E-3</v>
          </cell>
          <cell r="L88">
            <v>1.5E-3</v>
          </cell>
        </row>
        <row r="90">
          <cell r="A90" t="str">
            <v>ROE</v>
          </cell>
          <cell r="C90">
            <v>0.26178744786203872</v>
          </cell>
          <cell r="D90">
            <v>6.2803020754037236E-2</v>
          </cell>
          <cell r="E90">
            <v>0.47966133065734567</v>
          </cell>
          <cell r="F90">
            <v>0.19718759987216364</v>
          </cell>
          <cell r="G90">
            <v>0.34423308854259949</v>
          </cell>
          <cell r="H90">
            <v>3.1461765602492101E-2</v>
          </cell>
          <cell r="I90">
            <v>5.6071882630244374E-2</v>
          </cell>
          <cell r="J90">
            <v>0.11197314125828489</v>
          </cell>
          <cell r="K90">
            <v>9.4654645832970438E-2</v>
          </cell>
          <cell r="L90">
            <v>0.11973987516305641</v>
          </cell>
        </row>
        <row r="91">
          <cell r="A91" t="str">
            <v>Yield on Assets</v>
          </cell>
          <cell r="C91">
            <v>8.4060813101869178E-2</v>
          </cell>
          <cell r="D91">
            <v>4.2689267594209615E-2</v>
          </cell>
          <cell r="E91">
            <v>9.0423421722342287E-2</v>
          </cell>
          <cell r="F91">
            <v>8.5000000000000006E-2</v>
          </cell>
          <cell r="G91">
            <v>8.5000000000000006E-2</v>
          </cell>
          <cell r="H91">
            <v>8.5000000000000006E-2</v>
          </cell>
          <cell r="I91">
            <v>8.5000000000000006E-2</v>
          </cell>
          <cell r="J91">
            <v>0.11216932772464355</v>
          </cell>
          <cell r="K91">
            <v>9.481632902941739E-2</v>
          </cell>
          <cell r="L91">
            <v>0.11992344077939844</v>
          </cell>
        </row>
        <row r="92">
          <cell r="A92" t="str">
            <v>Cost of Funds</v>
          </cell>
          <cell r="C92">
            <v>9.1907860931194268E-2</v>
          </cell>
          <cell r="D92">
            <v>4.211866591662243E-2</v>
          </cell>
          <cell r="E92">
            <v>8.9852820044755102E-2</v>
          </cell>
          <cell r="F92">
            <v>0.08</v>
          </cell>
          <cell r="G92">
            <v>7.0000000000000007E-2</v>
          </cell>
          <cell r="H92">
            <v>7.0000000000000007E-2</v>
          </cell>
          <cell r="I92">
            <v>7.0000000000000007E-2</v>
          </cell>
        </row>
        <row r="93">
          <cell r="D93">
            <v>6.2803020754037236E-2</v>
          </cell>
          <cell r="E93">
            <v>0.1774004798091644</v>
          </cell>
          <cell r="F93">
            <v>0.1965736463296309</v>
          </cell>
          <cell r="G93">
            <v>0.21664690791567656</v>
          </cell>
          <cell r="H93">
            <v>0.22824320729740946</v>
          </cell>
          <cell r="I93">
            <v>0.2668335210864235</v>
          </cell>
        </row>
        <row r="95">
          <cell r="A95" t="str">
            <v>Quarterly</v>
          </cell>
        </row>
        <row r="96">
          <cell r="B96" t="str">
            <v>PBT</v>
          </cell>
          <cell r="C96" t="str">
            <v xml:space="preserve">PD </v>
          </cell>
          <cell r="D96" t="str">
            <v>Invst Bank</v>
          </cell>
        </row>
        <row r="97">
          <cell r="A97" t="str">
            <v>1Q04</v>
          </cell>
          <cell r="B97">
            <v>222.8</v>
          </cell>
          <cell r="C97">
            <v>239.79</v>
          </cell>
          <cell r="D97">
            <v>-16.989999999999981</v>
          </cell>
        </row>
        <row r="98">
          <cell r="A98" t="str">
            <v>2Q04</v>
          </cell>
          <cell r="B98">
            <v>247.4</v>
          </cell>
          <cell r="C98">
            <v>232.41</v>
          </cell>
          <cell r="D98">
            <v>14.990000000000009</v>
          </cell>
        </row>
        <row r="99">
          <cell r="A99" t="str">
            <v>3Q04</v>
          </cell>
          <cell r="B99">
            <v>186.4</v>
          </cell>
          <cell r="C99">
            <v>115.40000000000006</v>
          </cell>
          <cell r="D99">
            <v>70.999999999999943</v>
          </cell>
          <cell r="E99">
            <v>9.0423421722342287E-2</v>
          </cell>
          <cell r="F99">
            <v>8.5000000000000006E-2</v>
          </cell>
          <cell r="G99">
            <v>8.5000000000000006E-2</v>
          </cell>
          <cell r="H99">
            <v>8.5000000000000006E-2</v>
          </cell>
          <cell r="I99">
            <v>8.5000000000000006E-2</v>
          </cell>
        </row>
        <row r="100">
          <cell r="A100" t="str">
            <v>4Q04</v>
          </cell>
          <cell r="B100">
            <v>179.6</v>
          </cell>
          <cell r="C100">
            <v>131.69999999999993</v>
          </cell>
          <cell r="D100">
            <v>47.900000000000063</v>
          </cell>
          <cell r="E100">
            <v>116.90000000000003</v>
          </cell>
          <cell r="F100">
            <v>0.08</v>
          </cell>
          <cell r="G100">
            <v>7.0000000000000007E-2</v>
          </cell>
          <cell r="H100">
            <v>7.0000000000000007E-2</v>
          </cell>
          <cell r="I100">
            <v>7.0000000000000007E-2</v>
          </cell>
        </row>
        <row r="101">
          <cell r="A101" t="str">
            <v>1Q05</v>
          </cell>
          <cell r="B101">
            <v>21.5</v>
          </cell>
          <cell r="C101">
            <v>7.84</v>
          </cell>
          <cell r="D101">
            <v>13.66</v>
          </cell>
          <cell r="E101">
            <v>0.1774004798091644</v>
          </cell>
          <cell r="F101">
            <v>0.19718759987216364</v>
          </cell>
          <cell r="G101">
            <v>0.34423308854259949</v>
          </cell>
          <cell r="H101">
            <v>3.1461765602492101E-2</v>
          </cell>
          <cell r="I101">
            <v>5.6071882630244374E-2</v>
          </cell>
        </row>
        <row r="102">
          <cell r="A102" t="str">
            <v>2Q05</v>
          </cell>
          <cell r="B102">
            <v>74.400000000000006</v>
          </cell>
          <cell r="C102">
            <v>47.260000000000005</v>
          </cell>
          <cell r="D102">
            <v>27.14</v>
          </cell>
        </row>
        <row r="103">
          <cell r="A103" t="str">
            <v>3Q05</v>
          </cell>
          <cell r="B103">
            <v>31.2</v>
          </cell>
          <cell r="C103">
            <v>17.399999999999995</v>
          </cell>
          <cell r="D103">
            <v>13.800000000000004</v>
          </cell>
        </row>
        <row r="104">
          <cell r="A104" t="str">
            <v>4Q05</v>
          </cell>
          <cell r="B104">
            <v>64.3</v>
          </cell>
          <cell r="C104">
            <v>47.599999999999994</v>
          </cell>
          <cell r="D104">
            <v>16.700000000000003</v>
          </cell>
          <cell r="E104">
            <v>71.300000000000011</v>
          </cell>
          <cell r="F104">
            <v>-0.39007698887938413</v>
          </cell>
        </row>
        <row r="105">
          <cell r="A105" t="str">
            <v>1Q06</v>
          </cell>
          <cell r="B105">
            <v>42.2</v>
          </cell>
          <cell r="C105">
            <v>-53.4</v>
          </cell>
          <cell r="D105">
            <v>95.6</v>
          </cell>
        </row>
        <row r="106">
          <cell r="A106" t="str">
            <v>2Q06</v>
          </cell>
          <cell r="B106">
            <v>114.5</v>
          </cell>
          <cell r="C106">
            <v>16.600000000000001</v>
          </cell>
          <cell r="D106">
            <v>97.9</v>
          </cell>
        </row>
        <row r="107">
          <cell r="A107" t="str">
            <v>3Q06</v>
          </cell>
          <cell r="B107">
            <v>257.60000000000002</v>
          </cell>
          <cell r="C107">
            <v>150.6</v>
          </cell>
          <cell r="D107">
            <v>107.00000000000003</v>
          </cell>
        </row>
        <row r="108">
          <cell r="A108" t="str">
            <v>4Q06</v>
          </cell>
          <cell r="B108">
            <v>350.6</v>
          </cell>
          <cell r="C108">
            <v>88.000000000000014</v>
          </cell>
          <cell r="D108">
            <v>262.60000000000002</v>
          </cell>
          <cell r="E108">
            <v>563.1</v>
          </cell>
          <cell r="F108">
            <v>6.8976157082748939</v>
          </cell>
        </row>
        <row r="109">
          <cell r="A109" t="str">
            <v>1Q07</v>
          </cell>
          <cell r="B109">
            <v>170.7</v>
          </cell>
          <cell r="C109">
            <v>84.5</v>
          </cell>
          <cell r="D109">
            <v>86.199999999999989</v>
          </cell>
          <cell r="H109">
            <v>-9.8326359832636046E-2</v>
          </cell>
        </row>
        <row r="110">
          <cell r="A110" t="str">
            <v>2Q07</v>
          </cell>
          <cell r="B110">
            <v>204.6</v>
          </cell>
          <cell r="C110">
            <v>97.6</v>
          </cell>
          <cell r="D110">
            <v>107</v>
          </cell>
          <cell r="H110">
            <v>9.2951991828396308E-2</v>
          </cell>
        </row>
        <row r="111">
          <cell r="A111" t="str">
            <v>3Q07</v>
          </cell>
          <cell r="B111">
            <v>271.3</v>
          </cell>
          <cell r="C111">
            <v>40</v>
          </cell>
          <cell r="D111">
            <v>231.3</v>
          </cell>
          <cell r="H111">
            <v>1.1616822429906537</v>
          </cell>
        </row>
        <row r="112">
          <cell r="A112" t="str">
            <v>4Q07</v>
          </cell>
          <cell r="B112">
            <v>292.3</v>
          </cell>
          <cell r="C112">
            <v>69.900000000000006</v>
          </cell>
          <cell r="D112">
            <v>222.4</v>
          </cell>
          <cell r="E112">
            <v>646.9</v>
          </cell>
          <cell r="F112">
            <v>0.14881903747114178</v>
          </cell>
          <cell r="H112">
            <v>-0.15308453922315313</v>
          </cell>
        </row>
        <row r="113">
          <cell r="A113" t="str">
            <v>1Q08</v>
          </cell>
          <cell r="B113">
            <v>42.2</v>
          </cell>
          <cell r="C113">
            <v>-53.4</v>
          </cell>
          <cell r="D113">
            <v>290</v>
          </cell>
          <cell r="H113">
            <v>2.3642691415313228</v>
          </cell>
        </row>
        <row r="114">
          <cell r="A114" t="str">
            <v>2Q08</v>
          </cell>
          <cell r="B114">
            <v>114.5</v>
          </cell>
          <cell r="C114">
            <v>16.600000000000001</v>
          </cell>
          <cell r="D114">
            <v>745.7</v>
          </cell>
          <cell r="H114">
            <v>5.9691588785046736</v>
          </cell>
        </row>
        <row r="115">
          <cell r="A115" t="str">
            <v>3Q06</v>
          </cell>
          <cell r="B115">
            <v>257.60000000000002</v>
          </cell>
          <cell r="C115">
            <v>150.6</v>
          </cell>
          <cell r="D115">
            <v>107.00000000000003</v>
          </cell>
        </row>
        <row r="116">
          <cell r="A116" t="str">
            <v>4Q06</v>
          </cell>
          <cell r="B116">
            <v>350.6</v>
          </cell>
          <cell r="C116">
            <v>88.000000000000014</v>
          </cell>
          <cell r="D116">
            <v>262.60000000000002</v>
          </cell>
          <cell r="E116">
            <v>563.1</v>
          </cell>
          <cell r="F116">
            <v>6.8976157082748939</v>
          </cell>
        </row>
        <row r="117">
          <cell r="A117" t="str">
            <v>1Q07</v>
          </cell>
          <cell r="B117">
            <v>170.7</v>
          </cell>
          <cell r="C117">
            <v>84.5</v>
          </cell>
          <cell r="D117">
            <v>86.199999999999989</v>
          </cell>
          <cell r="H117">
            <v>-9.8326359832636046E-2</v>
          </cell>
        </row>
        <row r="118">
          <cell r="A118" t="str">
            <v>2Q07</v>
          </cell>
          <cell r="B118">
            <v>204.6</v>
          </cell>
          <cell r="C118">
            <v>97.6</v>
          </cell>
          <cell r="D118">
            <v>107</v>
          </cell>
          <cell r="H118">
            <v>9.2951991828396308E-2</v>
          </cell>
        </row>
        <row r="119">
          <cell r="A119" t="str">
            <v>3Q07</v>
          </cell>
          <cell r="B119">
            <v>271.3</v>
          </cell>
          <cell r="C119">
            <v>40</v>
          </cell>
          <cell r="D119">
            <v>231.3</v>
          </cell>
          <cell r="H119">
            <v>1.1616822429906537</v>
          </cell>
        </row>
        <row r="120">
          <cell r="A120" t="str">
            <v>4Q07</v>
          </cell>
          <cell r="B120">
            <v>292.3</v>
          </cell>
          <cell r="C120">
            <v>69.900000000000006</v>
          </cell>
          <cell r="D120">
            <v>222.4</v>
          </cell>
          <cell r="E120">
            <v>646.9</v>
          </cell>
          <cell r="F120">
            <v>0.14881903747114178</v>
          </cell>
          <cell r="H120">
            <v>-0.15308453922315313</v>
          </cell>
        </row>
        <row r="121">
          <cell r="A121" t="str">
            <v>1Q08</v>
          </cell>
          <cell r="D121">
            <v>290.39999999999998</v>
          </cell>
          <cell r="H121">
            <v>2.3689095127610211</v>
          </cell>
        </row>
        <row r="122">
          <cell r="A122" t="str">
            <v>2Q08</v>
          </cell>
          <cell r="D122">
            <v>745.7</v>
          </cell>
          <cell r="H122">
            <v>5.9691588785046736</v>
          </cell>
        </row>
        <row r="123">
          <cell r="A123" t="str">
            <v>3Q08</v>
          </cell>
          <cell r="D123">
            <v>330.7</v>
          </cell>
          <cell r="H123">
            <v>0.42974492001729336</v>
          </cell>
        </row>
        <row r="124">
          <cell r="A124" t="str">
            <v>4Q08</v>
          </cell>
          <cell r="D124">
            <v>385</v>
          </cell>
          <cell r="H124">
            <v>0.73111510791366907</v>
          </cell>
        </row>
        <row r="125">
          <cell r="A125" t="str">
            <v>1Q09</v>
          </cell>
          <cell r="D125">
            <v>153</v>
          </cell>
          <cell r="H125">
            <v>-0.47314049586776852</v>
          </cell>
        </row>
        <row r="126">
          <cell r="A126" t="str">
            <v>2Q09</v>
          </cell>
          <cell r="D126">
            <v>137</v>
          </cell>
          <cell r="H126">
            <v>-0.81628000536408751</v>
          </cell>
        </row>
        <row r="127">
          <cell r="A127" t="str">
            <v>3Q09</v>
          </cell>
          <cell r="D127">
            <v>-21</v>
          </cell>
          <cell r="H127">
            <v>-1.0635016631387966</v>
          </cell>
        </row>
        <row r="128">
          <cell r="A128" t="str">
            <v>4Q09</v>
          </cell>
          <cell r="D128">
            <v>-53</v>
          </cell>
        </row>
        <row r="129">
          <cell r="A129" t="str">
            <v>1Q10</v>
          </cell>
          <cell r="D129">
            <v>77</v>
          </cell>
        </row>
        <row r="131">
          <cell r="A131" t="str">
            <v>PBT Inv Banking</v>
          </cell>
        </row>
        <row r="132">
          <cell r="A132" t="str">
            <v>F2005</v>
          </cell>
          <cell r="B132">
            <v>71.300000000000011</v>
          </cell>
        </row>
        <row r="133">
          <cell r="A133" t="str">
            <v>F2006</v>
          </cell>
          <cell r="B133">
            <v>563.1</v>
          </cell>
          <cell r="C133">
            <v>6.8976157082748939</v>
          </cell>
        </row>
        <row r="134">
          <cell r="A134" t="str">
            <v>F2007</v>
          </cell>
          <cell r="B134">
            <v>646.9</v>
          </cell>
          <cell r="C134">
            <v>0.14881903747114178</v>
          </cell>
        </row>
        <row r="135">
          <cell r="A135" t="str">
            <v>F2008E</v>
          </cell>
          <cell r="B135">
            <v>911.54125000000022</v>
          </cell>
          <cell r="C135">
            <v>0.4090914360797655</v>
          </cell>
        </row>
        <row r="136">
          <cell r="A136" t="str">
            <v>F2009E</v>
          </cell>
          <cell r="B136">
            <v>1201.4732500000005</v>
          </cell>
          <cell r="C136">
            <v>0.31806788776701023</v>
          </cell>
        </row>
        <row r="137">
          <cell r="C137">
            <v>0.36281993411611024</v>
          </cell>
        </row>
        <row r="139">
          <cell r="A139" t="str">
            <v>PBT Inv Banking</v>
          </cell>
        </row>
        <row r="140">
          <cell r="A140" t="str">
            <v>F2005</v>
          </cell>
          <cell r="B140">
            <v>71.300000000000011</v>
          </cell>
        </row>
        <row r="141">
          <cell r="A141" t="str">
            <v>F2006</v>
          </cell>
          <cell r="B141">
            <v>563.1</v>
          </cell>
          <cell r="C141">
            <v>6.8976157082748939</v>
          </cell>
        </row>
        <row r="142">
          <cell r="A142" t="str">
            <v>F2007</v>
          </cell>
          <cell r="B142">
            <v>646.9</v>
          </cell>
          <cell r="C142">
            <v>0.14881903747114178</v>
          </cell>
        </row>
        <row r="143">
          <cell r="A143" t="str">
            <v>F2008E</v>
          </cell>
          <cell r="B143">
            <v>1751.9119999999998</v>
          </cell>
          <cell r="C143">
            <v>1.7081650950687894</v>
          </cell>
        </row>
        <row r="144">
          <cell r="A144" t="str">
            <v>F2009E</v>
          </cell>
          <cell r="B144">
            <v>215.90699999999995</v>
          </cell>
          <cell r="C144">
            <v>-0.87675922078277901</v>
          </cell>
        </row>
        <row r="145">
          <cell r="C145">
            <v>-0.42228348079256306</v>
          </cell>
        </row>
        <row r="155">
          <cell r="B155" t="str">
            <v>F2005</v>
          </cell>
          <cell r="C155" t="str">
            <v>F2006E</v>
          </cell>
          <cell r="D155" t="str">
            <v>F2007E</v>
          </cell>
          <cell r="E155" t="str">
            <v>F2008E</v>
          </cell>
        </row>
        <row r="156">
          <cell r="A156" t="str">
            <v>Income from Services</v>
          </cell>
          <cell r="B156">
            <v>-2.2749028336812471E-2</v>
          </cell>
          <cell r="C156">
            <v>1.8311962659837495</v>
          </cell>
          <cell r="D156">
            <v>0.18335764902042517</v>
          </cell>
          <cell r="E156">
            <v>0.41232442428778993</v>
          </cell>
        </row>
        <row r="157">
          <cell r="A157" t="str">
            <v>---Fees &amp; commission</v>
          </cell>
          <cell r="B157">
            <v>0.51151917316520579</v>
          </cell>
          <cell r="C157">
            <v>1.3466271445252853</v>
          </cell>
          <cell r="D157">
            <v>0.30000000000000004</v>
          </cell>
          <cell r="E157">
            <v>0.35000000000000009</v>
          </cell>
        </row>
        <row r="158">
          <cell r="A158" t="str">
            <v>---Financial Advisory Fees</v>
          </cell>
          <cell r="B158">
            <v>-0.29771772453729983</v>
          </cell>
          <cell r="C158">
            <v>2.1434612275356009</v>
          </cell>
          <cell r="D158">
            <v>0.10000000000000009</v>
          </cell>
          <cell r="E158">
            <v>0.5</v>
          </cell>
        </row>
        <row r="159">
          <cell r="A159" t="str">
            <v>Bond Income</v>
          </cell>
          <cell r="B159">
            <v>-0.73483602396182357</v>
          </cell>
          <cell r="C159">
            <v>5.3898674290771087</v>
          </cell>
          <cell r="D159">
            <v>-0.81853951661229107</v>
          </cell>
          <cell r="E159">
            <v>-1</v>
          </cell>
        </row>
        <row r="160">
          <cell r="A160" t="str">
            <v>---Interest and discounting income</v>
          </cell>
          <cell r="B160">
            <v>-0.50020284814297045</v>
          </cell>
          <cell r="C160">
            <v>1.0463663812714565</v>
          </cell>
          <cell r="D160">
            <v>-0.3114312784234462</v>
          </cell>
          <cell r="E160">
            <v>-1</v>
          </cell>
        </row>
        <row r="161">
          <cell r="A161" t="str">
            <v>---Profit on Sale of Investments</v>
          </cell>
          <cell r="B161">
            <v>1.1302884099924952</v>
          </cell>
          <cell r="C161">
            <v>10.107643991705755</v>
          </cell>
          <cell r="D161">
            <v>-1</v>
          </cell>
          <cell r="E161" t="e">
            <v>#DIV/0!</v>
          </cell>
        </row>
        <row r="162">
          <cell r="A162" t="str">
            <v>---Profit on Trading in Securities</v>
          </cell>
          <cell r="B162">
            <v>-1.1274730225757863</v>
          </cell>
          <cell r="C162">
            <v>-1.0450466059115007</v>
          </cell>
          <cell r="D162">
            <v>-1</v>
          </cell>
          <cell r="E162" t="e">
            <v>#DIV/0!</v>
          </cell>
        </row>
        <row r="163">
          <cell r="A163" t="str">
            <v>Other Income</v>
          </cell>
          <cell r="B163">
            <v>-0.57985257985257987</v>
          </cell>
          <cell r="C163">
            <v>1.4723346828609984</v>
          </cell>
          <cell r="D163">
            <v>3.6864228529839886</v>
          </cell>
          <cell r="E163">
            <v>-0.5</v>
          </cell>
        </row>
        <row r="164">
          <cell r="A164" t="str">
            <v>Total income Earned</v>
          </cell>
          <cell r="B164">
            <v>-0.53895935080808455</v>
          </cell>
          <cell r="C164">
            <v>3.1281408990766524</v>
          </cell>
          <cell r="D164">
            <v>-0.21043518411635698</v>
          </cell>
          <cell r="E164">
            <v>-6.1538864522417192E-2</v>
          </cell>
        </row>
        <row r="165">
          <cell r="A165" t="str">
            <v>Employee Expenses</v>
          </cell>
          <cell r="B165">
            <v>0.34119426195010938</v>
          </cell>
          <cell r="C165">
            <v>0.95725941133295755</v>
          </cell>
          <cell r="D165">
            <v>0.5</v>
          </cell>
          <cell r="E165">
            <v>-8.9999999999999969E-2</v>
          </cell>
        </row>
        <row r="166">
          <cell r="A166" t="str">
            <v>Interest and other financial Charges</v>
          </cell>
          <cell r="B166">
            <v>-0.62421757388479526</v>
          </cell>
          <cell r="C166">
            <v>1.816140424858995</v>
          </cell>
          <cell r="D166">
            <v>-1</v>
          </cell>
          <cell r="E166" t="e">
            <v>#DIV/0!</v>
          </cell>
        </row>
        <row r="167">
          <cell r="A167" t="str">
            <v>Other Expenses</v>
          </cell>
          <cell r="B167">
            <v>-8.7821011010954186E-2</v>
          </cell>
          <cell r="C167">
            <v>0.11755121332354879</v>
          </cell>
          <cell r="D167">
            <v>2.044518642181413</v>
          </cell>
          <cell r="E167">
            <v>-9.000000000000008E-2</v>
          </cell>
        </row>
        <row r="168">
          <cell r="A168" t="str">
            <v>Total Expenses</v>
          </cell>
          <cell r="B168">
            <v>-0.18075161747061175</v>
          </cell>
          <cell r="C168">
            <v>0.79279491405698166</v>
          </cell>
          <cell r="D168">
            <v>0.44352508536905666</v>
          </cell>
          <cell r="E168">
            <v>-9.000000000000008E-2</v>
          </cell>
        </row>
        <row r="169">
          <cell r="A169" t="str">
            <v>PBT</v>
          </cell>
          <cell r="B169">
            <v>-0.77120549327810073</v>
          </cell>
          <cell r="C169">
            <v>8.5205490191978992</v>
          </cell>
          <cell r="D169">
            <v>-0.48454570409003572</v>
          </cell>
          <cell r="E169">
            <v>-2.9139152199382012E-2</v>
          </cell>
        </row>
        <row r="170">
          <cell r="A170" t="str">
            <v>Total Tax</v>
          </cell>
          <cell r="B170">
            <v>-0.87093003775319766</v>
          </cell>
          <cell r="C170">
            <v>5.0130403284230862</v>
          </cell>
          <cell r="D170">
            <v>0.30622489959839339</v>
          </cell>
          <cell r="E170">
            <v>-2.9139152199381901E-2</v>
          </cell>
        </row>
        <row r="171">
          <cell r="A171" t="str">
            <v>PAT</v>
          </cell>
          <cell r="B171">
            <v>-0.72704057423367918</v>
          </cell>
          <cell r="C171">
            <v>9.2550649514839254</v>
          </cell>
          <cell r="D171">
            <v>-0.58164334586697897</v>
          </cell>
          <cell r="E171">
            <v>-2.9139152199382123E-2</v>
          </cell>
        </row>
        <row r="172">
          <cell r="A172" t="str">
            <v>Total income Earned</v>
          </cell>
          <cell r="B172">
            <v>-0.53895935080808455</v>
          </cell>
          <cell r="C172">
            <v>3.1281408990766524</v>
          </cell>
          <cell r="D172">
            <v>-0.21051213975143324</v>
          </cell>
          <cell r="E172">
            <v>0.3953660200799296</v>
          </cell>
        </row>
        <row r="173">
          <cell r="A173" t="str">
            <v>Employee Expenses</v>
          </cell>
          <cell r="B173">
            <v>0.34119426195010938</v>
          </cell>
          <cell r="C173">
            <v>0.95725941133295755</v>
          </cell>
          <cell r="D173">
            <v>0.10326086956521729</v>
          </cell>
          <cell r="E173">
            <v>0.71428571428571419</v>
          </cell>
        </row>
        <row r="174">
          <cell r="A174" t="str">
            <v>Interest and other financial Charges</v>
          </cell>
          <cell r="B174">
            <v>-0.62421757388479526</v>
          </cell>
          <cell r="C174">
            <v>1.816140424858995</v>
          </cell>
          <cell r="D174">
            <v>1.1474029012634532</v>
          </cell>
          <cell r="E174">
            <v>-0.77947265199389837</v>
          </cell>
        </row>
        <row r="175">
          <cell r="A175" t="str">
            <v>Other Expenses</v>
          </cell>
          <cell r="B175">
            <v>-8.7821011010954186E-2</v>
          </cell>
          <cell r="C175">
            <v>0.11755121332354879</v>
          </cell>
          <cell r="D175">
            <v>0.29215358931552582</v>
          </cell>
          <cell r="E175">
            <v>0.27863910422049964</v>
          </cell>
        </row>
        <row r="176">
          <cell r="A176" t="str">
            <v>Deals Pipeline*</v>
          </cell>
          <cell r="B176">
            <v>-0.18075161747061175</v>
          </cell>
          <cell r="C176">
            <v>0.79279491405698166</v>
          </cell>
          <cell r="D176">
            <v>0.44089834515366411</v>
          </cell>
          <cell r="E176">
            <v>-2.7344818156959105E-3</v>
          </cell>
        </row>
        <row r="177">
          <cell r="A177" t="str">
            <v>DLF</v>
          </cell>
          <cell r="B177">
            <v>-0.77120549327810073</v>
          </cell>
          <cell r="C177">
            <v>8.5205490191978992</v>
          </cell>
          <cell r="D177">
            <v>-0.48454570409003572</v>
          </cell>
          <cell r="E177">
            <v>0.86591969325806772</v>
          </cell>
        </row>
        <row r="178">
          <cell r="A178" t="str">
            <v>Central Bank of India</v>
          </cell>
          <cell r="B178">
            <v>-0.87093003775319766</v>
          </cell>
          <cell r="C178">
            <v>5.0130403284230862</v>
          </cell>
          <cell r="D178">
            <v>0.30622489959839339</v>
          </cell>
          <cell r="E178">
            <v>1.3013066871637204</v>
          </cell>
        </row>
        <row r="179">
          <cell r="A179" t="str">
            <v xml:space="preserve">Omaxe </v>
          </cell>
          <cell r="B179">
            <v>-0.72704057423367918</v>
          </cell>
          <cell r="C179">
            <v>9.2550649514839254</v>
          </cell>
          <cell r="D179">
            <v>-0.58164334586697897</v>
          </cell>
          <cell r="E179">
            <v>0.69900103138352709</v>
          </cell>
        </row>
        <row r="180">
          <cell r="A180" t="str">
            <v>Power Grid Corporation of India Ltd.</v>
          </cell>
        </row>
        <row r="181">
          <cell r="A181" t="str">
            <v>National Hydro Electric Power Corporation Ltd.</v>
          </cell>
        </row>
        <row r="182">
          <cell r="A182" t="str">
            <v>Man Infra Construction Ltd.</v>
          </cell>
        </row>
        <row r="184">
          <cell r="A184" t="str">
            <v>Deals Pipeline*</v>
          </cell>
        </row>
        <row r="185">
          <cell r="A185" t="str">
            <v>Reliance Power Ltd.</v>
          </cell>
        </row>
        <row r="186">
          <cell r="A186" t="str">
            <v>Edelweiss Capital Ltd.</v>
          </cell>
        </row>
        <row r="187">
          <cell r="A187" t="str">
            <v>Emaar MGF Land Ltd.</v>
          </cell>
        </row>
        <row r="188">
          <cell r="A188" t="str">
            <v>Future Capital Holdings Ltd.</v>
          </cell>
        </row>
        <row r="189">
          <cell r="A189" t="str">
            <v>Consolidated Construction Consortium Ltd.</v>
          </cell>
        </row>
        <row r="190">
          <cell r="A190" t="str">
            <v>IRB Infrastructure Developers Ltd.</v>
          </cell>
        </row>
        <row r="192">
          <cell r="A192" t="str">
            <v>Deals Pipeline*</v>
          </cell>
        </row>
        <row r="193">
          <cell r="A193" t="str">
            <v>Reliance Power Ltd.</v>
          </cell>
        </row>
      </sheetData>
      <sheetData sheetId="20">
        <row r="1">
          <cell r="A1" t="str">
            <v>Kotak Mahindra Asset Management Company</v>
          </cell>
          <cell r="B1" t="e">
            <v>#REF!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F2005</v>
          </cell>
          <cell r="N2" t="str">
            <v>YoY Growth</v>
          </cell>
          <cell r="O2" t="str">
            <v>F2004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240</v>
          </cell>
          <cell r="C6">
            <v>240</v>
          </cell>
          <cell r="D6">
            <v>240</v>
          </cell>
          <cell r="E6">
            <v>240</v>
          </cell>
          <cell r="F6">
            <v>240</v>
          </cell>
          <cell r="G6">
            <v>240</v>
          </cell>
          <cell r="H6">
            <v>240</v>
          </cell>
          <cell r="I6">
            <v>241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-0.17500000000000004</v>
          </cell>
          <cell r="S6">
            <v>0</v>
          </cell>
          <cell r="T6">
            <v>0.42929292929292928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-44.259</v>
          </cell>
          <cell r="C7">
            <v>-10.377000000000001</v>
          </cell>
          <cell r="D7">
            <v>18.532</v>
          </cell>
          <cell r="E7">
            <v>22.654</v>
          </cell>
          <cell r="F7">
            <v>90.953999999999994</v>
          </cell>
          <cell r="G7">
            <v>178.95613851455761</v>
          </cell>
          <cell r="H7">
            <v>283.21054354272144</v>
          </cell>
          <cell r="I7">
            <v>1039.2160551241659</v>
          </cell>
          <cell r="J7" t="str">
            <v>Reserves and Surplus</v>
          </cell>
          <cell r="K7">
            <v>-0.76553921236358702</v>
          </cell>
          <cell r="L7">
            <v>-2.7858726028717355</v>
          </cell>
          <cell r="M7">
            <v>-2.7858726028717355</v>
          </cell>
          <cell r="N7" t="str">
            <v>Reserves and Surplus</v>
          </cell>
          <cell r="O7">
            <v>-0.76553921236358702</v>
          </cell>
          <cell r="P7">
            <v>-2.7858726028717355</v>
          </cell>
          <cell r="Q7">
            <v>0.22242607381826041</v>
          </cell>
          <cell r="R7">
            <v>2.1954180277213737</v>
          </cell>
          <cell r="S7">
            <v>0.1416237273618921</v>
          </cell>
          <cell r="T7">
            <v>1.2264493411260755</v>
          </cell>
          <cell r="U7">
            <v>1.0026870258049088</v>
          </cell>
          <cell r="V7">
            <v>4.6843145110141649E-2</v>
          </cell>
          <cell r="W7">
            <v>1.1879292655012184</v>
          </cell>
          <cell r="X7">
            <v>0.71652957708047116</v>
          </cell>
        </row>
        <row r="8">
          <cell r="A8" t="str">
            <v>Share holders equity</v>
          </cell>
          <cell r="B8">
            <v>195.74099999999999</v>
          </cell>
          <cell r="C8">
            <v>229.62299999999999</v>
          </cell>
          <cell r="D8">
            <v>258.53199999999998</v>
          </cell>
          <cell r="E8">
            <v>262.654</v>
          </cell>
          <cell r="F8">
            <v>330.95400000000001</v>
          </cell>
          <cell r="G8">
            <v>418.95613851455761</v>
          </cell>
          <cell r="H8">
            <v>523.21054354272144</v>
          </cell>
          <cell r="I8">
            <v>1280.2160551241659</v>
          </cell>
          <cell r="J8" t="str">
            <v>Share holders equity</v>
          </cell>
          <cell r="K8">
            <v>0.17309608104587193</v>
          </cell>
          <cell r="L8">
            <v>0.1258976670455485</v>
          </cell>
          <cell r="M8">
            <v>0.1258976670455485</v>
          </cell>
          <cell r="N8" t="str">
            <v>Share holders equity</v>
          </cell>
          <cell r="O8">
            <v>0.17309608104587193</v>
          </cell>
          <cell r="P8">
            <v>0.1258976670455485</v>
          </cell>
          <cell r="Q8">
            <v>1.594386768369116E-2</v>
          </cell>
          <cell r="R8">
            <v>2.9449389691381E-2</v>
          </cell>
          <cell r="S8">
            <v>3.7915743613830433E-2</v>
          </cell>
          <cell r="T8">
            <v>0.66403340923101029</v>
          </cell>
          <cell r="U8">
            <v>0.39505777779681206</v>
          </cell>
          <cell r="V8">
            <v>2.6494892214189436E-2</v>
          </cell>
          <cell r="W8">
            <v>0.68522233914367026</v>
          </cell>
          <cell r="X8">
            <v>0.53660056228936348</v>
          </cell>
        </row>
        <row r="9">
          <cell r="A9" t="str">
            <v>Total Liablilities</v>
          </cell>
          <cell r="B9">
            <v>195.74099999999999</v>
          </cell>
          <cell r="C9">
            <v>229.62299999999999</v>
          </cell>
          <cell r="D9">
            <v>258.53199999999998</v>
          </cell>
          <cell r="E9">
            <v>262.654</v>
          </cell>
          <cell r="F9">
            <v>330.95400000000001</v>
          </cell>
          <cell r="G9">
            <v>418.95613851455761</v>
          </cell>
          <cell r="H9">
            <v>523.21054354272144</v>
          </cell>
          <cell r="I9">
            <v>1280.2160551241659</v>
          </cell>
          <cell r="J9" t="str">
            <v>Total Liablilities</v>
          </cell>
          <cell r="K9">
            <v>0.17309608104587193</v>
          </cell>
          <cell r="L9">
            <v>0.1258976670455485</v>
          </cell>
          <cell r="M9">
            <v>0.1258976670455485</v>
          </cell>
          <cell r="N9" t="str">
            <v>Total Liablilities</v>
          </cell>
          <cell r="O9">
            <v>0.17309608104587193</v>
          </cell>
          <cell r="P9">
            <v>0.1258976670455485</v>
          </cell>
          <cell r="Q9">
            <v>1.594386768369116E-2</v>
          </cell>
          <cell r="R9">
            <v>2.9449389691381E-2</v>
          </cell>
          <cell r="S9">
            <v>3.7915743613830433E-2</v>
          </cell>
          <cell r="T9">
            <v>0.66403340923101029</v>
          </cell>
          <cell r="U9">
            <v>0.39505777779681206</v>
          </cell>
          <cell r="V9">
            <v>2.6494892214189436E-2</v>
          </cell>
          <cell r="W9">
            <v>0.68522233914367026</v>
          </cell>
          <cell r="X9">
            <v>0.53660056228936348</v>
          </cell>
        </row>
        <row r="10">
          <cell r="A10" t="str">
            <v>Growth YoY</v>
          </cell>
          <cell r="D10">
            <v>0.1258976670455485</v>
          </cell>
          <cell r="E10">
            <v>1.594386768369116E-2</v>
          </cell>
          <cell r="F10">
            <v>0.26003792061038489</v>
          </cell>
          <cell r="G10">
            <v>0.26590444144671954</v>
          </cell>
          <cell r="H10">
            <v>0.24884324501797761</v>
          </cell>
          <cell r="I10">
            <v>0.60423286344533245</v>
          </cell>
          <cell r="J10">
            <v>2.6494892214189436E-2</v>
          </cell>
          <cell r="K10">
            <v>0.68522233914367026</v>
          </cell>
          <cell r="L10">
            <v>0.53660056228936348</v>
          </cell>
        </row>
        <row r="12">
          <cell r="A12" t="str">
            <v>Assets</v>
          </cell>
          <cell r="J12" t="str">
            <v>Assets</v>
          </cell>
          <cell r="K12" t="str">
            <v>Assets</v>
          </cell>
          <cell r="N12" t="str">
            <v>Assets</v>
          </cell>
        </row>
        <row r="13">
          <cell r="A13" t="str">
            <v xml:space="preserve">Fixed Assets </v>
          </cell>
          <cell r="B13">
            <v>9.6300000000000008</v>
          </cell>
          <cell r="C13">
            <v>18.291</v>
          </cell>
          <cell r="D13">
            <v>20.783000000000001</v>
          </cell>
          <cell r="E13">
            <v>28.9</v>
          </cell>
          <cell r="F13">
            <v>28.9</v>
          </cell>
          <cell r="G13">
            <v>28.9</v>
          </cell>
          <cell r="H13">
            <v>28.9</v>
          </cell>
          <cell r="I13">
            <v>30.478999999999999</v>
          </cell>
          <cell r="J13" t="str">
            <v xml:space="preserve">Fixed Assets </v>
          </cell>
          <cell r="K13">
            <v>0.89937694704049842</v>
          </cell>
          <cell r="L13">
            <v>0.13624186758515111</v>
          </cell>
          <cell r="M13">
            <v>0.13624186758515111</v>
          </cell>
          <cell r="N13" t="str">
            <v xml:space="preserve">Fixed Assets </v>
          </cell>
          <cell r="O13">
            <v>0.89937694704049842</v>
          </cell>
          <cell r="P13">
            <v>0.13624186758515111</v>
          </cell>
          <cell r="Q13">
            <v>0.39055959197420953</v>
          </cell>
          <cell r="R13">
            <v>5.4636678200691957E-2</v>
          </cell>
          <cell r="S13">
            <v>0.37406082876734814</v>
          </cell>
          <cell r="T13">
            <v>9.3935052531040952E-2</v>
          </cell>
          <cell r="U13">
            <v>5.1730911948312697E-2</v>
          </cell>
          <cell r="V13">
            <v>5.1730911948312697E-2</v>
          </cell>
          <cell r="W13">
            <v>5.1730911948312697E-2</v>
          </cell>
          <cell r="X13">
            <v>5.1730911948312697E-2</v>
          </cell>
        </row>
        <row r="14">
          <cell r="A14" t="str">
            <v>Investments</v>
          </cell>
          <cell r="B14">
            <v>174.965</v>
          </cell>
          <cell r="C14">
            <v>137.78</v>
          </cell>
          <cell r="D14">
            <v>105.16800000000001</v>
          </cell>
          <cell r="E14">
            <v>230.536</v>
          </cell>
          <cell r="F14">
            <v>130</v>
          </cell>
          <cell r="G14">
            <v>140</v>
          </cell>
          <cell r="H14">
            <v>140</v>
          </cell>
          <cell r="I14">
            <v>140</v>
          </cell>
          <cell r="J14" t="str">
            <v>Investments</v>
          </cell>
          <cell r="K14">
            <v>-0.21252821992970028</v>
          </cell>
          <cell r="L14">
            <v>-0.23669618231963996</v>
          </cell>
          <cell r="M14">
            <v>-0.23669618231963996</v>
          </cell>
          <cell r="N14" t="str">
            <v>Investments</v>
          </cell>
          <cell r="O14">
            <v>-0.21252821992970028</v>
          </cell>
          <cell r="P14">
            <v>-0.23669618231963996</v>
          </cell>
          <cell r="Q14">
            <v>1.1920736345656473</v>
          </cell>
          <cell r="R14">
            <v>0.21852986084602843</v>
          </cell>
          <cell r="S14">
            <v>-0.44924621326735847</v>
          </cell>
          <cell r="T14">
            <v>-1</v>
          </cell>
          <cell r="U14" t="e">
            <v>#DIV/0!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 xml:space="preserve">Loans and advances </v>
          </cell>
          <cell r="B15">
            <v>24.574999999999999</v>
          </cell>
          <cell r="C15">
            <v>110.509</v>
          </cell>
          <cell r="D15">
            <v>159.26499999999999</v>
          </cell>
          <cell r="E15">
            <v>43.573999999999998</v>
          </cell>
          <cell r="F15">
            <v>200</v>
          </cell>
          <cell r="G15">
            <v>225</v>
          </cell>
          <cell r="H15">
            <v>225</v>
          </cell>
          <cell r="I15">
            <v>225</v>
          </cell>
          <cell r="J15" t="str">
            <v xml:space="preserve">Loans and advances </v>
          </cell>
          <cell r="K15" t="str">
            <v xml:space="preserve">Loans and advances </v>
          </cell>
          <cell r="L15">
            <v>144.23028422000002</v>
          </cell>
          <cell r="N15" t="str">
            <v xml:space="preserve">Loans and advances </v>
          </cell>
          <cell r="T15">
            <v>-0.10437432875678487</v>
          </cell>
          <cell r="U15">
            <v>-0.76596172444190924</v>
          </cell>
          <cell r="V15">
            <v>0.1</v>
          </cell>
          <cell r="W15">
            <v>0.1</v>
          </cell>
          <cell r="X15">
            <v>0.1</v>
          </cell>
        </row>
        <row r="16">
          <cell r="A16" t="str">
            <v>Current Assets</v>
          </cell>
          <cell r="B16">
            <v>17.945</v>
          </cell>
          <cell r="C16">
            <v>9.8170000000000002</v>
          </cell>
          <cell r="D16">
            <v>17.401</v>
          </cell>
          <cell r="E16">
            <v>38.957000000000008</v>
          </cell>
          <cell r="F16">
            <v>21.627000000000002</v>
          </cell>
          <cell r="G16">
            <v>24.627000000000002</v>
          </cell>
          <cell r="H16">
            <v>24.627000000000002</v>
          </cell>
          <cell r="I16">
            <v>24.627000000000002</v>
          </cell>
          <cell r="J16" t="str">
            <v>Current Assets</v>
          </cell>
          <cell r="K16" t="str">
            <v>Current Assets</v>
          </cell>
          <cell r="L16">
            <v>651.09115788500003</v>
          </cell>
          <cell r="N16" t="str">
            <v>Current Assets</v>
          </cell>
          <cell r="T16">
            <v>2.8697225959382413</v>
          </cell>
          <cell r="U16">
            <v>1.8118748120248882</v>
          </cell>
          <cell r="V16">
            <v>-0.57146484219009208</v>
          </cell>
          <cell r="W16">
            <v>0.21952788511392063</v>
          </cell>
          <cell r="X16">
            <v>0.22253544203491238</v>
          </cell>
        </row>
        <row r="17">
          <cell r="A17" t="str">
            <v>---Sundry Debtors</v>
          </cell>
          <cell r="B17">
            <v>7.9089999999999998</v>
          </cell>
          <cell r="C17">
            <v>6.9290000000000003</v>
          </cell>
          <cell r="D17">
            <v>12.773999999999999</v>
          </cell>
          <cell r="E17">
            <v>35.057000000000002</v>
          </cell>
          <cell r="F17">
            <v>17</v>
          </cell>
          <cell r="G17">
            <v>20</v>
          </cell>
          <cell r="H17">
            <v>20</v>
          </cell>
          <cell r="I17">
            <v>20</v>
          </cell>
          <cell r="J17" t="str">
            <v>---Sundry Debtors</v>
          </cell>
          <cell r="K17" t="str">
            <v>---Sundry Debtors</v>
          </cell>
          <cell r="L17">
            <v>106.44642976000002</v>
          </cell>
          <cell r="N17" t="str">
            <v>---Sundry Debtors</v>
          </cell>
          <cell r="T17">
            <v>4.6147165546368445</v>
          </cell>
          <cell r="U17">
            <v>6.1802328661178851E-2</v>
          </cell>
          <cell r="V17">
            <v>0.1</v>
          </cell>
          <cell r="W17">
            <v>0.1</v>
          </cell>
          <cell r="X17">
            <v>0.1</v>
          </cell>
        </row>
        <row r="18">
          <cell r="A18" t="str">
            <v>---Cash and Bank Balances</v>
          </cell>
          <cell r="B18">
            <v>2.1760000000000002</v>
          </cell>
          <cell r="C18">
            <v>2.62</v>
          </cell>
          <cell r="D18">
            <v>4.181</v>
          </cell>
          <cell r="E18">
            <v>3.2</v>
          </cell>
          <cell r="F18">
            <v>4.181</v>
          </cell>
          <cell r="G18">
            <v>4.181</v>
          </cell>
          <cell r="H18">
            <v>4.181</v>
          </cell>
          <cell r="I18">
            <v>4.181</v>
          </cell>
          <cell r="J18" t="str">
            <v>---Cash and Bank Balances</v>
          </cell>
          <cell r="K18">
            <v>0.20404411764705888</v>
          </cell>
          <cell r="L18">
            <v>0.59580152671755715</v>
          </cell>
          <cell r="M18">
            <v>0.59580152671755715</v>
          </cell>
          <cell r="N18" t="str">
            <v>---Cash and Bank Balances</v>
          </cell>
          <cell r="O18">
            <v>0.20404411764705888</v>
          </cell>
          <cell r="P18">
            <v>0.59580152671755715</v>
          </cell>
          <cell r="Q18">
            <v>-0.23463286295144703</v>
          </cell>
          <cell r="R18">
            <v>1.6193749999999998</v>
          </cell>
          <cell r="S18">
            <v>6.5689572894297301</v>
          </cell>
          <cell r="T18">
            <v>3.2246741169238531</v>
          </cell>
          <cell r="U18">
            <v>2.4281866311477245</v>
          </cell>
          <cell r="V18">
            <v>0.25</v>
          </cell>
          <cell r="W18">
            <v>0.25</v>
          </cell>
          <cell r="X18">
            <v>0.25</v>
          </cell>
        </row>
        <row r="19">
          <cell r="A19" t="str">
            <v>---Other Current Assets</v>
          </cell>
          <cell r="B19">
            <v>7.86</v>
          </cell>
          <cell r="C19">
            <v>0.26800000000000002</v>
          </cell>
          <cell r="D19">
            <v>0.44600000000000001</v>
          </cell>
          <cell r="E19">
            <v>0.7</v>
          </cell>
          <cell r="F19">
            <v>0.44600000000000001</v>
          </cell>
          <cell r="G19">
            <v>0.44600000000000001</v>
          </cell>
          <cell r="H19">
            <v>0.44600000000000001</v>
          </cell>
          <cell r="I19">
            <v>0.44600000000000001</v>
          </cell>
          <cell r="J19" t="str">
            <v>---Other Current Assets</v>
          </cell>
          <cell r="K19" t="str">
            <v>---Other Current Assets</v>
          </cell>
          <cell r="L19">
            <v>0.44600000000000001</v>
          </cell>
          <cell r="N19" t="str">
            <v>---Other Current Assets</v>
          </cell>
        </row>
        <row r="20">
          <cell r="A20" t="str">
            <v>Current Liabilities</v>
          </cell>
          <cell r="B20">
            <v>31.376999999999999</v>
          </cell>
          <cell r="C20">
            <v>46.779699999999998</v>
          </cell>
          <cell r="D20">
            <v>45.008000000000003</v>
          </cell>
          <cell r="E20">
            <v>81.7</v>
          </cell>
          <cell r="F20">
            <v>60</v>
          </cell>
          <cell r="G20">
            <v>75</v>
          </cell>
          <cell r="H20">
            <v>75</v>
          </cell>
          <cell r="I20">
            <v>75</v>
          </cell>
          <cell r="J20" t="str">
            <v>Current Liabilities</v>
          </cell>
          <cell r="K20">
            <v>0.49089141728017327</v>
          </cell>
          <cell r="L20">
            <v>-3.7873265540394607E-2</v>
          </cell>
          <cell r="M20">
            <v>-3.7873265540394607E-2</v>
          </cell>
          <cell r="N20" t="str">
            <v>Current Liabilities</v>
          </cell>
          <cell r="O20">
            <v>0.49089141728017327</v>
          </cell>
          <cell r="P20">
            <v>-3.7873265540394607E-2</v>
          </cell>
          <cell r="Q20">
            <v>0.81523284749377889</v>
          </cell>
          <cell r="R20">
            <v>0.7830722154222769</v>
          </cell>
          <cell r="S20">
            <v>0.31784701771727852</v>
          </cell>
          <cell r="T20">
            <v>-0.43841025106781961</v>
          </cell>
          <cell r="U20">
            <v>4.3308470050271772</v>
          </cell>
          <cell r="V20">
            <v>-0.43933426383998009</v>
          </cell>
          <cell r="W20">
            <v>0.10000000000000031</v>
          </cell>
          <cell r="X20">
            <v>9.9999999999999867E-2</v>
          </cell>
        </row>
        <row r="21">
          <cell r="A21" t="str">
            <v>---Liabilities</v>
          </cell>
          <cell r="B21">
            <v>24.693999999999999</v>
          </cell>
          <cell r="C21">
            <v>42.523699999999998</v>
          </cell>
          <cell r="D21">
            <v>41.746000000000002</v>
          </cell>
          <cell r="E21">
            <v>77.400000000000006</v>
          </cell>
          <cell r="F21">
            <v>55</v>
          </cell>
          <cell r="G21">
            <v>65</v>
          </cell>
          <cell r="H21">
            <v>65</v>
          </cell>
          <cell r="I21">
            <v>65</v>
          </cell>
          <cell r="J21" t="str">
            <v>---Liabilities</v>
          </cell>
          <cell r="K21" t="str">
            <v>---Liabilities</v>
          </cell>
          <cell r="L21">
            <v>151.55616146000003</v>
          </cell>
          <cell r="N21" t="str">
            <v>---Liabilities</v>
          </cell>
          <cell r="T21">
            <v>-0.50356446239621633</v>
          </cell>
          <cell r="U21">
            <v>1.522427561427909</v>
          </cell>
          <cell r="V21">
            <v>0.1</v>
          </cell>
          <cell r="W21">
            <v>0.1</v>
          </cell>
          <cell r="X21">
            <v>0.1</v>
          </cell>
        </row>
        <row r="22">
          <cell r="A22" t="str">
            <v>---Provisions</v>
          </cell>
          <cell r="B22">
            <v>6.6829999999999998</v>
          </cell>
          <cell r="C22">
            <v>4.2560000000000002</v>
          </cell>
          <cell r="D22">
            <v>3.262</v>
          </cell>
          <cell r="E22">
            <v>4.3</v>
          </cell>
          <cell r="F22">
            <v>5</v>
          </cell>
          <cell r="G22">
            <v>10</v>
          </cell>
          <cell r="H22">
            <v>10</v>
          </cell>
          <cell r="I22">
            <v>10</v>
          </cell>
          <cell r="J22" t="str">
            <v>---Provisions</v>
          </cell>
          <cell r="K22" t="str">
            <v>---Provisions</v>
          </cell>
          <cell r="L22">
            <v>238.35059765000005</v>
          </cell>
          <cell r="N22" t="str">
            <v>---Provisions</v>
          </cell>
          <cell r="T22">
            <v>0.18442329904845711</v>
          </cell>
          <cell r="U22">
            <v>15.583304959598774</v>
          </cell>
          <cell r="V22">
            <v>0.1</v>
          </cell>
          <cell r="W22">
            <v>0.1</v>
          </cell>
          <cell r="X22">
            <v>0.1</v>
          </cell>
        </row>
        <row r="23">
          <cell r="A23" t="str">
            <v>Other Assets</v>
          </cell>
          <cell r="C23">
            <v>0</v>
          </cell>
          <cell r="D23">
            <v>0.9</v>
          </cell>
          <cell r="E23">
            <v>2.3869999999999862</v>
          </cell>
          <cell r="F23">
            <v>10.427000000000028</v>
          </cell>
          <cell r="G23">
            <v>75.429138514557621</v>
          </cell>
          <cell r="H23">
            <v>179.68354354272145</v>
          </cell>
          <cell r="I23">
            <v>935.11005512416591</v>
          </cell>
          <cell r="J23" t="str">
            <v>Other Assets</v>
          </cell>
          <cell r="K23" t="str">
            <v>Other Assets</v>
          </cell>
          <cell r="L23">
            <v>26.743498650000003</v>
          </cell>
          <cell r="N23" t="str">
            <v>Other Assets</v>
          </cell>
          <cell r="T23">
            <v>0.21626964515171143</v>
          </cell>
          <cell r="U23">
            <v>0.20846038195856109</v>
          </cell>
          <cell r="V23">
            <v>0.1</v>
          </cell>
          <cell r="W23">
            <v>0.1</v>
          </cell>
          <cell r="X23">
            <v>0.1</v>
          </cell>
        </row>
        <row r="24">
          <cell r="A24" t="str">
            <v>Total Assets</v>
          </cell>
          <cell r="B24">
            <v>195.73799999999997</v>
          </cell>
          <cell r="C24">
            <v>229.6173</v>
          </cell>
          <cell r="D24">
            <v>258.50900000000001</v>
          </cell>
          <cell r="E24">
            <v>262.654</v>
          </cell>
          <cell r="F24">
            <v>330.95400000000001</v>
          </cell>
          <cell r="G24">
            <v>418.95613851455761</v>
          </cell>
          <cell r="H24">
            <v>523.21054354272144</v>
          </cell>
          <cell r="I24">
            <v>1280.2160551241659</v>
          </cell>
          <cell r="J24" t="str">
            <v>Total Assets</v>
          </cell>
          <cell r="K24">
            <v>0.17308494007295483</v>
          </cell>
          <cell r="L24">
            <v>0.12582544956325159</v>
          </cell>
          <cell r="M24">
            <v>0.12582544956325159</v>
          </cell>
          <cell r="N24" t="str">
            <v>Total Assets</v>
          </cell>
          <cell r="O24">
            <v>0.17308494007295483</v>
          </cell>
          <cell r="P24">
            <v>0.12582544956325159</v>
          </cell>
          <cell r="Q24">
            <v>1.6034257994886003E-2</v>
          </cell>
          <cell r="R24">
            <v>2.9449389691381E-2</v>
          </cell>
          <cell r="S24">
            <v>3.7915743613830433E-2</v>
          </cell>
          <cell r="T24">
            <v>0.66403340923101029</v>
          </cell>
          <cell r="U24">
            <v>0.39505748443241484</v>
          </cell>
          <cell r="V24">
            <v>2.7179696566588696E-2</v>
          </cell>
          <cell r="W24">
            <v>0.68409918238304424</v>
          </cell>
          <cell r="X24">
            <v>0.53660056228936348</v>
          </cell>
        </row>
        <row r="25">
          <cell r="A25" t="str">
            <v>Difference</v>
          </cell>
          <cell r="C25">
            <v>5.6999999999902684E-3</v>
          </cell>
          <cell r="D25">
            <v>2.2999999999967713E-2</v>
          </cell>
          <cell r="E25">
            <v>0</v>
          </cell>
          <cell r="F25">
            <v>0</v>
          </cell>
          <cell r="G25">
            <v>0</v>
          </cell>
          <cell r="H25">
            <v>549.6</v>
          </cell>
          <cell r="J25" t="str">
            <v>Difference</v>
          </cell>
          <cell r="K25">
            <v>0</v>
          </cell>
        </row>
        <row r="26">
          <cell r="A26" t="str">
            <v>Earnings Model</v>
          </cell>
          <cell r="H26">
            <v>173.4</v>
          </cell>
          <cell r="N26" t="str">
            <v>Earnings Model</v>
          </cell>
        </row>
        <row r="27">
          <cell r="A27" t="str">
            <v>Management fees</v>
          </cell>
          <cell r="B27">
            <v>141.09700000000001</v>
          </cell>
          <cell r="C27">
            <v>220.16800000000001</v>
          </cell>
          <cell r="D27">
            <v>221.36199999999999</v>
          </cell>
          <cell r="E27">
            <v>353.63200000000001</v>
          </cell>
          <cell r="F27">
            <v>455.38</v>
          </cell>
          <cell r="G27">
            <v>560.55886099999998</v>
          </cell>
          <cell r="H27">
            <v>114.8</v>
          </cell>
          <cell r="I27">
            <v>1624.634491</v>
          </cell>
          <cell r="J27">
            <v>1021.290562</v>
          </cell>
          <cell r="K27">
            <v>1626</v>
          </cell>
          <cell r="L27">
            <v>1951.1999999999996</v>
          </cell>
          <cell r="N27" t="str">
            <v>Management fees</v>
          </cell>
          <cell r="T27">
            <v>0.29021419572207963</v>
          </cell>
          <cell r="U27">
            <v>1.2463252097157103</v>
          </cell>
          <cell r="V27">
            <v>-0.37137210390543163</v>
          </cell>
          <cell r="W27">
            <v>0.59210322752400013</v>
          </cell>
          <cell r="X27">
            <v>0.19999999999999973</v>
          </cell>
        </row>
        <row r="28">
          <cell r="A28" t="str">
            <v>Earnings Model</v>
          </cell>
          <cell r="G28">
            <v>76.8</v>
          </cell>
          <cell r="H28">
            <v>64.191000000000003</v>
          </cell>
          <cell r="I28">
            <v>65.191901000000001</v>
          </cell>
          <cell r="J28" t="str">
            <v>Earnings Model</v>
          </cell>
          <cell r="K28" t="str">
            <v>Earnings Model</v>
          </cell>
          <cell r="L28">
            <v>42.25</v>
          </cell>
          <cell r="N28" t="str">
            <v>Portfolio Advisory Services</v>
          </cell>
          <cell r="T28">
            <v>-0.16417968749999989</v>
          </cell>
          <cell r="U28">
            <v>0.3</v>
          </cell>
          <cell r="V28">
            <v>0.1</v>
          </cell>
          <cell r="W28">
            <v>0.3</v>
          </cell>
          <cell r="X28">
            <v>0.3</v>
          </cell>
        </row>
        <row r="29">
          <cell r="A29" t="str">
            <v>Management fees</v>
          </cell>
          <cell r="B29">
            <v>141.09700000000001</v>
          </cell>
          <cell r="C29">
            <v>220.16800000000001</v>
          </cell>
          <cell r="D29">
            <v>221.36199999999999</v>
          </cell>
          <cell r="E29">
            <v>353.63200000000001</v>
          </cell>
          <cell r="F29">
            <v>467.19246489149566</v>
          </cell>
          <cell r="G29">
            <v>540.69772796246343</v>
          </cell>
          <cell r="H29">
            <v>621.80238715683288</v>
          </cell>
          <cell r="I29">
            <v>1216.7583620334053</v>
          </cell>
          <cell r="J29" t="str">
            <v>Management fees</v>
          </cell>
          <cell r="K29" t="str">
            <v>Management fees</v>
          </cell>
          <cell r="L29">
            <v>46.508321730000006</v>
          </cell>
          <cell r="N29" t="str">
            <v>Income from Investments</v>
          </cell>
          <cell r="O29">
            <v>-0.17715472481827621</v>
          </cell>
          <cell r="P29">
            <v>-0.34982332155477036</v>
          </cell>
          <cell r="Q29">
            <v>0.47437888198757761</v>
          </cell>
          <cell r="R29">
            <v>1.014612954186414</v>
          </cell>
          <cell r="S29">
            <v>-1.6924785989675284E-2</v>
          </cell>
          <cell r="T29">
            <v>-0.84804573251794735</v>
          </cell>
          <cell r="U29">
            <v>0.3</v>
          </cell>
          <cell r="V29">
            <v>0.1</v>
          </cell>
          <cell r="W29">
            <v>0.3</v>
          </cell>
          <cell r="X29">
            <v>0.3</v>
          </cell>
        </row>
        <row r="30">
          <cell r="A30" t="str">
            <v>Income from Investments</v>
          </cell>
          <cell r="B30">
            <v>9.6300000000000008</v>
          </cell>
          <cell r="C30">
            <v>7.9240000000000004</v>
          </cell>
          <cell r="D30">
            <v>5.1520000000000001</v>
          </cell>
          <cell r="E30">
            <v>7.5960000000000001</v>
          </cell>
          <cell r="F30">
            <v>10.035273853372434</v>
          </cell>
          <cell r="G30">
            <v>11.614163711436952</v>
          </cell>
          <cell r="H30">
            <v>13.356288268152493</v>
          </cell>
          <cell r="I30">
            <v>40.889044785008572</v>
          </cell>
          <cell r="J30" t="str">
            <v>Income from Investments</v>
          </cell>
          <cell r="K30">
            <v>-0.17715472481827621</v>
          </cell>
          <cell r="L30">
            <v>-0.34982332155477036</v>
          </cell>
          <cell r="M30">
            <v>-0.34982332155477036</v>
          </cell>
          <cell r="N30" t="str">
            <v>Other Income</v>
          </cell>
          <cell r="O30">
            <v>9.5251017639077284E-2</v>
          </cell>
          <cell r="P30">
            <v>0.74603567888999023</v>
          </cell>
          <cell r="Q30">
            <v>3.5183766141620563</v>
          </cell>
          <cell r="R30">
            <v>1.3106058226814477</v>
          </cell>
          <cell r="S30">
            <v>-0.6147039634643614</v>
          </cell>
          <cell r="T30">
            <v>1.2281017391611102</v>
          </cell>
          <cell r="U30">
            <v>-0.17003850538315379</v>
          </cell>
          <cell r="V30">
            <v>0.1</v>
          </cell>
          <cell r="W30">
            <v>0.3</v>
          </cell>
          <cell r="X30">
            <v>0.3</v>
          </cell>
        </row>
        <row r="31">
          <cell r="A31" t="str">
            <v>Other Income</v>
          </cell>
          <cell r="B31">
            <v>3.6850000000000001</v>
          </cell>
          <cell r="C31">
            <v>4.0359999999999996</v>
          </cell>
          <cell r="D31">
            <v>7.0469999999999997</v>
          </cell>
          <cell r="E31">
            <v>31.841000000000012</v>
          </cell>
          <cell r="F31">
            <v>67.072261255131863</v>
          </cell>
          <cell r="G31">
            <v>93.9011657571846</v>
          </cell>
          <cell r="H31">
            <v>112.68139890862152</v>
          </cell>
          <cell r="I31">
            <v>148.32115199999998</v>
          </cell>
          <cell r="J31" t="str">
            <v>Other Income</v>
          </cell>
          <cell r="K31" t="str">
            <v>Other Income</v>
          </cell>
          <cell r="L31">
            <v>2104.9583217299996</v>
          </cell>
          <cell r="N31" t="str">
            <v>Other Income</v>
          </cell>
          <cell r="O31">
            <v>0.50330285210993964</v>
          </cell>
          <cell r="P31">
            <v>6.1733181692857908E-3</v>
          </cell>
          <cell r="Q31">
            <v>0.68293936059530513</v>
          </cell>
          <cell r="R31">
            <v>0.38462967061762687</v>
          </cell>
          <cell r="S31">
            <v>0.25103857566765586</v>
          </cell>
          <cell r="T31">
            <v>0.25260396778305827</v>
          </cell>
          <cell r="U31">
            <v>1.0575347939564628</v>
          </cell>
          <cell r="V31">
            <v>-0.3839240685812435</v>
          </cell>
          <cell r="W31">
            <v>0.61341753014022471</v>
          </cell>
          <cell r="X31">
            <v>0.20678078796282895</v>
          </cell>
        </row>
        <row r="32">
          <cell r="A32" t="str">
            <v>Total Income</v>
          </cell>
          <cell r="B32">
            <v>154.41200000000001</v>
          </cell>
          <cell r="C32">
            <v>232.12800000000001</v>
          </cell>
          <cell r="D32">
            <v>233.56099999999998</v>
          </cell>
          <cell r="E32">
            <v>393.06900000000002</v>
          </cell>
          <cell r="F32">
            <v>544.29999999999995</v>
          </cell>
          <cell r="G32">
            <v>646.21305743108496</v>
          </cell>
          <cell r="H32">
            <v>747.84007433360694</v>
          </cell>
          <cell r="I32">
            <v>1405.9685588184138</v>
          </cell>
          <cell r="J32" t="str">
            <v>Other Income</v>
          </cell>
          <cell r="K32" t="str">
            <v>Other Income</v>
          </cell>
        </row>
        <row r="33">
          <cell r="A33" t="str">
            <v>Employee Expenses</v>
          </cell>
          <cell r="B33">
            <v>58.680999999999997</v>
          </cell>
          <cell r="C33">
            <v>74.575999999999993</v>
          </cell>
          <cell r="D33">
            <v>94.47</v>
          </cell>
          <cell r="E33">
            <v>140.52799999999999</v>
          </cell>
          <cell r="F33">
            <v>224.10900000000001</v>
          </cell>
          <cell r="G33">
            <v>317.416</v>
          </cell>
          <cell r="H33">
            <v>281.25799999999998</v>
          </cell>
          <cell r="I33">
            <v>406.40837599999998</v>
          </cell>
          <cell r="J33">
            <v>383.91434600000002</v>
          </cell>
          <cell r="K33">
            <v>441.5014979</v>
          </cell>
          <cell r="L33">
            <v>507.72672258499995</v>
          </cell>
          <cell r="N33" t="str">
            <v>Employee Expenses</v>
          </cell>
          <cell r="O33">
            <v>0.27087132121129498</v>
          </cell>
          <cell r="P33">
            <v>0.2667614245869987</v>
          </cell>
          <cell r="Q33">
            <v>0.48754101831269181</v>
          </cell>
          <cell r="R33">
            <v>0.59476403279061829</v>
          </cell>
          <cell r="S33">
            <v>0.41634650995720834</v>
          </cell>
          <cell r="T33">
            <v>-0.11391360233888659</v>
          </cell>
          <cell r="U33">
            <v>0</v>
          </cell>
          <cell r="V33">
            <v>0.22500000000000001</v>
          </cell>
          <cell r="W33">
            <v>0.15</v>
          </cell>
          <cell r="X33">
            <v>0.15</v>
          </cell>
        </row>
        <row r="34">
          <cell r="A34" t="str">
            <v>Employee Expenses</v>
          </cell>
          <cell r="B34">
            <v>58.680999999999997</v>
          </cell>
          <cell r="C34">
            <v>74.575999999999993</v>
          </cell>
          <cell r="D34">
            <v>94.47</v>
          </cell>
          <cell r="E34">
            <v>140.52799999999999</v>
          </cell>
          <cell r="F34">
            <v>210.79199999999997</v>
          </cell>
          <cell r="G34">
            <v>263.48999999999995</v>
          </cell>
          <cell r="H34">
            <v>316.18799999999993</v>
          </cell>
          <cell r="I34">
            <v>403.39619999999996</v>
          </cell>
          <cell r="J34" t="str">
            <v>Employee Expenses</v>
          </cell>
          <cell r="K34">
            <v>0.27087132121129498</v>
          </cell>
          <cell r="L34">
            <v>0.2667614245869987</v>
          </cell>
          <cell r="M34">
            <v>0.2667614245869987</v>
          </cell>
          <cell r="N34" t="str">
            <v>Administrative and other exp</v>
          </cell>
          <cell r="O34">
            <v>0.72509597144009419</v>
          </cell>
          <cell r="P34">
            <v>-0.14529396484544121</v>
          </cell>
          <cell r="Q34">
            <v>0.63302603586262807</v>
          </cell>
          <cell r="R34">
            <v>0.22770416139358307</v>
          </cell>
          <cell r="S34">
            <v>0.63199781709036329</v>
          </cell>
          <cell r="T34">
            <v>0.21621864298674209</v>
          </cell>
          <cell r="U34">
            <v>0.1</v>
          </cell>
          <cell r="V34">
            <v>0.2</v>
          </cell>
          <cell r="W34">
            <v>0.15</v>
          </cell>
          <cell r="X34">
            <v>0.15</v>
          </cell>
        </row>
        <row r="35">
          <cell r="A35" t="str">
            <v>Administrative and other exp</v>
          </cell>
          <cell r="B35">
            <v>66.947000000000003</v>
          </cell>
          <cell r="C35">
            <v>115.49</v>
          </cell>
          <cell r="D35">
            <v>98.71</v>
          </cell>
          <cell r="E35">
            <v>161.196</v>
          </cell>
          <cell r="F35">
            <v>215.50799999999998</v>
          </cell>
          <cell r="G35">
            <v>237.05879999999999</v>
          </cell>
          <cell r="H35">
            <v>260.76468</v>
          </cell>
          <cell r="I35">
            <v>263.40623100000005</v>
          </cell>
          <cell r="J35" t="str">
            <v>Administrative and other exp</v>
          </cell>
          <cell r="K35">
            <v>0.72509597144009419</v>
          </cell>
          <cell r="L35">
            <v>-0.14529396484544121</v>
          </cell>
          <cell r="M35">
            <v>-0.14529396484544121</v>
          </cell>
          <cell r="N35" t="str">
            <v>Total Expenses</v>
          </cell>
          <cell r="O35">
            <v>0.51292705447830089</v>
          </cell>
          <cell r="P35">
            <v>1.638378247556127E-2</v>
          </cell>
          <cell r="Q35">
            <v>0.56188011181281694</v>
          </cell>
          <cell r="R35">
            <v>0.39866235367421887</v>
          </cell>
          <cell r="S35">
            <v>0.51747588919693843</v>
          </cell>
          <cell r="T35">
            <v>5.2585143428223624E-2</v>
          </cell>
          <cell r="U35">
            <v>0.10373561006727838</v>
          </cell>
          <cell r="V35">
            <v>0.22168286682265537</v>
          </cell>
          <cell r="W35">
            <v>0.14999999999999991</v>
          </cell>
          <cell r="X35">
            <v>0.14999999999999991</v>
          </cell>
        </row>
        <row r="36">
          <cell r="A36" t="str">
            <v>Total Expenses</v>
          </cell>
          <cell r="B36">
            <v>125.628</v>
          </cell>
          <cell r="C36">
            <v>190.06599999999997</v>
          </cell>
          <cell r="D36">
            <v>193.18</v>
          </cell>
          <cell r="E36">
            <v>301.72399999999999</v>
          </cell>
          <cell r="F36">
            <v>426.29999999999995</v>
          </cell>
          <cell r="G36">
            <v>500.54879999999991</v>
          </cell>
          <cell r="H36">
            <v>576.95267999999987</v>
          </cell>
          <cell r="I36">
            <v>666.80243100000007</v>
          </cell>
          <cell r="J36" t="str">
            <v>Total Expenses</v>
          </cell>
          <cell r="K36">
            <v>0.51292705447830089</v>
          </cell>
          <cell r="L36">
            <v>1.638378247556127E-2</v>
          </cell>
          <cell r="M36">
            <v>1.638378247556127E-2</v>
          </cell>
        </row>
        <row r="37">
          <cell r="A37" t="str">
            <v>Profit before Depreciation &amp; Tax</v>
          </cell>
          <cell r="B37">
            <v>28.784000000000006</v>
          </cell>
          <cell r="C37">
            <v>42.06200000000004</v>
          </cell>
          <cell r="D37">
            <v>40.380999999999972</v>
          </cell>
          <cell r="E37">
            <v>91.345000000000027</v>
          </cell>
          <cell r="F37">
            <v>122.245</v>
          </cell>
          <cell r="G37">
            <v>40.494000000000028</v>
          </cell>
          <cell r="H37">
            <v>178.81299999999987</v>
          </cell>
          <cell r="I37">
            <v>1010.836616</v>
          </cell>
          <cell r="J37">
            <v>172.18688199999985</v>
          </cell>
          <cell r="K37">
            <v>699.01846124999997</v>
          </cell>
          <cell r="L37">
            <v>902.91257525249966</v>
          </cell>
          <cell r="N37" t="str">
            <v>Profit before Depreciation &amp; Tax</v>
          </cell>
          <cell r="O37">
            <v>0.46129794330183538</v>
          </cell>
          <cell r="P37">
            <v>-3.9964813846228631E-2</v>
          </cell>
          <cell r="Q37">
            <v>1.2620787003788934</v>
          </cell>
          <cell r="R37">
            <v>0.33827795719524834</v>
          </cell>
          <cell r="S37">
            <v>-0.66874718802404987</v>
          </cell>
          <cell r="T37">
            <v>3.4157899935792893</v>
          </cell>
          <cell r="U37">
            <v>4.653037620307253</v>
          </cell>
          <cell r="V37">
            <v>-0.82965903759861437</v>
          </cell>
          <cell r="W37">
            <v>3.0596499171754594</v>
          </cell>
          <cell r="X37">
            <v>0.2916863077376981</v>
          </cell>
        </row>
        <row r="38">
          <cell r="A38" t="str">
            <v>Profit before Depreciation &amp; Tax</v>
          </cell>
          <cell r="B38">
            <v>28.784000000000006</v>
          </cell>
          <cell r="C38">
            <v>42.06200000000004</v>
          </cell>
          <cell r="D38">
            <v>40.380999999999972</v>
          </cell>
          <cell r="E38">
            <v>91.345000000000027</v>
          </cell>
          <cell r="F38">
            <v>118</v>
          </cell>
          <cell r="G38">
            <v>145.66425743108505</v>
          </cell>
          <cell r="H38">
            <v>170.88739433360706</v>
          </cell>
          <cell r="I38">
            <v>739.16612781841377</v>
          </cell>
          <cell r="J38" t="str">
            <v>Profit before Depreciation &amp; Tax</v>
          </cell>
          <cell r="K38">
            <v>0.46129794330183538</v>
          </cell>
          <cell r="L38">
            <v>-3.9964813846228631E-2</v>
          </cell>
          <cell r="M38">
            <v>-3.9964813846228631E-2</v>
          </cell>
        </row>
        <row r="39">
          <cell r="A39" t="str">
            <v>Growth YoY</v>
          </cell>
          <cell r="C39">
            <v>0.46129794330183538</v>
          </cell>
          <cell r="D39">
            <v>-3.9964813846228631E-2</v>
          </cell>
        </row>
        <row r="40">
          <cell r="A40" t="str">
            <v>Depreciation</v>
          </cell>
          <cell r="B40">
            <v>4.7210000000000001</v>
          </cell>
          <cell r="C40">
            <v>5.6820000000000004</v>
          </cell>
          <cell r="D40">
            <v>9.0869999999999997</v>
          </cell>
          <cell r="E40">
            <v>13.042999999999999</v>
          </cell>
          <cell r="F40">
            <v>16.253</v>
          </cell>
          <cell r="G40">
            <v>18.239000000000001</v>
          </cell>
          <cell r="H40">
            <v>20.010000000000002</v>
          </cell>
          <cell r="I40">
            <v>20.317755999999999</v>
          </cell>
          <cell r="J40">
            <v>25.383510999999999</v>
          </cell>
          <cell r="K40">
            <v>26.696623172480027</v>
          </cell>
          <cell r="L40">
            <v>28.077663835132878</v>
          </cell>
          <cell r="N40" t="str">
            <v>Depreciation</v>
          </cell>
          <cell r="O40">
            <v>0.20355856809997896</v>
          </cell>
          <cell r="P40">
            <v>0.59926082365364297</v>
          </cell>
          <cell r="Q40">
            <v>0.43534719929569721</v>
          </cell>
          <cell r="R40">
            <v>0.24610902399754675</v>
          </cell>
          <cell r="S40">
            <v>0.12219282593982661</v>
          </cell>
          <cell r="T40">
            <v>9.7099621689785698E-2</v>
          </cell>
          <cell r="U40">
            <v>1.5380109945027476E-2</v>
          </cell>
          <cell r="V40">
            <v>0.24932650042652349</v>
          </cell>
          <cell r="W40">
            <v>5.1730911948312697E-2</v>
          </cell>
          <cell r="X40">
            <v>5.1730911948312697E-2</v>
          </cell>
        </row>
        <row r="41">
          <cell r="A41" t="str">
            <v>Depreciation</v>
          </cell>
          <cell r="B41">
            <v>4.7210000000000001</v>
          </cell>
          <cell r="C41">
            <v>5.6820000000000004</v>
          </cell>
          <cell r="D41">
            <v>9.0869999999999997</v>
          </cell>
          <cell r="E41">
            <v>13.042999999999999</v>
          </cell>
          <cell r="F41">
            <v>12</v>
          </cell>
          <cell r="G41">
            <v>9.0869999999999997</v>
          </cell>
          <cell r="H41">
            <v>9.0869999999999997</v>
          </cell>
          <cell r="I41">
            <v>10.087</v>
          </cell>
          <cell r="J41" t="str">
            <v>Depreciation</v>
          </cell>
          <cell r="K41">
            <v>0.20355856809997896</v>
          </cell>
          <cell r="L41">
            <v>0.59926082365364297</v>
          </cell>
          <cell r="M41">
            <v>0.59926082365364297</v>
          </cell>
          <cell r="N41" t="str">
            <v>PBT</v>
          </cell>
          <cell r="O41">
            <v>0.5118646885259539</v>
          </cell>
          <cell r="P41">
            <v>-0.13980208905992475</v>
          </cell>
          <cell r="Q41">
            <v>1.5021409854924297</v>
          </cell>
          <cell r="R41">
            <v>0.35363081402773844</v>
          </cell>
          <cell r="S41">
            <v>-0.7900313231187257</v>
          </cell>
          <cell r="T41">
            <v>6.1356099752864388</v>
          </cell>
          <cell r="U41">
            <v>5.2374064721699263</v>
          </cell>
          <cell r="V41">
            <v>-0.85179144292113751</v>
          </cell>
          <cell r="W41">
            <v>3.5797438675813558</v>
          </cell>
          <cell r="X41">
            <v>0.3012144807298327</v>
          </cell>
        </row>
        <row r="42">
          <cell r="A42" t="str">
            <v>PBT</v>
          </cell>
          <cell r="B42">
            <v>24.063000000000006</v>
          </cell>
          <cell r="C42">
            <v>36.380000000000038</v>
          </cell>
          <cell r="D42">
            <v>31.293999999999972</v>
          </cell>
          <cell r="E42">
            <v>78.302000000000021</v>
          </cell>
          <cell r="F42">
            <v>106</v>
          </cell>
          <cell r="G42">
            <v>136.57725743108506</v>
          </cell>
          <cell r="H42">
            <v>161.80039433360707</v>
          </cell>
          <cell r="I42">
            <v>729.07912781841378</v>
          </cell>
          <cell r="J42" t="str">
            <v>PBT</v>
          </cell>
          <cell r="K42">
            <v>0.5118646885259539</v>
          </cell>
          <cell r="L42">
            <v>-0.13980208905992475</v>
          </cell>
          <cell r="M42">
            <v>-0.13980208905992475</v>
          </cell>
          <cell r="N42" t="str">
            <v>Total Tax</v>
          </cell>
          <cell r="O42">
            <v>0.72275862068965546</v>
          </cell>
          <cell r="P42">
            <v>0.1333066453162528</v>
          </cell>
          <cell r="Q42">
            <v>8.7689862239491347</v>
          </cell>
          <cell r="R42">
            <v>0.36288689615273384</v>
          </cell>
          <cell r="S42">
            <v>-0.68156412501326469</v>
          </cell>
          <cell r="T42">
            <v>3.6224594323591957</v>
          </cell>
          <cell r="U42">
            <v>5.0448446134712919</v>
          </cell>
          <cell r="V42">
            <v>-0.87893206660513457</v>
          </cell>
          <cell r="W42">
            <v>3.5797438675813558</v>
          </cell>
          <cell r="X42">
            <v>0.3012144807298327</v>
          </cell>
        </row>
        <row r="43">
          <cell r="A43" t="str">
            <v>Total Tax</v>
          </cell>
          <cell r="B43">
            <v>1.45</v>
          </cell>
          <cell r="C43">
            <v>2.4980000000000002</v>
          </cell>
          <cell r="D43">
            <v>2.831</v>
          </cell>
          <cell r="E43">
            <v>27.655999999999999</v>
          </cell>
          <cell r="F43">
            <v>37.700000000000003</v>
          </cell>
          <cell r="G43">
            <v>48.575118916527423</v>
          </cell>
          <cell r="H43">
            <v>57.545989305443278</v>
          </cell>
          <cell r="I43">
            <v>247.88690345826069</v>
          </cell>
          <cell r="J43" t="str">
            <v>Total Tax</v>
          </cell>
          <cell r="K43">
            <v>0.72275862068965546</v>
          </cell>
          <cell r="L43">
            <v>0.1333066453162528</v>
          </cell>
          <cell r="M43">
            <v>0.1333066453162528</v>
          </cell>
        </row>
        <row r="44">
          <cell r="A44" t="str">
            <v>Effective Tax Rate</v>
          </cell>
          <cell r="B44">
            <v>6.0258488135311455E-2</v>
          </cell>
          <cell r="C44">
            <v>6.866410115448042E-2</v>
          </cell>
          <cell r="D44">
            <v>9.0464625806864013E-2</v>
          </cell>
          <cell r="E44">
            <v>0.35319659778805129</v>
          </cell>
          <cell r="F44">
            <v>0.3556603773584906</v>
          </cell>
          <cell r="G44">
            <v>0.3556603773584906</v>
          </cell>
          <cell r="H44">
            <v>0.3556603773584906</v>
          </cell>
          <cell r="I44">
            <v>0.34</v>
          </cell>
          <cell r="J44">
            <v>106.20033099999986</v>
          </cell>
          <cell r="K44">
            <v>486.37031463235945</v>
          </cell>
          <cell r="L44">
            <v>632.87209639675098</v>
          </cell>
          <cell r="N44" t="str">
            <v xml:space="preserve">Profit After Tax </v>
          </cell>
          <cell r="O44">
            <v>0.49834166187591333</v>
          </cell>
          <cell r="P44">
            <v>-0.15993742990378557</v>
          </cell>
          <cell r="Q44">
            <v>0.77774654815023192</v>
          </cell>
          <cell r="R44">
            <v>0.34980237154150196</v>
          </cell>
          <cell r="S44">
            <v>-0.84988997071742312</v>
          </cell>
          <cell r="T44">
            <v>9.0777223929933282</v>
          </cell>
          <cell r="U44">
            <v>5.340806759451036</v>
          </cell>
          <cell r="V44">
            <v>-0.83789793467898166</v>
          </cell>
          <cell r="W44">
            <v>3.5797438675813549</v>
          </cell>
          <cell r="X44">
            <v>0.3012144807298327</v>
          </cell>
        </row>
        <row r="45">
          <cell r="A45" t="str">
            <v xml:space="preserve">Profit After Tax </v>
          </cell>
          <cell r="B45">
            <v>22.613000000000007</v>
          </cell>
          <cell r="C45">
            <v>33.882000000000041</v>
          </cell>
          <cell r="D45">
            <v>28.462999999999973</v>
          </cell>
          <cell r="E45">
            <v>50.6</v>
          </cell>
          <cell r="F45">
            <v>68.3</v>
          </cell>
          <cell r="G45">
            <v>88.002138514557629</v>
          </cell>
          <cell r="H45">
            <v>104.2544050281638</v>
          </cell>
          <cell r="I45">
            <v>481.19222436015309</v>
          </cell>
          <cell r="J45" t="str">
            <v xml:space="preserve">Profit After Tax </v>
          </cell>
          <cell r="K45">
            <v>0.49834166187591333</v>
          </cell>
          <cell r="L45">
            <v>-0.15993742990378557</v>
          </cell>
          <cell r="M45">
            <v>-0.15993742990378557</v>
          </cell>
        </row>
        <row r="46">
          <cell r="A46" t="str">
            <v>Growth YoY</v>
          </cell>
          <cell r="D46">
            <v>-0.15993742990378557</v>
          </cell>
          <cell r="E46">
            <v>0.77774654815023192</v>
          </cell>
          <cell r="F46">
            <v>0.34980237154150196</v>
          </cell>
          <cell r="G46">
            <v>0.28846469274608544</v>
          </cell>
          <cell r="H46">
            <v>0.18468035877239131</v>
          </cell>
          <cell r="I46">
            <v>0.48707371915078168</v>
          </cell>
        </row>
        <row r="47">
          <cell r="A47" t="str">
            <v>Preference Dividend paid (Rs mn)</v>
          </cell>
          <cell r="H47">
            <v>1.682534</v>
          </cell>
          <cell r="I47">
            <v>470.654</v>
          </cell>
          <cell r="J47">
            <v>24.055000000000003</v>
          </cell>
          <cell r="K47">
            <v>24.055000000000003</v>
          </cell>
          <cell r="L47">
            <v>24.055000000000003</v>
          </cell>
          <cell r="N47" t="str">
            <v>Preference Dividend paid (Rs mn)</v>
          </cell>
        </row>
        <row r="48">
          <cell r="A48" t="str">
            <v>Dividend paid (Rs mn)</v>
          </cell>
          <cell r="C48">
            <v>0</v>
          </cell>
          <cell r="D48">
            <v>0</v>
          </cell>
          <cell r="H48">
            <v>0.28499999999999998</v>
          </cell>
          <cell r="I48">
            <v>79.722840667707146</v>
          </cell>
          <cell r="J48" t="str">
            <v>Dividend paid (Rs mn)</v>
          </cell>
          <cell r="K48" t="str">
            <v>Dividend paid (Rs mn)</v>
          </cell>
          <cell r="L48">
            <v>4.0746130538818237</v>
          </cell>
          <cell r="N48" t="str">
            <v>Dividend Tax</v>
          </cell>
        </row>
        <row r="49">
          <cell r="A49" t="str">
            <v>Dividend Tax</v>
          </cell>
          <cell r="C49">
            <v>0</v>
          </cell>
          <cell r="D49">
            <v>0</v>
          </cell>
          <cell r="J49" t="str">
            <v>Dividend Tax</v>
          </cell>
          <cell r="K49" t="str">
            <v>Dividend Tax</v>
          </cell>
          <cell r="N49" t="str">
            <v>DPS (Rs)</v>
          </cell>
        </row>
        <row r="50">
          <cell r="A50" t="str">
            <v>DPS (Rs)</v>
          </cell>
          <cell r="C50">
            <v>0</v>
          </cell>
          <cell r="D50">
            <v>0</v>
          </cell>
          <cell r="J50" t="str">
            <v>DPS (Rs)</v>
          </cell>
          <cell r="K50" t="str">
            <v>DPS (Rs)</v>
          </cell>
          <cell r="N50" t="str">
            <v>Payout Ratio</v>
          </cell>
        </row>
        <row r="51">
          <cell r="A51" t="str">
            <v>Payout Ratio</v>
          </cell>
          <cell r="B51">
            <v>0</v>
          </cell>
          <cell r="C51">
            <v>0</v>
          </cell>
          <cell r="D51">
            <v>0</v>
          </cell>
          <cell r="J51" t="str">
            <v>Payout Ratio</v>
          </cell>
          <cell r="K51" t="str">
            <v>Payout Ratio</v>
          </cell>
        </row>
        <row r="52">
          <cell r="A52" t="str">
            <v>Rs.Bn</v>
          </cell>
          <cell r="H52" t="str">
            <v>Note: Data after F2009 is average AUM</v>
          </cell>
        </row>
        <row r="53">
          <cell r="A53" t="str">
            <v>Rs.Bn</v>
          </cell>
          <cell r="B53">
            <v>29.9</v>
          </cell>
          <cell r="C53">
            <v>52.528481999999997</v>
          </cell>
          <cell r="D53">
            <v>66.015487999999991</v>
          </cell>
          <cell r="E53">
            <v>98.168801000000002</v>
          </cell>
          <cell r="F53">
            <v>106.82270699999999</v>
          </cell>
          <cell r="G53">
            <v>184</v>
          </cell>
          <cell r="H53">
            <v>169</v>
          </cell>
          <cell r="I53">
            <v>348</v>
          </cell>
          <cell r="J53">
            <v>305</v>
          </cell>
          <cell r="K53">
            <v>366</v>
          </cell>
          <cell r="L53">
            <v>439.2</v>
          </cell>
        </row>
        <row r="54">
          <cell r="A54" t="str">
            <v>AUM</v>
          </cell>
          <cell r="B54">
            <v>29.9</v>
          </cell>
          <cell r="C54">
            <v>52.9</v>
          </cell>
          <cell r="D54">
            <v>66.5</v>
          </cell>
          <cell r="E54">
            <v>104</v>
          </cell>
          <cell r="F54">
            <v>121.252</v>
          </cell>
          <cell r="G54">
            <v>139.43979999999999</v>
          </cell>
          <cell r="H54">
            <v>160.35576999999998</v>
          </cell>
          <cell r="I54">
            <v>412.79157743004282</v>
          </cell>
          <cell r="J54">
            <v>-0.12356321839080464</v>
          </cell>
          <cell r="K54">
            <v>0.19999999999999996</v>
          </cell>
          <cell r="L54">
            <v>0.19999999999999996</v>
          </cell>
        </row>
        <row r="55">
          <cell r="A55" t="str">
            <v>---Equity</v>
          </cell>
          <cell r="B55">
            <v>1.4</v>
          </cell>
          <cell r="C55">
            <v>5.5</v>
          </cell>
          <cell r="D55">
            <v>12.9</v>
          </cell>
          <cell r="E55">
            <v>19.633760200000001</v>
          </cell>
          <cell r="F55">
            <v>21.3645414</v>
          </cell>
          <cell r="G55">
            <v>42.301791971999997</v>
          </cell>
          <cell r="H55">
            <v>52.348467565350006</v>
          </cell>
          <cell r="I55">
            <v>68.110610275957072</v>
          </cell>
          <cell r="J55">
            <v>44</v>
          </cell>
          <cell r="K55">
            <v>52.8</v>
          </cell>
          <cell r="L55">
            <v>63.359999999999992</v>
          </cell>
        </row>
        <row r="56">
          <cell r="A56" t="str">
            <v>---Debt</v>
          </cell>
          <cell r="C56">
            <v>47.028481999999997</v>
          </cell>
          <cell r="D56">
            <v>53.115487999999992</v>
          </cell>
          <cell r="E56">
            <v>78.535040800000004</v>
          </cell>
          <cell r="F56">
            <v>0.16588461538461541</v>
          </cell>
          <cell r="G56">
            <v>0.14999999999999991</v>
          </cell>
          <cell r="H56">
            <v>264.91497222465</v>
          </cell>
          <cell r="I56">
            <v>344.68096715408575</v>
          </cell>
          <cell r="J56">
            <v>-0.10204081632653061</v>
          </cell>
          <cell r="K56">
            <v>0.2</v>
          </cell>
          <cell r="L56">
            <v>0.2</v>
          </cell>
        </row>
        <row r="57">
          <cell r="A57" t="str">
            <v>Share of Equity</v>
          </cell>
          <cell r="B57">
            <v>4.6822742474916385E-2</v>
          </cell>
          <cell r="C57">
            <v>0.10396975425330814</v>
          </cell>
          <cell r="D57">
            <v>0.19398496240601504</v>
          </cell>
          <cell r="E57">
            <v>78.535040800000004</v>
          </cell>
          <cell r="F57">
            <v>8.8153322764938258E-2</v>
          </cell>
          <cell r="G57">
            <v>1.2</v>
          </cell>
          <cell r="H57">
            <v>0.35</v>
          </cell>
          <cell r="I57">
            <v>0.30110036537230345</v>
          </cell>
          <cell r="J57">
            <v>261</v>
          </cell>
          <cell r="K57">
            <v>313.2</v>
          </cell>
          <cell r="L57">
            <v>375.84</v>
          </cell>
        </row>
        <row r="58">
          <cell r="A58" t="str">
            <v>Share of Equity</v>
          </cell>
          <cell r="B58">
            <v>4.6822742474916385E-2</v>
          </cell>
          <cell r="C58">
            <v>0.10470510074896131</v>
          </cell>
          <cell r="D58">
            <v>0.19540868954873139</v>
          </cell>
          <cell r="E58">
            <v>0.2</v>
          </cell>
          <cell r="F58">
            <v>0.2</v>
          </cell>
          <cell r="G58">
            <v>0.18</v>
          </cell>
          <cell r="H58">
            <v>0.16500000000000001</v>
          </cell>
          <cell r="I58">
            <v>0.16500000000000001</v>
          </cell>
          <cell r="J58">
            <v>-0.12709030100334451</v>
          </cell>
          <cell r="K58">
            <v>0.2</v>
          </cell>
          <cell r="L58">
            <v>0.2</v>
          </cell>
        </row>
        <row r="59">
          <cell r="A59" t="str">
            <v>Mgt Fees as % AUM</v>
          </cell>
          <cell r="C59">
            <v>5.3180676328502419E-3</v>
          </cell>
          <cell r="D59">
            <v>3.7079061976549414E-3</v>
          </cell>
          <cell r="E59">
            <v>4.1481759530791794E-3</v>
          </cell>
          <cell r="F59">
            <v>4.1481759530791794E-3</v>
          </cell>
          <cell r="G59">
            <v>4.1481759530791794E-3</v>
          </cell>
          <cell r="H59">
            <v>4.1481759530791794E-3</v>
          </cell>
        </row>
        <row r="60">
          <cell r="A60" t="str">
            <v>Share of Equity</v>
          </cell>
          <cell r="B60">
            <v>4.6822742474916385E-2</v>
          </cell>
          <cell r="C60">
            <v>0.10470510074896131</v>
          </cell>
          <cell r="D60">
            <v>0.19540868954873139</v>
          </cell>
          <cell r="E60">
            <v>0.2</v>
          </cell>
          <cell r="F60">
            <v>0.2</v>
          </cell>
          <cell r="G60">
            <v>0.1875</v>
          </cell>
          <cell r="H60">
            <v>0.20414201183431951</v>
          </cell>
          <cell r="I60">
            <v>0.14080459770114942</v>
          </cell>
          <cell r="J60">
            <v>0.14426229508196722</v>
          </cell>
          <cell r="K60">
            <v>0.1442622950819672</v>
          </cell>
          <cell r="L60">
            <v>0.1442622950819672</v>
          </cell>
        </row>
        <row r="62">
          <cell r="A62" t="str">
            <v>Mgmt Fees</v>
          </cell>
        </row>
        <row r="63">
          <cell r="A63" t="str">
            <v>---Equity</v>
          </cell>
          <cell r="D63">
            <v>1.0454569293478263E-2</v>
          </cell>
          <cell r="E63">
            <v>1.1622931861408383E-2</v>
          </cell>
          <cell r="F63">
            <v>1.2214578761965104E-2</v>
          </cell>
          <cell r="G63">
            <v>1.0999999999999999E-2</v>
          </cell>
          <cell r="H63">
            <v>0.01</v>
          </cell>
          <cell r="I63">
            <v>8.9999999999999993E-3</v>
          </cell>
          <cell r="J63">
            <v>1.2999999999999999E-2</v>
          </cell>
          <cell r="K63">
            <v>1.2999999999999999E-2</v>
          </cell>
          <cell r="L63">
            <v>1.2999999999999999E-2</v>
          </cell>
        </row>
        <row r="64">
          <cell r="A64" t="str">
            <v>---Debt</v>
          </cell>
          <cell r="C64">
            <v>2.5000000000000001E-3</v>
          </cell>
          <cell r="D64">
            <v>2.5000000000000001E-3</v>
          </cell>
          <cell r="E64">
            <v>2.5000000000000001E-3</v>
          </cell>
          <cell r="F64">
            <v>2.5000000000000001E-3</v>
          </cell>
          <cell r="G64">
            <v>2E-3</v>
          </cell>
          <cell r="H64">
            <v>2E-3</v>
          </cell>
          <cell r="I64">
            <v>1.5E-3</v>
          </cell>
          <cell r="J64">
            <v>2.7000000000000001E-3</v>
          </cell>
          <cell r="K64">
            <v>3.0000000000000001E-3</v>
          </cell>
          <cell r="L64">
            <v>3.0000000000000001E-3</v>
          </cell>
        </row>
        <row r="65">
          <cell r="A65" t="str">
            <v>Blended rate</v>
          </cell>
          <cell r="C65">
            <v>5.3420369915340663E-3</v>
          </cell>
          <cell r="D65">
            <v>3.73468173876748E-3</v>
          </cell>
          <cell r="E65">
            <v>4.3077446953526718E-3</v>
          </cell>
          <cell r="F65">
            <v>4.4429157523930207E-3</v>
          </cell>
          <cell r="G65">
            <v>3.6762499999999998E-3</v>
          </cell>
          <cell r="H65">
            <v>3.3333333333333331E-3</v>
          </cell>
          <cell r="I65">
            <v>3.3333333333333348E-3</v>
          </cell>
          <cell r="J65">
            <v>3.1279955957120983E-3</v>
          </cell>
          <cell r="K65">
            <v>4.8464977645305508E-3</v>
          </cell>
          <cell r="L65">
            <v>4.8464977645305499E-3</v>
          </cell>
        </row>
        <row r="67">
          <cell r="A67" t="str">
            <v>Mgmt Fees</v>
          </cell>
          <cell r="D67">
            <v>125.17996249999999</v>
          </cell>
          <cell r="E67">
            <v>164.56316099999998</v>
          </cell>
          <cell r="F67">
            <v>204.99150800000001</v>
          </cell>
          <cell r="G67">
            <v>560.55886099999998</v>
          </cell>
          <cell r="H67">
            <v>723.24099999999999</v>
          </cell>
          <cell r="I67">
            <v>1624.634491</v>
          </cell>
        </row>
        <row r="68">
          <cell r="A68" t="str">
            <v>---Equity</v>
          </cell>
          <cell r="D68">
            <v>96.182037500000007</v>
          </cell>
          <cell r="E68">
            <v>189.06883900000003</v>
          </cell>
          <cell r="F68">
            <v>250.38849199999999</v>
          </cell>
          <cell r="G68">
            <v>325.60069539999995</v>
          </cell>
          <cell r="H68">
            <v>439.24099999999993</v>
          </cell>
          <cell r="I68">
            <v>757.63449100000003</v>
          </cell>
        </row>
        <row r="69">
          <cell r="A69" t="str">
            <v>---Debt</v>
          </cell>
          <cell r="D69">
            <v>125.17996249999999</v>
          </cell>
          <cell r="E69">
            <v>164.56316099999998</v>
          </cell>
          <cell r="F69">
            <v>204.99150800000001</v>
          </cell>
          <cell r="G69">
            <v>234.95816560000003</v>
          </cell>
          <cell r="H69">
            <v>284.00000000000006</v>
          </cell>
          <cell r="I69">
            <v>867</v>
          </cell>
        </row>
      </sheetData>
      <sheetData sheetId="21">
        <row r="1">
          <cell r="A1" t="str">
            <v>Kotak Mahindra Investments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F2004</v>
          </cell>
          <cell r="O2" t="str">
            <v>F2005</v>
          </cell>
          <cell r="P2" t="str">
            <v>F2006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130.50200000000001</v>
          </cell>
          <cell r="C6">
            <v>130.5</v>
          </cell>
          <cell r="D6">
            <v>130.5</v>
          </cell>
          <cell r="E6">
            <v>30.5</v>
          </cell>
          <cell r="F6">
            <v>130.5</v>
          </cell>
          <cell r="G6">
            <v>130.5</v>
          </cell>
          <cell r="H6">
            <v>130.5</v>
          </cell>
          <cell r="I6">
            <v>31.503</v>
          </cell>
          <cell r="J6" t="str">
            <v>Capital</v>
          </cell>
          <cell r="K6">
            <v>-1.5325435625546113E-5</v>
          </cell>
          <cell r="L6">
            <v>0</v>
          </cell>
          <cell r="M6">
            <v>-0.76628352490421459</v>
          </cell>
          <cell r="N6">
            <v>-1.5325435625546113E-5</v>
          </cell>
          <cell r="O6">
            <v>0</v>
          </cell>
          <cell r="P6">
            <v>-0.76628352490421459</v>
          </cell>
          <cell r="Q6">
            <v>-0.76628352490421459</v>
          </cell>
          <cell r="R6">
            <v>9.8360655737650404E-5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527.63099999999997</v>
          </cell>
          <cell r="C7">
            <v>616.13300000000004</v>
          </cell>
          <cell r="D7">
            <v>821.30499999999995</v>
          </cell>
          <cell r="E7">
            <v>1078.2439999999999</v>
          </cell>
          <cell r="F7">
            <v>1341.0174411122337</v>
          </cell>
          <cell r="G7">
            <v>1587.5544696657071</v>
          </cell>
          <cell r="H7">
            <v>1872.5399473999382</v>
          </cell>
          <cell r="I7">
            <v>2376.7170883924346</v>
          </cell>
          <cell r="J7" t="str">
            <v>Reserves and Surplus</v>
          </cell>
          <cell r="K7">
            <v>0.16773464788839187</v>
          </cell>
          <cell r="L7">
            <v>0.33299953094542878</v>
          </cell>
          <cell r="M7">
            <v>0.31284236672125454</v>
          </cell>
          <cell r="N7">
            <v>0.16773464788839187</v>
          </cell>
          <cell r="O7">
            <v>0.33299953094542878</v>
          </cell>
          <cell r="P7">
            <v>0.31284236672125454</v>
          </cell>
          <cell r="Q7">
            <v>0.31284236672125454</v>
          </cell>
          <cell r="R7">
            <v>0.24913470420424333</v>
          </cell>
          <cell r="S7">
            <v>0.31549991387451803</v>
          </cell>
          <cell r="T7">
            <v>8.4990489950954151E-2</v>
          </cell>
          <cell r="U7">
            <v>0.18229169105028764</v>
          </cell>
          <cell r="V7">
            <v>0.1055893215254613</v>
          </cell>
          <cell r="W7">
            <v>0.14339178137551589</v>
          </cell>
          <cell r="X7">
            <v>0.13977012090624186</v>
          </cell>
        </row>
        <row r="8">
          <cell r="A8" t="str">
            <v>Share holders equity</v>
          </cell>
          <cell r="B8">
            <v>658.13300000000004</v>
          </cell>
          <cell r="C8">
            <v>746.63300000000004</v>
          </cell>
          <cell r="D8">
            <v>951.80499999999995</v>
          </cell>
          <cell r="E8">
            <v>1108.7439999999999</v>
          </cell>
          <cell r="F8">
            <v>1471.5174411122337</v>
          </cell>
          <cell r="G8">
            <v>1718.0544696657071</v>
          </cell>
          <cell r="H8">
            <v>2003.0399473999382</v>
          </cell>
          <cell r="I8">
            <v>2408.2200883924347</v>
          </cell>
          <cell r="J8" t="str">
            <v>Share holders equity</v>
          </cell>
          <cell r="K8">
            <v>0.13447129987403761</v>
          </cell>
          <cell r="L8">
            <v>0.27479631894116641</v>
          </cell>
          <cell r="M8">
            <v>0.16488566460567022</v>
          </cell>
          <cell r="N8">
            <v>0.13447129987403761</v>
          </cell>
          <cell r="O8">
            <v>0.27479631894116641</v>
          </cell>
          <cell r="P8">
            <v>0.16488566460567022</v>
          </cell>
          <cell r="Q8">
            <v>0.16488566460567022</v>
          </cell>
          <cell r="R8">
            <v>0.2422840619656117</v>
          </cell>
          <cell r="S8">
            <v>0.30851293220800424</v>
          </cell>
          <cell r="T8">
            <v>8.3552080021616737E-2</v>
          </cell>
          <cell r="U8">
            <v>0.17944441599672301</v>
          </cell>
          <cell r="V8">
            <v>0.10419100635295653</v>
          </cell>
          <cell r="W8">
            <v>0.14167203213896662</v>
          </cell>
          <cell r="X8">
            <v>0.13830182413447023</v>
          </cell>
        </row>
        <row r="9">
          <cell r="A9" t="str">
            <v>Secured Loans</v>
          </cell>
          <cell r="B9">
            <v>0</v>
          </cell>
          <cell r="C9">
            <v>91.5</v>
          </cell>
          <cell r="D9">
            <v>79</v>
          </cell>
          <cell r="E9">
            <v>71.5</v>
          </cell>
          <cell r="F9">
            <v>78.650000000000006</v>
          </cell>
          <cell r="G9">
            <v>86.515000000000015</v>
          </cell>
          <cell r="H9">
            <v>95.166500000000028</v>
          </cell>
          <cell r="I9">
            <v>1147.3220000000003</v>
          </cell>
          <cell r="J9" t="str">
            <v>Secured Loans</v>
          </cell>
          <cell r="K9" t="e">
            <v>#DIV/0!</v>
          </cell>
          <cell r="L9">
            <v>-0.13661202185792354</v>
          </cell>
          <cell r="M9">
            <v>-9.4936708860759444E-2</v>
          </cell>
          <cell r="N9" t="e">
            <v>#DIV/0!</v>
          </cell>
          <cell r="O9">
            <v>-0.13661202185792354</v>
          </cell>
          <cell r="P9">
            <v>-9.4936708860759444E-2</v>
          </cell>
          <cell r="Q9">
            <v>-9.4936708860759444E-2</v>
          </cell>
          <cell r="R9">
            <v>11.055944055944057</v>
          </cell>
          <cell r="S9">
            <v>-5.8584686774941996E-2</v>
          </cell>
          <cell r="T9">
            <v>0.72185705483672225</v>
          </cell>
          <cell r="U9">
            <v>0.81958824493464832</v>
          </cell>
          <cell r="V9">
            <v>0.79633799504186253</v>
          </cell>
          <cell r="W9">
            <v>0.1</v>
          </cell>
          <cell r="X9">
            <v>0.1</v>
          </cell>
        </row>
        <row r="10">
          <cell r="A10" t="str">
            <v>Unsecured Loans</v>
          </cell>
          <cell r="B10">
            <v>266</v>
          </cell>
          <cell r="C10">
            <v>4397.5</v>
          </cell>
          <cell r="D10">
            <v>5965</v>
          </cell>
          <cell r="E10">
            <v>6310</v>
          </cell>
          <cell r="F10">
            <v>5679</v>
          </cell>
          <cell r="G10">
            <v>6814.8</v>
          </cell>
          <cell r="H10">
            <v>8177.76</v>
          </cell>
          <cell r="I10">
            <v>9408.9599999999991</v>
          </cell>
          <cell r="J10" t="str">
            <v>Unsecured Loans</v>
          </cell>
          <cell r="K10">
            <v>15.531954887218046</v>
          </cell>
          <cell r="L10">
            <v>0.35645252984650377</v>
          </cell>
          <cell r="M10">
            <v>5.783738474434208E-2</v>
          </cell>
          <cell r="N10">
            <v>15.531954887218046</v>
          </cell>
          <cell r="O10">
            <v>0.35645252984650377</v>
          </cell>
          <cell r="P10">
            <v>5.783738474434208E-2</v>
          </cell>
          <cell r="Q10">
            <v>5.783738474434208E-2</v>
          </cell>
          <cell r="R10">
            <v>-0.13708399366085577</v>
          </cell>
          <cell r="S10">
            <v>0.29568411386593207</v>
          </cell>
          <cell r="T10">
            <v>-0.81644223954642103</v>
          </cell>
          <cell r="U10">
            <v>1.1194007722007719</v>
          </cell>
          <cell r="V10">
            <v>-4.9389643171523501E-2</v>
          </cell>
          <cell r="W10">
            <v>0.2</v>
          </cell>
          <cell r="X10">
            <v>0.2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0.2</v>
          </cell>
          <cell r="E11">
            <v>0.2</v>
          </cell>
          <cell r="F11">
            <v>0.2</v>
          </cell>
          <cell r="G11">
            <v>0.2</v>
          </cell>
          <cell r="H11">
            <v>0.2</v>
          </cell>
          <cell r="I11">
            <v>1.2</v>
          </cell>
          <cell r="J11" t="str">
            <v>Deferred Tax Liability</v>
          </cell>
          <cell r="K11" t="e">
            <v>#DIV/0!</v>
          </cell>
          <cell r="L11" t="e">
            <v>#DIV/0!</v>
          </cell>
          <cell r="M11">
            <v>0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 t="str">
            <v>Total Liablilities</v>
          </cell>
          <cell r="B12">
            <v>924.13300000000004</v>
          </cell>
          <cell r="C12">
            <v>5235.6329999999998</v>
          </cell>
          <cell r="D12">
            <v>6996.0050000000001</v>
          </cell>
          <cell r="E12">
            <v>7490.4439999999995</v>
          </cell>
          <cell r="F12">
            <v>7229.3674411122338</v>
          </cell>
          <cell r="G12">
            <v>8619.5694696657083</v>
          </cell>
          <cell r="H12">
            <v>10276.166447399939</v>
          </cell>
          <cell r="I12">
            <v>12965.702088392434</v>
          </cell>
          <cell r="J12" t="str">
            <v>Total Liablilities</v>
          </cell>
          <cell r="K12">
            <v>4.6654539985045442</v>
          </cell>
          <cell r="L12">
            <v>0.33622906723981605</v>
          </cell>
          <cell r="M12">
            <v>7.0674477791253576E-2</v>
          </cell>
          <cell r="N12">
            <v>4.6654539985045442</v>
          </cell>
          <cell r="O12">
            <v>0.33622906723981605</v>
          </cell>
          <cell r="P12">
            <v>7.0674477791253576E-2</v>
          </cell>
          <cell r="Q12">
            <v>7.0674477791253576E-2</v>
          </cell>
          <cell r="R12">
            <v>2.5917155244735923E-2</v>
          </cell>
          <cell r="S12">
            <v>0.25823653227406873</v>
          </cell>
          <cell r="T12">
            <v>-0.5195593386832762</v>
          </cell>
        </row>
        <row r="13">
          <cell r="A13" t="str">
            <v>Growth YoY</v>
          </cell>
          <cell r="C13">
            <v>4.6654539985045442</v>
          </cell>
          <cell r="D13">
            <v>0.33622906723981605</v>
          </cell>
          <cell r="E13">
            <v>7.0674477791253576E-2</v>
          </cell>
          <cell r="F13">
            <v>-3.4854617281400935E-2</v>
          </cell>
          <cell r="G13">
            <v>0.19229926267789654</v>
          </cell>
          <cell r="H13">
            <v>0.19219022290662946</v>
          </cell>
          <cell r="I13">
            <v>0.19365738425031265</v>
          </cell>
          <cell r="J13">
            <v>0.19064163426876224</v>
          </cell>
          <cell r="K13">
            <v>0.18863671257198233</v>
          </cell>
          <cell r="L13">
            <v>0.13836926746655331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0</v>
          </cell>
          <cell r="C16">
            <v>1.02</v>
          </cell>
          <cell r="D16">
            <v>1.6919999999999999</v>
          </cell>
          <cell r="E16">
            <v>6.5460000000000003</v>
          </cell>
          <cell r="F16">
            <v>6.5460000000000003</v>
          </cell>
          <cell r="G16">
            <v>6.5460000000000003</v>
          </cell>
          <cell r="H16">
            <v>6.5460000000000003</v>
          </cell>
          <cell r="I16">
            <v>4.45</v>
          </cell>
          <cell r="J16" t="str">
            <v xml:space="preserve">Fixed Assets </v>
          </cell>
          <cell r="K16" t="e">
            <v>#DIV/0!</v>
          </cell>
          <cell r="L16">
            <v>0.65882352941176459</v>
          </cell>
          <cell r="M16">
            <v>2.8687943262411348</v>
          </cell>
          <cell r="N16" t="e">
            <v>#DIV/0!</v>
          </cell>
          <cell r="O16">
            <v>0.65882352941176459</v>
          </cell>
          <cell r="P16">
            <v>2.8687943262411348</v>
          </cell>
          <cell r="Q16">
            <v>2.8687943262411348</v>
          </cell>
          <cell r="R16">
            <v>-0.32019553926061717</v>
          </cell>
          <cell r="S16">
            <v>2.4157303370786516</v>
          </cell>
          <cell r="T16">
            <v>-0.2443421052631578</v>
          </cell>
          <cell r="U16">
            <v>-0.68657496082187008</v>
          </cell>
          <cell r="V16">
            <v>-0.29861111111111116</v>
          </cell>
          <cell r="W16">
            <v>0</v>
          </cell>
          <cell r="X16">
            <v>0</v>
          </cell>
        </row>
        <row r="17">
          <cell r="A17" t="str">
            <v xml:space="preserve">Investments </v>
          </cell>
          <cell r="B17">
            <v>249.94</v>
          </cell>
          <cell r="C17">
            <v>198.29599999999999</v>
          </cell>
          <cell r="D17">
            <v>268.82100000000003</v>
          </cell>
          <cell r="E17">
            <v>1496.643</v>
          </cell>
          <cell r="F17">
            <v>1646.3073000000002</v>
          </cell>
          <cell r="G17">
            <v>1810.9380300000003</v>
          </cell>
          <cell r="H17">
            <v>1992.0318330000005</v>
          </cell>
          <cell r="I17">
            <v>515.76649300000008</v>
          </cell>
          <cell r="J17" t="str">
            <v xml:space="preserve">Investments </v>
          </cell>
          <cell r="K17">
            <v>-0.20662559014163406</v>
          </cell>
          <cell r="L17">
            <v>0.3556551821519347</v>
          </cell>
          <cell r="M17">
            <v>4.5674333478411278</v>
          </cell>
          <cell r="N17">
            <v>-0.20662559014163406</v>
          </cell>
          <cell r="O17">
            <v>0.3556551821519347</v>
          </cell>
          <cell r="P17">
            <v>4.5674333478411278</v>
          </cell>
          <cell r="Q17">
            <v>4.5674333478411278</v>
          </cell>
          <cell r="R17">
            <v>-0.74108521537868421</v>
          </cell>
          <cell r="S17">
            <v>-0.13474218264116655</v>
          </cell>
          <cell r="T17">
            <v>0.77508425542068049</v>
          </cell>
          <cell r="U17">
            <v>-0.36454580891445776</v>
          </cell>
          <cell r="V17">
            <v>0.46567442795120084</v>
          </cell>
          <cell r="W17">
            <v>0</v>
          </cell>
          <cell r="X17">
            <v>0</v>
          </cell>
        </row>
        <row r="18">
          <cell r="A18" t="str">
            <v>Current Assets</v>
          </cell>
          <cell r="B18">
            <v>688.52600000000007</v>
          </cell>
          <cell r="C18">
            <v>5079.2400000000007</v>
          </cell>
          <cell r="D18">
            <v>6933.3160000000007</v>
          </cell>
          <cell r="E18">
            <v>6421.5249999999987</v>
          </cell>
          <cell r="F18">
            <v>6010.6201411122329</v>
          </cell>
          <cell r="G18">
            <v>6905.6694396657076</v>
          </cell>
          <cell r="H18">
            <v>8381.1726143999385</v>
          </cell>
          <cell r="I18">
            <v>12549.069595392435</v>
          </cell>
          <cell r="J18" t="str">
            <v>Current Assets</v>
          </cell>
          <cell r="K18">
            <v>6.376976323334195</v>
          </cell>
          <cell r="L18">
            <v>0.36503020136870856</v>
          </cell>
          <cell r="M18">
            <v>-7.3816194155870263E-2</v>
          </cell>
          <cell r="N18">
            <v>6.376976323334195</v>
          </cell>
          <cell r="O18">
            <v>0.36503020136870856</v>
          </cell>
          <cell r="P18">
            <v>-7.3816194155870263E-2</v>
          </cell>
          <cell r="Q18">
            <v>-7.3816194155870263E-2</v>
          </cell>
          <cell r="R18">
            <v>0.23705521663467821</v>
          </cell>
          <cell r="S18">
            <v>0.24854323149140201</v>
          </cell>
          <cell r="T18">
            <v>-0.54341523634337596</v>
          </cell>
          <cell r="U18">
            <v>0.69450552702254487</v>
          </cell>
          <cell r="V18">
            <v>0.27114883617463725</v>
          </cell>
          <cell r="W18">
            <v>0.15298313336488967</v>
          </cell>
          <cell r="X18">
            <v>0.13605595818970895</v>
          </cell>
        </row>
        <row r="19">
          <cell r="A19" t="str">
            <v>---Stock in trade</v>
          </cell>
          <cell r="B19">
            <v>0</v>
          </cell>
          <cell r="C19">
            <v>1150.8050000000001</v>
          </cell>
          <cell r="D19">
            <v>1234.1969999999999</v>
          </cell>
          <cell r="E19">
            <v>190.03</v>
          </cell>
          <cell r="F19">
            <v>209.03300000000002</v>
          </cell>
          <cell r="G19">
            <v>229.93630000000005</v>
          </cell>
          <cell r="H19">
            <v>252.92993000000007</v>
          </cell>
          <cell r="I19">
            <v>2034.4800850000008</v>
          </cell>
          <cell r="J19" t="str">
            <v>---Stock in trade</v>
          </cell>
          <cell r="K19" t="e">
            <v>#DIV/0!</v>
          </cell>
          <cell r="L19">
            <v>7.2464057768257817E-2</v>
          </cell>
          <cell r="M19">
            <v>-0.84602944262544799</v>
          </cell>
          <cell r="N19" t="e">
            <v>#DIV/0!</v>
          </cell>
          <cell r="O19">
            <v>7.2464057768257817E-2</v>
          </cell>
          <cell r="P19">
            <v>-0.84602944262544799</v>
          </cell>
          <cell r="Q19">
            <v>-0.84602944262544799</v>
          </cell>
          <cell r="R19">
            <v>7.0436510024732932</v>
          </cell>
          <cell r="S19">
            <v>-1</v>
          </cell>
        </row>
        <row r="20">
          <cell r="A20" t="str">
            <v>---Cash and Bank Balances</v>
          </cell>
          <cell r="B20">
            <v>420.71300000000002</v>
          </cell>
          <cell r="C20">
            <v>266.928</v>
          </cell>
          <cell r="D20">
            <v>246.26400000000001</v>
          </cell>
          <cell r="E20">
            <v>49.670999999999999</v>
          </cell>
          <cell r="F20">
            <v>47.939736305015536</v>
          </cell>
          <cell r="G20">
            <v>57.158512249442815</v>
          </cell>
          <cell r="H20">
            <v>68.143819459674546</v>
          </cell>
          <cell r="I20">
            <v>357.43279998119544</v>
          </cell>
          <cell r="J20" t="str">
            <v>---Cash and Bank Balances</v>
          </cell>
          <cell r="K20">
            <v>-0.36553422404346914</v>
          </cell>
          <cell r="L20">
            <v>-7.7414134148534375E-2</v>
          </cell>
          <cell r="M20">
            <v>-0.79830182243446057</v>
          </cell>
          <cell r="N20">
            <v>-0.36553422404346914</v>
          </cell>
          <cell r="O20">
            <v>-7.7414134148534375E-2</v>
          </cell>
          <cell r="P20">
            <v>-0.79830182243446057</v>
          </cell>
          <cell r="Q20">
            <v>-0.79830182243446057</v>
          </cell>
          <cell r="R20">
            <v>3.2649634595639307</v>
          </cell>
          <cell r="S20">
            <v>19.518086336708446</v>
          </cell>
          <cell r="T20">
            <v>-0.70931824801329946</v>
          </cell>
          <cell r="U20">
            <v>-0.27956941589704098</v>
          </cell>
          <cell r="V20">
            <v>0.61223124407448859</v>
          </cell>
          <cell r="W20">
            <v>0.1377478358036246</v>
          </cell>
          <cell r="X20">
            <v>0.13836926746655354</v>
          </cell>
        </row>
        <row r="21">
          <cell r="A21" t="str">
            <v>---Loans and advances</v>
          </cell>
          <cell r="B21">
            <v>261.45699999999999</v>
          </cell>
          <cell r="C21">
            <v>3652.3180000000002</v>
          </cell>
          <cell r="D21">
            <v>5447.8090000000002</v>
          </cell>
          <cell r="E21">
            <v>6178.4719999999998</v>
          </cell>
          <cell r="F21">
            <v>5748.6014048072166</v>
          </cell>
          <cell r="G21">
            <v>6613.5286274162645</v>
          </cell>
          <cell r="H21">
            <v>8055.0528649402631</v>
          </cell>
          <cell r="I21">
            <v>10152.110710411238</v>
          </cell>
          <cell r="J21" t="str">
            <v>---Loans and advances</v>
          </cell>
          <cell r="K21">
            <v>12.969096256745852</v>
          </cell>
          <cell r="L21">
            <v>0.49160314079989753</v>
          </cell>
          <cell r="M21">
            <v>0.13412052441632949</v>
          </cell>
          <cell r="N21">
            <v>-6.9575551235448341E-2</v>
          </cell>
          <cell r="O21">
            <v>0.1504587223399696</v>
          </cell>
          <cell r="P21">
            <v>0.13412052441632949</v>
          </cell>
          <cell r="Q21">
            <v>-4.3420120702981624E-3</v>
          </cell>
          <cell r="R21">
            <v>0.10624598053644463</v>
          </cell>
          <cell r="S21">
            <v>-9.4307295040594874E-2</v>
          </cell>
          <cell r="T21">
            <v>-0.41466032486762994</v>
          </cell>
          <cell r="U21">
            <v>1.0738472105531058</v>
          </cell>
          <cell r="V21">
            <v>0.2252430480394696</v>
          </cell>
          <cell r="W21">
            <v>0.15568127134213783</v>
          </cell>
          <cell r="X21">
            <v>0.13565263345554879</v>
          </cell>
        </row>
        <row r="22">
          <cell r="A22" t="str">
            <v>---Other Current Assets</v>
          </cell>
          <cell r="B22">
            <v>0</v>
          </cell>
          <cell r="C22">
            <v>2.3490000000000002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-1</v>
          </cell>
          <cell r="M22" t="e">
            <v>#DIV/0!</v>
          </cell>
          <cell r="N22" t="e">
            <v>#DIV/0!</v>
          </cell>
          <cell r="O22">
            <v>-1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</row>
        <row r="23">
          <cell r="A23" t="str">
            <v>---Interest accrued on investments</v>
          </cell>
          <cell r="B23">
            <v>6.3559999999999999</v>
          </cell>
          <cell r="C23">
            <v>6.84</v>
          </cell>
          <cell r="D23">
            <v>5.0460000000000003</v>
          </cell>
          <cell r="E23">
            <v>3.1549999999999998</v>
          </cell>
          <cell r="F23">
            <v>5.0460000000000003</v>
          </cell>
          <cell r="G23">
            <v>5.0460000000000003</v>
          </cell>
          <cell r="H23">
            <v>5.0460000000000003</v>
          </cell>
          <cell r="I23">
            <v>5.0460000000000003</v>
          </cell>
          <cell r="J23" t="str">
            <v>---Interest accrued on investments</v>
          </cell>
          <cell r="K23">
            <v>7.6148521082441745E-2</v>
          </cell>
          <cell r="L23">
            <v>-0.26228070175438589</v>
          </cell>
          <cell r="M23">
            <v>-0.37475227903289743</v>
          </cell>
          <cell r="N23">
            <v>7.6148521082441745E-2</v>
          </cell>
          <cell r="O23">
            <v>-0.26228070175438589</v>
          </cell>
          <cell r="P23">
            <v>-0.37475227903289743</v>
          </cell>
          <cell r="Q23">
            <v>-0.37475227903289743</v>
          </cell>
          <cell r="R23">
            <v>-1</v>
          </cell>
          <cell r="S23" t="e">
            <v>#DIV/0!</v>
          </cell>
        </row>
        <row r="24">
          <cell r="A24" t="str">
            <v>Current Liabilities</v>
          </cell>
          <cell r="B24">
            <v>25.995000000000001</v>
          </cell>
          <cell r="C24">
            <v>43.839999999999996</v>
          </cell>
          <cell r="D24">
            <v>215.7</v>
          </cell>
          <cell r="E24">
            <v>434.48599999999999</v>
          </cell>
          <cell r="F24">
            <v>434.48599999999999</v>
          </cell>
          <cell r="G24">
            <v>103.96400000000001</v>
          </cell>
          <cell r="H24">
            <v>103.96400000000001</v>
          </cell>
          <cell r="I24">
            <v>103.96400000000001</v>
          </cell>
          <cell r="J24" t="str">
            <v>Current Liabilities</v>
          </cell>
          <cell r="K24">
            <v>0.68647816887863033</v>
          </cell>
          <cell r="L24">
            <v>3.9201642335766422</v>
          </cell>
          <cell r="M24">
            <v>1.0143069077422346</v>
          </cell>
          <cell r="N24">
            <v>0.68647816887863033</v>
          </cell>
          <cell r="O24">
            <v>3.9201642335766422</v>
          </cell>
          <cell r="P24">
            <v>1.0143069077422346</v>
          </cell>
          <cell r="Q24">
            <v>1.0143069077422346</v>
          </cell>
          <cell r="R24">
            <v>0.49956270167508277</v>
          </cell>
          <cell r="S24">
            <v>0.96381183628301614</v>
          </cell>
          <cell r="T24">
            <v>-0.5725736615865572</v>
          </cell>
          <cell r="U24">
            <v>-2.4664833276039966E-2</v>
          </cell>
          <cell r="V24">
            <v>0.39715749630204544</v>
          </cell>
          <cell r="W24">
            <v>0</v>
          </cell>
          <cell r="X24">
            <v>0</v>
          </cell>
        </row>
        <row r="25">
          <cell r="A25" t="str">
            <v>---Liabilities</v>
          </cell>
          <cell r="B25">
            <v>25.957000000000001</v>
          </cell>
          <cell r="C25">
            <v>43.54</v>
          </cell>
          <cell r="D25">
            <v>103.53400000000001</v>
          </cell>
          <cell r="E25">
            <v>208.63399999999999</v>
          </cell>
          <cell r="F25">
            <v>208.63399999999999</v>
          </cell>
          <cell r="G25">
            <v>103.53400000000001</v>
          </cell>
          <cell r="H25">
            <v>103.53400000000001</v>
          </cell>
          <cell r="I25">
            <v>103.53400000000001</v>
          </cell>
          <cell r="J25" t="str">
            <v>---Liabilities</v>
          </cell>
          <cell r="K25">
            <v>0.677389528836152</v>
          </cell>
          <cell r="L25">
            <v>1.3779053743683969</v>
          </cell>
          <cell r="M25">
            <v>1.0151254660304825</v>
          </cell>
          <cell r="N25">
            <v>0.677389528836152</v>
          </cell>
          <cell r="O25">
            <v>1.3779053743683969</v>
          </cell>
          <cell r="P25">
            <v>1.0151254660304825</v>
          </cell>
          <cell r="Q25">
            <v>1.0151254660304825</v>
          </cell>
          <cell r="R25">
            <v>0.83397241101642128</v>
          </cell>
          <cell r="S25">
            <v>0.87168510489272877</v>
          </cell>
          <cell r="T25">
            <v>-0.24058417031924373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---Provisions</v>
          </cell>
          <cell r="B26">
            <v>3.7999999999999999E-2</v>
          </cell>
          <cell r="C26">
            <v>0.3</v>
          </cell>
          <cell r="D26">
            <v>112.166</v>
          </cell>
          <cell r="E26">
            <v>225.852</v>
          </cell>
          <cell r="F26">
            <v>225.852</v>
          </cell>
          <cell r="G26">
            <v>0.43</v>
          </cell>
          <cell r="H26">
            <v>0.43</v>
          </cell>
          <cell r="I26">
            <v>0.43</v>
          </cell>
          <cell r="J26" t="str">
            <v>---Provisions</v>
          </cell>
          <cell r="K26">
            <v>6.8947368421052628</v>
          </cell>
          <cell r="L26">
            <v>372.88666666666666</v>
          </cell>
          <cell r="M26">
            <v>1.0135513435443895</v>
          </cell>
          <cell r="N26">
            <v>6.8947368421052628</v>
          </cell>
          <cell r="O26">
            <v>372.88666666666666</v>
          </cell>
          <cell r="P26">
            <v>1.0135513435443895</v>
          </cell>
          <cell r="Q26">
            <v>1.0135513435443895</v>
          </cell>
          <cell r="R26">
            <v>0.19064697235357686</v>
          </cell>
          <cell r="S26">
            <v>1.0948979212375889</v>
          </cell>
        </row>
        <row r="27">
          <cell r="A27" t="str">
            <v>Misc Assets</v>
          </cell>
          <cell r="C27">
            <v>0</v>
          </cell>
          <cell r="D27">
            <v>7.1989999999999998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 t="e">
            <v>#DIV/0!</v>
          </cell>
          <cell r="M27">
            <v>-1</v>
          </cell>
          <cell r="N27" t="e">
            <v>#DIV/0!</v>
          </cell>
          <cell r="O27" t="e">
            <v>#DIV/0!</v>
          </cell>
          <cell r="P27">
            <v>-1</v>
          </cell>
          <cell r="Q27">
            <v>-1</v>
          </cell>
          <cell r="R27" t="e">
            <v>#DIV/0!</v>
          </cell>
          <cell r="S27" t="e">
            <v>#DIV/0!</v>
          </cell>
        </row>
        <row r="28">
          <cell r="A28" t="str">
            <v>Other Assets</v>
          </cell>
          <cell r="B28">
            <v>11.662000000000001</v>
          </cell>
          <cell r="C28">
            <v>0.4</v>
          </cell>
          <cell r="D28">
            <v>0.38</v>
          </cell>
          <cell r="E28">
            <v>0.216</v>
          </cell>
          <cell r="F28">
            <v>0.38</v>
          </cell>
          <cell r="G28">
            <v>0.38</v>
          </cell>
          <cell r="H28">
            <v>0.38</v>
          </cell>
          <cell r="I28">
            <v>0.38</v>
          </cell>
          <cell r="J28" t="str">
            <v>Other Assets</v>
          </cell>
          <cell r="K28">
            <v>-0.965700565940662</v>
          </cell>
          <cell r="L28">
            <v>-5.0000000000000044E-2</v>
          </cell>
          <cell r="M28">
            <v>-0.43157894736842106</v>
          </cell>
          <cell r="N28">
            <v>-0.965700565940662</v>
          </cell>
          <cell r="O28">
            <v>-5.0000000000000044E-2</v>
          </cell>
          <cell r="P28">
            <v>-0.43157894736842106</v>
          </cell>
          <cell r="Q28">
            <v>-0.43157894736842106</v>
          </cell>
          <cell r="R28">
            <v>0.7592592592592593</v>
          </cell>
          <cell r="S28">
            <v>1787.1289473684199</v>
          </cell>
          <cell r="T28">
            <v>-0.91619143209087994</v>
          </cell>
        </row>
        <row r="29">
          <cell r="A29" t="str">
            <v>Total Assets</v>
          </cell>
          <cell r="B29">
            <v>924.13300000000004</v>
          </cell>
          <cell r="C29">
            <v>5235.1160000000009</v>
          </cell>
          <cell r="D29">
            <v>6995.7080000000005</v>
          </cell>
          <cell r="E29">
            <v>7490.4439999999995</v>
          </cell>
          <cell r="F29">
            <v>7229.3674411122338</v>
          </cell>
          <cell r="G29">
            <v>8619.5694696657083</v>
          </cell>
          <cell r="H29">
            <v>10276.166447399939</v>
          </cell>
          <cell r="I29">
            <v>12965.702088392434</v>
          </cell>
          <cell r="J29" t="str">
            <v>Total Assets</v>
          </cell>
          <cell r="K29">
            <v>4.6648945552209486</v>
          </cell>
          <cell r="L29">
            <v>0.33630429583604249</v>
          </cell>
          <cell r="M29">
            <v>7.0719932850256129E-2</v>
          </cell>
          <cell r="N29">
            <v>4.6648945552209486</v>
          </cell>
          <cell r="O29">
            <v>0.33630429583604249</v>
          </cell>
          <cell r="P29">
            <v>7.0719932850256129E-2</v>
          </cell>
          <cell r="Q29">
            <v>7.0719932850256129E-2</v>
          </cell>
          <cell r="R29">
            <v>2.5917155244735923E-2</v>
          </cell>
          <cell r="S29">
            <v>0.25818708256474854</v>
          </cell>
          <cell r="T29">
            <v>-0.51956114168362788</v>
          </cell>
        </row>
        <row r="30">
          <cell r="A30" t="str">
            <v>Difference</v>
          </cell>
          <cell r="C30">
            <v>0.51699999999891588</v>
          </cell>
          <cell r="D30">
            <v>0.29699999999957072</v>
          </cell>
          <cell r="J30" t="str">
            <v>Difference</v>
          </cell>
          <cell r="M30">
            <v>0</v>
          </cell>
        </row>
        <row r="31">
          <cell r="A31" t="str">
            <v>Total Earning Assets</v>
          </cell>
          <cell r="J31" t="str">
            <v>Total Earning Assets</v>
          </cell>
          <cell r="M31">
            <v>0</v>
          </cell>
        </row>
        <row r="32">
          <cell r="G32">
            <v>263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Interest on deposits and loans</v>
          </cell>
          <cell r="B35">
            <v>20.978000000000002</v>
          </cell>
          <cell r="C35">
            <v>292.35300000000001</v>
          </cell>
          <cell r="D35">
            <v>526.41800000000001</v>
          </cell>
          <cell r="E35">
            <v>765.36500000000001</v>
          </cell>
          <cell r="F35">
            <v>655.98903726439687</v>
          </cell>
          <cell r="G35">
            <v>710.82247685285029</v>
          </cell>
          <cell r="H35">
            <v>880.11488954139156</v>
          </cell>
          <cell r="I35">
            <v>1109.4307921062959</v>
          </cell>
          <cell r="J35" t="str">
            <v>Interest on deposits and loans</v>
          </cell>
          <cell r="K35">
            <v>12.936171226999713</v>
          </cell>
          <cell r="L35">
            <v>0.80062458739947928</v>
          </cell>
          <cell r="M35">
            <v>0.45391115045458164</v>
          </cell>
          <cell r="N35">
            <v>12.936171226999713</v>
          </cell>
          <cell r="O35">
            <v>0.80062458739947928</v>
          </cell>
          <cell r="P35">
            <v>0.45391115045458164</v>
          </cell>
          <cell r="Q35">
            <v>0.45391115045458164</v>
          </cell>
          <cell r="R35">
            <v>1.6973600830975988E-2</v>
          </cell>
          <cell r="S35">
            <v>0.53255708184943651</v>
          </cell>
          <cell r="T35">
            <v>-0.30323294561458669</v>
          </cell>
          <cell r="U35">
            <v>-0.1</v>
          </cell>
          <cell r="V35">
            <v>0.55000000000000004</v>
          </cell>
          <cell r="W35">
            <v>0.2</v>
          </cell>
          <cell r="X35">
            <v>0.2</v>
          </cell>
        </row>
        <row r="36">
          <cell r="A36" t="str">
            <v>Interest on long term investments</v>
          </cell>
          <cell r="B36">
            <v>6.1769999999999996</v>
          </cell>
          <cell r="C36">
            <v>5.6790000000000003</v>
          </cell>
          <cell r="D36">
            <v>5.4969999999999999</v>
          </cell>
          <cell r="E36">
            <v>3.4119999999999999</v>
          </cell>
          <cell r="F36">
            <v>5.4969999999999999</v>
          </cell>
          <cell r="G36">
            <v>5.4969999999999999</v>
          </cell>
          <cell r="H36">
            <v>5.4969999999999999</v>
          </cell>
          <cell r="I36">
            <v>5.4969999999999999</v>
          </cell>
          <cell r="J36" t="str">
            <v>Interest on long term investments</v>
          </cell>
          <cell r="K36">
            <v>-8.0621661000485623E-2</v>
          </cell>
          <cell r="L36">
            <v>-3.2047895756295186E-2</v>
          </cell>
          <cell r="M36">
            <v>-0.37929779879934511</v>
          </cell>
          <cell r="N36">
            <v>-8.0621661000485623E-2</v>
          </cell>
          <cell r="O36">
            <v>-3.2047895756295186E-2</v>
          </cell>
          <cell r="P36">
            <v>-0.37929779879934511</v>
          </cell>
          <cell r="Q36">
            <v>-0.37929779879934511</v>
          </cell>
          <cell r="R36">
            <v>36.614009378663539</v>
          </cell>
          <cell r="S36">
            <v>3.1331084082001581E-2</v>
          </cell>
          <cell r="T36">
            <v>-0.89987156240556065</v>
          </cell>
          <cell r="U36">
            <v>-0.37591488719535193</v>
          </cell>
          <cell r="V36">
            <v>-1</v>
          </cell>
          <cell r="W36" t="e">
            <v>#DIV/0!</v>
          </cell>
          <cell r="X36" t="e">
            <v>#DIV/0!</v>
          </cell>
        </row>
        <row r="37">
          <cell r="A37" t="str">
            <v>Interest on others</v>
          </cell>
          <cell r="B37">
            <v>7.0000000000000001E-3</v>
          </cell>
          <cell r="C37">
            <v>3.476</v>
          </cell>
          <cell r="D37">
            <v>1.1379999999999999</v>
          </cell>
          <cell r="E37">
            <v>0.189</v>
          </cell>
          <cell r="F37">
            <v>1.1379999999999999</v>
          </cell>
          <cell r="G37">
            <v>1.1379999999999999</v>
          </cell>
          <cell r="H37">
            <v>1.1379999999999999</v>
          </cell>
          <cell r="I37">
            <v>1.1379999999999999</v>
          </cell>
          <cell r="J37" t="str">
            <v>Interest on others</v>
          </cell>
          <cell r="K37">
            <v>495.57142857142856</v>
          </cell>
          <cell r="L37">
            <v>-0.67261219792865368</v>
          </cell>
          <cell r="M37">
            <v>-0.83391915641476277</v>
          </cell>
          <cell r="N37">
            <v>495.57142857142856</v>
          </cell>
          <cell r="O37">
            <v>-0.67261219792865368</v>
          </cell>
          <cell r="P37">
            <v>-0.83391915641476277</v>
          </cell>
          <cell r="Q37">
            <v>-0.83391915641476277</v>
          </cell>
          <cell r="R37">
            <v>12.095238095238095</v>
          </cell>
          <cell r="S37">
            <v>0.35151515151515156</v>
          </cell>
          <cell r="T37">
            <v>0.22511210762331824</v>
          </cell>
          <cell r="U37">
            <v>-0.51122498779892633</v>
          </cell>
          <cell r="V37">
            <v>7.0534198701947073</v>
          </cell>
          <cell r="W37">
            <v>-1</v>
          </cell>
          <cell r="X37" t="e">
            <v>#DIV/0!</v>
          </cell>
        </row>
        <row r="38">
          <cell r="A38" t="str">
            <v>Profit on sale of investments</v>
          </cell>
          <cell r="B38">
            <v>144.63099999999997</v>
          </cell>
          <cell r="C38">
            <v>2.6749999999999998</v>
          </cell>
          <cell r="D38">
            <v>0.2</v>
          </cell>
          <cell r="E38">
            <v>48.088999999999999</v>
          </cell>
          <cell r="F38">
            <v>150</v>
          </cell>
          <cell r="G38">
            <v>100</v>
          </cell>
          <cell r="H38">
            <v>100</v>
          </cell>
          <cell r="I38">
            <v>200</v>
          </cell>
          <cell r="J38" t="str">
            <v>Profit on sale of investments</v>
          </cell>
          <cell r="K38">
            <v>-0.98150465667802889</v>
          </cell>
          <cell r="L38">
            <v>-0.92523364485981308</v>
          </cell>
          <cell r="M38">
            <v>239.44499999999999</v>
          </cell>
          <cell r="N38">
            <v>-0.98150465667802889</v>
          </cell>
          <cell r="O38">
            <v>-0.92523364485981308</v>
          </cell>
          <cell r="P38">
            <v>239.44499999999999</v>
          </cell>
          <cell r="Q38">
            <v>239.44499999999999</v>
          </cell>
          <cell r="R38">
            <v>1.2354384578593858</v>
          </cell>
          <cell r="S38">
            <v>1.2238232558139535</v>
          </cell>
          <cell r="T38">
            <v>-2.4358385516667296</v>
          </cell>
          <cell r="U38">
            <v>-1.344294150378875</v>
          </cell>
          <cell r="V38">
            <v>-1.1515061770181081</v>
          </cell>
          <cell r="W38">
            <v>-9.3775481709019815</v>
          </cell>
          <cell r="X38">
            <v>0</v>
          </cell>
        </row>
        <row r="39">
          <cell r="A39" t="str">
            <v>Fees Based Income</v>
          </cell>
          <cell r="E39">
            <v>36.970999999999997</v>
          </cell>
          <cell r="F39">
            <v>31.687587878596503</v>
          </cell>
          <cell r="G39">
            <v>34.336320306947307</v>
          </cell>
          <cell r="H39">
            <v>42.513999962416342</v>
          </cell>
          <cell r="I39">
            <v>130.53367860091598</v>
          </cell>
          <cell r="J39" t="str">
            <v>Fees Based Income</v>
          </cell>
          <cell r="K39">
            <v>191.68482190650678</v>
          </cell>
          <cell r="L39">
            <v>0</v>
          </cell>
          <cell r="M39" t="str">
            <v>Fees Based Income</v>
          </cell>
          <cell r="N39" t="str">
            <v>Fees Based Income</v>
          </cell>
          <cell r="T39">
            <v>-1</v>
          </cell>
        </row>
        <row r="40">
          <cell r="A40" t="str">
            <v>Recoveries in excess of cost of NPA's</v>
          </cell>
          <cell r="E40">
            <v>16.614000000000001</v>
          </cell>
          <cell r="F40">
            <v>25</v>
          </cell>
          <cell r="G40">
            <v>40</v>
          </cell>
          <cell r="H40">
            <v>45</v>
          </cell>
          <cell r="I40">
            <v>46</v>
          </cell>
          <cell r="J40" t="str">
            <v>Recoveries in excess of cost of NPA's</v>
          </cell>
          <cell r="K40">
            <v>48</v>
          </cell>
          <cell r="L40">
            <v>9.8524799999999999</v>
          </cell>
          <cell r="M40" t="str">
            <v>Recoveries in excess of cost of NPA's</v>
          </cell>
          <cell r="N40" t="str">
            <v>Recoveries in excess of cost of NPA's</v>
          </cell>
          <cell r="T40">
            <v>11.194797797607746</v>
          </cell>
          <cell r="U40">
            <v>-0.8315428927292543</v>
          </cell>
          <cell r="V40">
            <v>-0.36765249537892797</v>
          </cell>
          <cell r="W40">
            <v>0.2</v>
          </cell>
          <cell r="X40">
            <v>0.2</v>
          </cell>
        </row>
        <row r="41">
          <cell r="A41" t="str">
            <v xml:space="preserve">Others </v>
          </cell>
          <cell r="B41">
            <v>0.35000000000002274</v>
          </cell>
          <cell r="C41">
            <v>10.040999999999997</v>
          </cell>
          <cell r="D41">
            <v>42.336999999999989</v>
          </cell>
          <cell r="E41">
            <v>39.801999999999907</v>
          </cell>
          <cell r="F41">
            <v>39.801999999999907</v>
          </cell>
          <cell r="G41">
            <v>39.801999999999907</v>
          </cell>
          <cell r="H41">
            <v>39.801999999999907</v>
          </cell>
          <cell r="I41">
            <v>110.28999999999996</v>
          </cell>
          <cell r="J41" t="str">
            <v xml:space="preserve">Others </v>
          </cell>
          <cell r="K41">
            <v>27.688571428569556</v>
          </cell>
          <cell r="L41">
            <v>3.2164127078976197</v>
          </cell>
          <cell r="M41">
            <v>-5.9876703592604219E-2</v>
          </cell>
          <cell r="N41">
            <v>27.688571428569556</v>
          </cell>
          <cell r="O41">
            <v>3.2164127078976197</v>
          </cell>
          <cell r="P41">
            <v>-5.9876703592604219E-2</v>
          </cell>
          <cell r="Q41">
            <v>-5.9876703592604219E-2</v>
          </cell>
          <cell r="R41">
            <v>-0.99429676900658037</v>
          </cell>
          <cell r="S41">
            <v>20.784140969154443</v>
          </cell>
          <cell r="T41">
            <v>0.64489383215369056</v>
          </cell>
          <cell r="U41">
            <v>0.55372510449963119</v>
          </cell>
          <cell r="V41">
            <v>0.83454660547554993</v>
          </cell>
          <cell r="W41">
            <v>0.2</v>
          </cell>
          <cell r="X41">
            <v>0.2</v>
          </cell>
        </row>
        <row r="42">
          <cell r="A42" t="str">
            <v>Total Income</v>
          </cell>
          <cell r="B42">
            <v>172.143</v>
          </cell>
          <cell r="C42">
            <v>314.22399999999999</v>
          </cell>
          <cell r="D42">
            <v>575.59</v>
          </cell>
          <cell r="E42">
            <v>910.44200000000001</v>
          </cell>
          <cell r="F42">
            <v>909.11362514299321</v>
          </cell>
          <cell r="G42">
            <v>931.59579715979748</v>
          </cell>
          <cell r="H42">
            <v>1114.0658895038077</v>
          </cell>
          <cell r="I42">
            <v>1602.8894707072118</v>
          </cell>
          <cell r="J42" t="str">
            <v>Total Income</v>
          </cell>
          <cell r="K42">
            <v>0.82536612002811616</v>
          </cell>
          <cell r="L42">
            <v>0.83178242273028169</v>
          </cell>
          <cell r="M42">
            <v>0.58175437377299799</v>
          </cell>
          <cell r="N42">
            <v>0.82536612002811616</v>
          </cell>
          <cell r="O42">
            <v>0.83178242273028169</v>
          </cell>
          <cell r="P42">
            <v>0.58175437377299799</v>
          </cell>
          <cell r="Q42">
            <v>0.58175437377299799</v>
          </cell>
          <cell r="R42">
            <v>0.25909832806483002</v>
          </cell>
          <cell r="S42">
            <v>0.47369008737403351</v>
          </cell>
          <cell r="T42">
            <v>-0.65808148014850731</v>
          </cell>
          <cell r="U42">
            <v>0.53876783618239088</v>
          </cell>
          <cell r="V42">
            <v>0.33607029544789713</v>
          </cell>
          <cell r="W42">
            <v>0.32810565831821759</v>
          </cell>
          <cell r="X42">
            <v>0.18097846762535208</v>
          </cell>
        </row>
        <row r="44">
          <cell r="A44" t="str">
            <v>Employee Expenses</v>
          </cell>
          <cell r="B44">
            <v>1.2849999999999999</v>
          </cell>
          <cell r="C44">
            <v>3.8969999999999998</v>
          </cell>
          <cell r="D44">
            <v>7.8709999999999996</v>
          </cell>
          <cell r="E44">
            <v>36.500999999999998</v>
          </cell>
          <cell r="F44">
            <v>36.447743438181007</v>
          </cell>
          <cell r="G44">
            <v>37.34908779705875</v>
          </cell>
          <cell r="H44">
            <v>44.664590421771493</v>
          </cell>
          <cell r="I44">
            <v>93.912138780521985</v>
          </cell>
          <cell r="J44" t="str">
            <v>Employee Expenses</v>
          </cell>
          <cell r="K44">
            <v>2.0326848249027236</v>
          </cell>
          <cell r="L44">
            <v>1.0197587888119064</v>
          </cell>
          <cell r="M44">
            <v>3.6374031253970269</v>
          </cell>
          <cell r="N44">
            <v>2.0326848249027236</v>
          </cell>
          <cell r="O44">
            <v>1.0197587888119064</v>
          </cell>
          <cell r="P44">
            <v>3.6374031253970269</v>
          </cell>
          <cell r="Q44">
            <v>3.6374031253970269</v>
          </cell>
          <cell r="R44">
            <v>0.84003177995123424</v>
          </cell>
          <cell r="S44">
            <v>0.28476988818248161</v>
          </cell>
          <cell r="T44">
            <v>-0.79401777746873881</v>
          </cell>
          <cell r="U44">
            <v>2.2305052323618764</v>
          </cell>
          <cell r="V44">
            <v>4.536825789372867E-2</v>
          </cell>
          <cell r="W44">
            <v>0.25</v>
          </cell>
          <cell r="X44">
            <v>0.25</v>
          </cell>
        </row>
        <row r="45">
          <cell r="A45" t="str">
            <v>Interest and other financial Charges</v>
          </cell>
          <cell r="B45">
            <v>10.239000000000001</v>
          </cell>
          <cell r="C45">
            <v>129.03899999999999</v>
          </cell>
          <cell r="D45">
            <v>238.821</v>
          </cell>
          <cell r="E45">
            <v>450.74</v>
          </cell>
          <cell r="F45">
            <v>467.78176224788808</v>
          </cell>
          <cell r="G45">
            <v>515.75007914070306</v>
          </cell>
          <cell r="H45">
            <v>630.74900417133063</v>
          </cell>
          <cell r="I45">
            <v>795.09206767617866</v>
          </cell>
          <cell r="J45" t="str">
            <v>Interest and other financial Charges</v>
          </cell>
          <cell r="K45">
            <v>11.602695575739816</v>
          </cell>
          <cell r="L45">
            <v>0.85076604747401974</v>
          </cell>
          <cell r="M45">
            <v>0.88735496459691565</v>
          </cell>
          <cell r="N45">
            <v>11.602695575739816</v>
          </cell>
          <cell r="O45">
            <v>0.85076604747401974</v>
          </cell>
          <cell r="P45">
            <v>0.88735496459691565</v>
          </cell>
          <cell r="Q45">
            <v>0.88735496459691565</v>
          </cell>
          <cell r="R45">
            <v>0.43845232284687419</v>
          </cell>
          <cell r="S45">
            <v>0.28886218937393582</v>
          </cell>
          <cell r="T45">
            <v>-0.73114208341460674</v>
          </cell>
          <cell r="U45">
            <v>0.33561665175610766</v>
          </cell>
          <cell r="V45">
            <v>0.98360087577521749</v>
          </cell>
          <cell r="W45">
            <v>0.2</v>
          </cell>
          <cell r="X45">
            <v>0.2</v>
          </cell>
        </row>
        <row r="46">
          <cell r="A46" t="str">
            <v>Other Expenses</v>
          </cell>
          <cell r="B46">
            <v>3.6009999999999991</v>
          </cell>
          <cell r="C46">
            <v>32.347000000000001</v>
          </cell>
          <cell r="D46">
            <v>11.795000000000027</v>
          </cell>
          <cell r="E46">
            <v>29.135999999999999</v>
          </cell>
          <cell r="F46">
            <v>29.093489296590281</v>
          </cell>
          <cell r="G46">
            <v>29.81296463261565</v>
          </cell>
          <cell r="H46">
            <v>35.652379565730648</v>
          </cell>
          <cell r="I46">
            <v>99.519209288240418</v>
          </cell>
          <cell r="J46" t="str">
            <v>Other Expenses</v>
          </cell>
          <cell r="K46">
            <v>7.9827825603998921</v>
          </cell>
          <cell r="L46">
            <v>-0.63536031162086049</v>
          </cell>
          <cell r="M46">
            <v>1.47019923696481</v>
          </cell>
          <cell r="N46">
            <v>7.9827825603998921</v>
          </cell>
          <cell r="O46">
            <v>-0.63536031162086049</v>
          </cell>
          <cell r="P46">
            <v>1.47019923696481</v>
          </cell>
          <cell r="Q46">
            <v>1.47019923696481</v>
          </cell>
          <cell r="R46">
            <v>1.4427855573860517</v>
          </cell>
          <cell r="S46">
            <v>0.54783415059081397</v>
          </cell>
          <cell r="T46">
            <v>-0.10796630478196145</v>
          </cell>
          <cell r="U46">
            <v>-0.54516129032258065</v>
          </cell>
          <cell r="V46">
            <v>3.4556681656487012</v>
          </cell>
          <cell r="W46">
            <v>0.25</v>
          </cell>
          <cell r="X46">
            <v>0.25</v>
          </cell>
        </row>
        <row r="47">
          <cell r="A47" t="str">
            <v>Total Expenses</v>
          </cell>
          <cell r="B47">
            <v>15.125</v>
          </cell>
          <cell r="C47">
            <v>165.28299999999999</v>
          </cell>
          <cell r="D47">
            <v>258.48700000000002</v>
          </cell>
          <cell r="E47">
            <v>516.37700000000007</v>
          </cell>
          <cell r="F47">
            <v>533.32299498265934</v>
          </cell>
          <cell r="G47">
            <v>582.91213157037737</v>
          </cell>
          <cell r="H47">
            <v>711.06597415883266</v>
          </cell>
          <cell r="I47">
            <v>988.52341574494108</v>
          </cell>
          <cell r="J47" t="str">
            <v>Total Expenses</v>
          </cell>
          <cell r="K47">
            <v>9.9278016528925619</v>
          </cell>
          <cell r="L47">
            <v>0.56390554382483393</v>
          </cell>
          <cell r="M47">
            <v>0.99769040609392357</v>
          </cell>
          <cell r="N47">
            <v>9.9278016528925619</v>
          </cell>
          <cell r="O47">
            <v>0.56390554382483393</v>
          </cell>
          <cell r="P47">
            <v>0.99769040609392357</v>
          </cell>
          <cell r="Q47">
            <v>0.99769040609392357</v>
          </cell>
          <cell r="R47">
            <v>0.52350705008162635</v>
          </cell>
          <cell r="S47">
            <v>0.31194197563505477</v>
          </cell>
          <cell r="T47">
            <v>-0.669883055100716</v>
          </cell>
          <cell r="U47">
            <v>0.18043126700458156</v>
          </cell>
          <cell r="V47">
            <v>1.1243830698197135</v>
          </cell>
          <cell r="W47">
            <v>0.21516709737222794</v>
          </cell>
          <cell r="X47">
            <v>0.21560186393812231</v>
          </cell>
        </row>
        <row r="49">
          <cell r="A49" t="str">
            <v>Profit before depreciation and tax</v>
          </cell>
          <cell r="B49">
            <v>157.018</v>
          </cell>
          <cell r="C49">
            <v>148.941</v>
          </cell>
          <cell r="D49">
            <v>317.10300000000001</v>
          </cell>
          <cell r="E49">
            <v>394.06499999999994</v>
          </cell>
          <cell r="F49">
            <v>375.79063016033388</v>
          </cell>
          <cell r="G49">
            <v>348.68366558942012</v>
          </cell>
          <cell r="H49">
            <v>402.99991534497508</v>
          </cell>
          <cell r="I49">
            <v>614.36605496227071</v>
          </cell>
          <cell r="J49" t="str">
            <v>Profit before depreciation and tax</v>
          </cell>
          <cell r="K49">
            <v>-5.1439962297316177E-2</v>
          </cell>
          <cell r="L49">
            <v>1.1290511007714463</v>
          </cell>
          <cell r="M49">
            <v>0.24270347489616917</v>
          </cell>
          <cell r="N49">
            <v>-5.1439962297316177E-2</v>
          </cell>
          <cell r="O49">
            <v>1.1290511007714463</v>
          </cell>
          <cell r="P49">
            <v>0.24270347489616917</v>
          </cell>
          <cell r="Q49">
            <v>0.24270347489616917</v>
          </cell>
          <cell r="R49">
            <v>-8.7378985700328649E-2</v>
          </cell>
          <cell r="S49">
            <v>0.8275181296436358</v>
          </cell>
          <cell r="T49">
            <v>-0.6395484713207169</v>
          </cell>
          <cell r="U49">
            <v>1.05413653804754</v>
          </cell>
          <cell r="V49">
            <v>-0.315463383659353</v>
          </cell>
          <cell r="W49">
            <v>0.61778445216952593</v>
          </cell>
          <cell r="X49">
            <v>0.11427330225002885</v>
          </cell>
        </row>
        <row r="50">
          <cell r="A50" t="str">
            <v>Growth YoY</v>
          </cell>
          <cell r="D50">
            <v>1.1290511007714463</v>
          </cell>
          <cell r="E50">
            <v>0.24270347489616917</v>
          </cell>
          <cell r="F50">
            <v>-8.7378985700328649E-2</v>
          </cell>
          <cell r="G50">
            <v>0.8275181296436358</v>
          </cell>
          <cell r="H50">
            <v>-0.6395484713207169</v>
          </cell>
          <cell r="I50">
            <v>1.05413653804754</v>
          </cell>
          <cell r="J50">
            <v>-0.315463383659353</v>
          </cell>
          <cell r="K50">
            <v>0.61778445216952593</v>
          </cell>
          <cell r="L50">
            <v>0.11427330225002885</v>
          </cell>
        </row>
        <row r="52">
          <cell r="A52" t="str">
            <v>Depreciation</v>
          </cell>
          <cell r="B52">
            <v>0</v>
          </cell>
          <cell r="C52">
            <v>0</v>
          </cell>
          <cell r="D52">
            <v>0.4</v>
          </cell>
          <cell r="E52">
            <v>1.39</v>
          </cell>
          <cell r="F52">
            <v>0.4</v>
          </cell>
          <cell r="G52">
            <v>0.4</v>
          </cell>
          <cell r="H52">
            <v>0.4</v>
          </cell>
          <cell r="I52">
            <v>1.4</v>
          </cell>
          <cell r="J52" t="str">
            <v>Depreciation</v>
          </cell>
          <cell r="K52" t="e">
            <v>#DIV/0!</v>
          </cell>
          <cell r="L52" t="e">
            <v>#DIV/0!</v>
          </cell>
          <cell r="M52">
            <v>2.4749999999999996</v>
          </cell>
          <cell r="N52" t="e">
            <v>#DIV/0!</v>
          </cell>
          <cell r="O52" t="e">
            <v>#DIV/0!</v>
          </cell>
          <cell r="P52">
            <v>2.4749999999999996</v>
          </cell>
          <cell r="Q52">
            <v>2.4749999999999996</v>
          </cell>
          <cell r="R52">
            <v>1.0712230215827341</v>
          </cell>
          <cell r="S52">
            <v>0.18756512678013193</v>
          </cell>
          <cell r="T52">
            <v>0.29716291313249465</v>
          </cell>
          <cell r="U52">
            <v>-0.46042841037204063</v>
          </cell>
          <cell r="V52">
            <v>-0.55411617216882569</v>
          </cell>
          <cell r="W52">
            <v>0</v>
          </cell>
          <cell r="X52">
            <v>0</v>
          </cell>
        </row>
        <row r="53">
          <cell r="A53" t="str">
            <v>PBT</v>
          </cell>
          <cell r="B53">
            <v>157.018</v>
          </cell>
          <cell r="C53">
            <v>148.941</v>
          </cell>
          <cell r="D53">
            <v>316.70300000000003</v>
          </cell>
          <cell r="E53">
            <v>392.67499999999995</v>
          </cell>
          <cell r="F53">
            <v>375.3906301603339</v>
          </cell>
          <cell r="G53">
            <v>348.28366558942014</v>
          </cell>
          <cell r="H53">
            <v>402.5999153449751</v>
          </cell>
          <cell r="I53">
            <v>612.96605496227073</v>
          </cell>
          <cell r="J53" t="str">
            <v>PBT</v>
          </cell>
          <cell r="K53">
            <v>-5.1439962297316177E-2</v>
          </cell>
          <cell r="L53">
            <v>1.1263654735767856</v>
          </cell>
          <cell r="M53">
            <v>0.2398840554083792</v>
          </cell>
          <cell r="N53">
            <v>-5.1439962297316177E-2</v>
          </cell>
          <cell r="O53">
            <v>1.1263654735767856</v>
          </cell>
          <cell r="P53">
            <v>0.2398840554083792</v>
          </cell>
          <cell r="Q53">
            <v>0.2398840554083792</v>
          </cell>
          <cell r="R53">
            <v>-9.1480231743808593E-2</v>
          </cell>
          <cell r="S53">
            <v>0.83268255627843368</v>
          </cell>
          <cell r="T53">
            <v>-0.64444682364277361</v>
          </cell>
          <cell r="U53">
            <v>1.0830314970791441</v>
          </cell>
          <cell r="V53">
            <v>-0.31428400318854111</v>
          </cell>
          <cell r="W53">
            <v>0.61976964104479015</v>
          </cell>
          <cell r="X53">
            <v>0.11450000478767319</v>
          </cell>
        </row>
        <row r="54">
          <cell r="A54" t="str">
            <v>--Current Tax</v>
          </cell>
          <cell r="B54">
            <v>5.3</v>
          </cell>
          <cell r="C54">
            <v>50.218000000000004</v>
          </cell>
          <cell r="D54">
            <v>110.7</v>
          </cell>
          <cell r="J54" t="str">
            <v>--Current Tax</v>
          </cell>
          <cell r="K54">
            <v>8.4750943396226432</v>
          </cell>
          <cell r="L54">
            <v>1.2043888645505594</v>
          </cell>
          <cell r="M54">
            <v>-1</v>
          </cell>
          <cell r="N54">
            <v>8.4750943396226432</v>
          </cell>
          <cell r="O54">
            <v>1.2043888645505594</v>
          </cell>
          <cell r="P54">
            <v>-1</v>
          </cell>
        </row>
        <row r="55">
          <cell r="A55" t="str">
            <v>--Deferred Tax</v>
          </cell>
          <cell r="B55">
            <v>-1.484</v>
          </cell>
          <cell r="C55">
            <v>11.22</v>
          </cell>
          <cell r="D55">
            <v>0</v>
          </cell>
          <cell r="J55" t="str">
            <v>--Deferred Tax</v>
          </cell>
          <cell r="K55">
            <v>-8.5606469002695427</v>
          </cell>
          <cell r="L55">
            <v>-1</v>
          </cell>
          <cell r="M55" t="e">
            <v>#DIV/0!</v>
          </cell>
          <cell r="N55">
            <v>-8.5606469002695427</v>
          </cell>
          <cell r="O55">
            <v>-1</v>
          </cell>
          <cell r="P55" t="e">
            <v>#DIV/0!</v>
          </cell>
        </row>
        <row r="56">
          <cell r="A56" t="str">
            <v>Total Tax</v>
          </cell>
          <cell r="B56">
            <v>3.8159999999999998</v>
          </cell>
          <cell r="C56">
            <v>61.438000000000002</v>
          </cell>
          <cell r="D56">
            <v>110.7</v>
          </cell>
          <cell r="E56">
            <v>114.715</v>
          </cell>
          <cell r="F56">
            <v>112.61718904810017</v>
          </cell>
          <cell r="G56">
            <v>101.74663703594662</v>
          </cell>
          <cell r="H56">
            <v>117.61443761074381</v>
          </cell>
          <cell r="I56">
            <v>183.88981648868122</v>
          </cell>
          <cell r="J56" t="str">
            <v>Total Tax</v>
          </cell>
          <cell r="K56">
            <v>15.100104821802937</v>
          </cell>
          <cell r="L56">
            <v>0.80181646537973239</v>
          </cell>
          <cell r="M56">
            <v>3.626919602529366E-2</v>
          </cell>
          <cell r="N56">
            <v>15.100104821802937</v>
          </cell>
          <cell r="O56">
            <v>0.80181646537973239</v>
          </cell>
          <cell r="P56">
            <v>3.626919602529366E-2</v>
          </cell>
          <cell r="Q56">
            <v>3.626919602529366E-2</v>
          </cell>
          <cell r="R56">
            <v>-0.24883406703569699</v>
          </cell>
          <cell r="S56">
            <v>1.6438203551119841</v>
          </cell>
          <cell r="T56">
            <v>-0.58222791877726898</v>
          </cell>
          <cell r="U56">
            <v>0.44583718584517085</v>
          </cell>
          <cell r="V56">
            <v>-0.33100305939291774</v>
          </cell>
          <cell r="W56">
            <v>0.9279500814686068</v>
          </cell>
          <cell r="X56">
            <v>0.11450000478767319</v>
          </cell>
        </row>
        <row r="57">
          <cell r="A57" t="str">
            <v>Effective Tax Rate</v>
          </cell>
          <cell r="B57">
            <v>2.430294615903909E-2</v>
          </cell>
          <cell r="C57">
            <v>0.41249890896395219</v>
          </cell>
          <cell r="D57">
            <v>0.34953884238545258</v>
          </cell>
          <cell r="E57">
            <v>0.29213726364041515</v>
          </cell>
          <cell r="F57">
            <v>0.3</v>
          </cell>
          <cell r="G57">
            <v>0.29213726364041515</v>
          </cell>
          <cell r="H57">
            <v>0.29213726364041515</v>
          </cell>
          <cell r="I57">
            <v>0.3</v>
          </cell>
          <cell r="J57">
            <v>0.3</v>
          </cell>
          <cell r="K57">
            <v>15.97320589300363</v>
          </cell>
          <cell r="L57">
            <v>-0.15263086813158488</v>
          </cell>
          <cell r="M57">
            <v>-0.16422088702158621</v>
          </cell>
          <cell r="N57">
            <v>15.97320589300363</v>
          </cell>
          <cell r="O57">
            <v>-0.15263086813158488</v>
          </cell>
          <cell r="P57">
            <v>-0.16422088702158621</v>
          </cell>
          <cell r="Q57">
            <v>-0.16422088702158621</v>
          </cell>
          <cell r="R57">
            <v>-0.17319803133608502</v>
          </cell>
          <cell r="S57">
            <v>0.44259590732434329</v>
          </cell>
        </row>
        <row r="58">
          <cell r="A58" t="str">
            <v xml:space="preserve">Profit After Tax </v>
          </cell>
          <cell r="B58">
            <v>153.202</v>
          </cell>
          <cell r="C58">
            <v>87.503</v>
          </cell>
          <cell r="D58">
            <v>206.00300000000004</v>
          </cell>
          <cell r="E58">
            <v>277.95999999999992</v>
          </cell>
          <cell r="F58">
            <v>262.77344111223374</v>
          </cell>
          <cell r="G58">
            <v>246.53702855347353</v>
          </cell>
          <cell r="H58">
            <v>284.98547773423127</v>
          </cell>
          <cell r="I58">
            <v>429.07623847358951</v>
          </cell>
          <cell r="J58" t="str">
            <v xml:space="preserve">Profit After Tax </v>
          </cell>
          <cell r="K58">
            <v>-0.42883904909857573</v>
          </cell>
          <cell r="L58">
            <v>1.3542392832245755</v>
          </cell>
          <cell r="M58">
            <v>0.34930073833876141</v>
          </cell>
          <cell r="N58">
            <v>-0.42883904909857573</v>
          </cell>
          <cell r="O58">
            <v>1.3542392832245755</v>
          </cell>
          <cell r="P58">
            <v>0.34930073833876141</v>
          </cell>
          <cell r="Q58">
            <v>0.34930073833876141</v>
          </cell>
          <cell r="R58">
            <v>-2.6539789897827015E-2</v>
          </cell>
          <cell r="S58">
            <v>0.57436719971321315</v>
          </cell>
          <cell r="T58">
            <v>-0.67772073512254805</v>
          </cell>
          <cell r="U58">
            <v>1.5247650957826524</v>
          </cell>
          <cell r="V58">
            <v>-0.30764659213847811</v>
          </cell>
          <cell r="W58">
            <v>0.50155035689432959</v>
          </cell>
          <cell r="X58">
            <v>0.11450000478767342</v>
          </cell>
        </row>
        <row r="59">
          <cell r="A59" t="str">
            <v>Growth YoY</v>
          </cell>
          <cell r="C59">
            <v>-0.42883904909857573</v>
          </cell>
          <cell r="D59">
            <v>1.3542392832245755</v>
          </cell>
          <cell r="E59">
            <v>0.34930073833876141</v>
          </cell>
          <cell r="F59">
            <v>-5.4635770930228089E-2</v>
          </cell>
          <cell r="G59">
            <v>-6.1788636210862058E-2</v>
          </cell>
          <cell r="H59">
            <v>0.15595405447347765</v>
          </cell>
          <cell r="I59">
            <v>9.5272264207846957E-2</v>
          </cell>
          <cell r="J59">
            <v>0.10301711709018035</v>
          </cell>
          <cell r="K59">
            <v>0.11081401967271054</v>
          </cell>
          <cell r="L59">
            <v>0.11450000478767342</v>
          </cell>
        </row>
        <row r="61">
          <cell r="A61" t="str">
            <v>Dividend paid (Rs mn)</v>
          </cell>
          <cell r="B61">
            <v>45.753999999999998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 t="str">
            <v>Dividend paid (Rs mn)</v>
          </cell>
          <cell r="K61">
            <v>-1</v>
          </cell>
          <cell r="L61" t="e">
            <v>#DIV/0!</v>
          </cell>
          <cell r="M61" t="str">
            <v>Dividend paid (Rs mn)</v>
          </cell>
          <cell r="N61">
            <v>-1</v>
          </cell>
          <cell r="O61" t="e">
            <v>#DIV/0!</v>
          </cell>
        </row>
        <row r="62">
          <cell r="A62" t="str">
            <v>Dividend Tax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 t="str">
            <v>Dividend Tax</v>
          </cell>
          <cell r="K62" t="e">
            <v>#DIV/0!</v>
          </cell>
          <cell r="L62" t="e">
            <v>#DIV/0!</v>
          </cell>
          <cell r="M62" t="str">
            <v>Dividend Tax</v>
          </cell>
          <cell r="N62" t="e">
            <v>#DIV/0!</v>
          </cell>
          <cell r="O62" t="e">
            <v>#DIV/0!</v>
          </cell>
        </row>
        <row r="63">
          <cell r="A63" t="str">
            <v>DPS (Rs)</v>
          </cell>
          <cell r="B63">
            <v>3.5059999080473858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 t="str">
            <v>DPS (Rs)</v>
          </cell>
          <cell r="K63">
            <v>-1</v>
          </cell>
          <cell r="L63" t="e">
            <v>#DIV/0!</v>
          </cell>
          <cell r="M63" t="str">
            <v>DPS (Rs)</v>
          </cell>
          <cell r="N63">
            <v>-1</v>
          </cell>
          <cell r="O63" t="e">
            <v>#DIV/0!</v>
          </cell>
        </row>
        <row r="64">
          <cell r="A64" t="str">
            <v>Payout Ratio</v>
          </cell>
          <cell r="B64">
            <v>0.29865145363637552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 t="str">
            <v>Payout Ratio</v>
          </cell>
          <cell r="K64">
            <v>-1</v>
          </cell>
          <cell r="L64" t="e">
            <v>#DIV/0!</v>
          </cell>
          <cell r="M64" t="str">
            <v>Payout Ratio</v>
          </cell>
          <cell r="N64">
            <v>-1</v>
          </cell>
          <cell r="O64" t="e">
            <v>#DIV/0!</v>
          </cell>
        </row>
        <row r="68">
          <cell r="A68" t="str">
            <v xml:space="preserve">Yield </v>
          </cell>
          <cell r="C68">
            <v>0.14939693773913931</v>
          </cell>
          <cell r="D68">
            <v>0.11569464909665546</v>
          </cell>
          <cell r="E68">
            <v>0.1316611907109419</v>
          </cell>
          <cell r="F68">
            <v>0.11</v>
          </cell>
          <cell r="G68">
            <v>0.115</v>
          </cell>
          <cell r="H68">
            <v>0.12</v>
          </cell>
          <cell r="I68">
            <v>0.12</v>
          </cell>
          <cell r="J68">
            <v>0.12</v>
          </cell>
          <cell r="K68">
            <v>0.12</v>
          </cell>
          <cell r="L68">
            <v>0.13897957293642044</v>
          </cell>
        </row>
        <row r="69">
          <cell r="A69" t="str">
            <v>Cost of Funds</v>
          </cell>
          <cell r="C69">
            <v>5.5339980701190089E-2</v>
          </cell>
          <cell r="D69">
            <v>4.609331724969843E-2</v>
          </cell>
          <cell r="E69">
            <v>7.3440325865580455E-2</v>
          </cell>
          <cell r="F69">
            <v>7.844032586558046E-2</v>
          </cell>
          <cell r="G69">
            <v>8.3440325865580464E-2</v>
          </cell>
          <cell r="H69">
            <v>8.5999999999999993E-2</v>
          </cell>
          <cell r="I69">
            <v>8.5999999999999993E-2</v>
          </cell>
          <cell r="J69">
            <v>8.5999999999999993E-2</v>
          </cell>
          <cell r="K69">
            <v>8.5999999999999993E-2</v>
          </cell>
          <cell r="L69">
            <v>9.8306107322980896E-2</v>
          </cell>
        </row>
      </sheetData>
      <sheetData sheetId="22">
        <row r="1">
          <cell r="A1" t="str">
            <v>Kotak Mahindra Trustee Company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0.5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0.5</v>
          </cell>
          <cell r="J6" t="str">
            <v>Capital</v>
          </cell>
          <cell r="K6">
            <v>0</v>
          </cell>
          <cell r="L6">
            <v>0</v>
          </cell>
          <cell r="M6" t="str">
            <v>Capital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1.4000000000000679E-3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22.277999999999999</v>
          </cell>
          <cell r="C7">
            <v>33.970999999999997</v>
          </cell>
          <cell r="D7">
            <v>50.113</v>
          </cell>
          <cell r="E7">
            <v>75.786000000000001</v>
          </cell>
          <cell r="F7">
            <v>122.18600000000001</v>
          </cell>
          <cell r="G7">
            <v>180.82279525222552</v>
          </cell>
          <cell r="H7">
            <v>251.69638575667656</v>
          </cell>
          <cell r="I7">
            <v>330.99054599999999</v>
          </cell>
          <cell r="J7" t="str">
            <v>Reserves and Surplus</v>
          </cell>
          <cell r="K7">
            <v>0.52486758236825559</v>
          </cell>
          <cell r="L7">
            <v>0.47516999793941905</v>
          </cell>
          <cell r="M7" t="str">
            <v>Reserves and Surplus</v>
          </cell>
          <cell r="N7">
            <v>0.52486758236825559</v>
          </cell>
          <cell r="O7">
            <v>0.47516999793941905</v>
          </cell>
          <cell r="P7">
            <v>0.47516999793941905</v>
          </cell>
          <cell r="Q7">
            <v>0.5123021970347017</v>
          </cell>
          <cell r="R7">
            <v>0.61261974507164907</v>
          </cell>
          <cell r="S7">
            <v>0.27599620338095487</v>
          </cell>
          <cell r="T7">
            <v>0.37184615562193235</v>
          </cell>
          <cell r="U7">
            <v>0.2156941411289568</v>
          </cell>
          <cell r="V7">
            <v>0.12263543286918965</v>
          </cell>
          <cell r="W7">
            <v>0.27038718126961347</v>
          </cell>
          <cell r="X7">
            <v>0.26182908392636017</v>
          </cell>
        </row>
        <row r="8">
          <cell r="A8" t="str">
            <v>Share holders equity</v>
          </cell>
          <cell r="B8">
            <v>22.777999999999999</v>
          </cell>
          <cell r="C8">
            <v>34.470999999999997</v>
          </cell>
          <cell r="D8">
            <v>50.613</v>
          </cell>
          <cell r="E8">
            <v>76.286000000000001</v>
          </cell>
          <cell r="F8">
            <v>122.68600000000001</v>
          </cell>
          <cell r="G8">
            <v>181.32279525222552</v>
          </cell>
          <cell r="H8">
            <v>252.19638575667656</v>
          </cell>
          <cell r="I8">
            <v>331.49054599999999</v>
          </cell>
          <cell r="J8" t="str">
            <v>Share holders equity</v>
          </cell>
          <cell r="K8">
            <v>0.5133462112564755</v>
          </cell>
          <cell r="L8">
            <v>0.46827768268979741</v>
          </cell>
          <cell r="M8" t="str">
            <v>Share holders equity</v>
          </cell>
          <cell r="N8">
            <v>0.5133462112564755</v>
          </cell>
          <cell r="O8">
            <v>0.46827768268979741</v>
          </cell>
          <cell r="P8">
            <v>0.46827768268979741</v>
          </cell>
          <cell r="Q8">
            <v>0.50724122261079163</v>
          </cell>
          <cell r="R8">
            <v>0.6086044621555724</v>
          </cell>
          <cell r="S8">
            <v>0.27487165278615322</v>
          </cell>
          <cell r="T8">
            <v>0.37065772803919073</v>
          </cell>
          <cell r="U8">
            <v>0.2151944625802118</v>
          </cell>
          <cell r="V8">
            <v>0.12239978789498185</v>
          </cell>
          <cell r="W8">
            <v>0.26992428813914571</v>
          </cell>
          <cell r="X8">
            <v>0.26147611644650692</v>
          </cell>
        </row>
        <row r="9">
          <cell r="A9" t="str">
            <v>Total Liablilities</v>
          </cell>
          <cell r="B9">
            <v>22.777999999999999</v>
          </cell>
          <cell r="C9">
            <v>34.470999999999997</v>
          </cell>
          <cell r="D9">
            <v>50.613</v>
          </cell>
          <cell r="E9">
            <v>76.286000000000001</v>
          </cell>
          <cell r="F9">
            <v>122.68600000000001</v>
          </cell>
          <cell r="G9">
            <v>181.32279525222552</v>
          </cell>
          <cell r="H9">
            <v>252.19638575667656</v>
          </cell>
          <cell r="I9">
            <v>331.49054599999999</v>
          </cell>
          <cell r="J9" t="str">
            <v>Total Liablilities</v>
          </cell>
          <cell r="K9">
            <v>0.5133462112564755</v>
          </cell>
          <cell r="L9">
            <v>0.46827768268979741</v>
          </cell>
          <cell r="M9" t="str">
            <v>Total Liablilities</v>
          </cell>
          <cell r="N9">
            <v>0.5133462112564755</v>
          </cell>
          <cell r="O9">
            <v>0.46827768268979741</v>
          </cell>
          <cell r="P9">
            <v>0.46827768268979741</v>
          </cell>
          <cell r="Q9">
            <v>0.50724122261079163</v>
          </cell>
          <cell r="R9">
            <v>0.6086044621555724</v>
          </cell>
          <cell r="S9">
            <v>0.27560017601903608</v>
          </cell>
          <cell r="T9">
            <v>0.37069262907738909</v>
          </cell>
          <cell r="U9">
            <v>0.21446951435495887</v>
          </cell>
          <cell r="V9">
            <v>0.12239978789498185</v>
          </cell>
          <cell r="W9">
            <v>0.26992428813914571</v>
          </cell>
          <cell r="X9">
            <v>0.26147611644650692</v>
          </cell>
        </row>
        <row r="10">
          <cell r="A10" t="str">
            <v>Growth YoY</v>
          </cell>
          <cell r="C10">
            <v>0.5133462112564755</v>
          </cell>
          <cell r="D10">
            <v>0.46827768268979741</v>
          </cell>
          <cell r="E10">
            <v>0.50724122261079163</v>
          </cell>
          <cell r="F10">
            <v>0.60823742233175171</v>
          </cell>
          <cell r="G10">
            <v>0.47794202478054149</v>
          </cell>
          <cell r="H10">
            <v>0.39086972162470657</v>
          </cell>
          <cell r="I10">
            <v>0.33586893458411837</v>
          </cell>
          <cell r="J10">
            <v>0.30413571794593497</v>
          </cell>
          <cell r="K10">
            <v>0.28171170547901125</v>
          </cell>
          <cell r="L10">
            <v>0.26147611644650692</v>
          </cell>
        </row>
        <row r="12">
          <cell r="A12" t="str">
            <v>Assets</v>
          </cell>
          <cell r="J12" t="str">
            <v>Assets</v>
          </cell>
          <cell r="M12" t="str">
            <v>Assets</v>
          </cell>
          <cell r="N12" t="str">
            <v>Assets</v>
          </cell>
        </row>
        <row r="13">
          <cell r="A13" t="str">
            <v>Investments</v>
          </cell>
          <cell r="B13">
            <v>22.472000000000001</v>
          </cell>
          <cell r="C13">
            <v>33.506999999999998</v>
          </cell>
          <cell r="D13">
            <v>48.222999999999999</v>
          </cell>
          <cell r="E13">
            <v>72.587000000000003</v>
          </cell>
          <cell r="F13">
            <v>72.587000000000003</v>
          </cell>
          <cell r="G13">
            <v>72.587000000000003</v>
          </cell>
          <cell r="H13">
            <v>72.587000000000003</v>
          </cell>
          <cell r="I13">
            <v>73.587000000000003</v>
          </cell>
          <cell r="J13" t="str">
            <v>Investments</v>
          </cell>
          <cell r="K13">
            <v>0.49105553577785677</v>
          </cell>
          <cell r="L13">
            <v>0.43919181066642787</v>
          </cell>
          <cell r="M13" t="str">
            <v>Investments</v>
          </cell>
          <cell r="N13">
            <v>0.49105553577785677</v>
          </cell>
          <cell r="O13">
            <v>0.43919181066642787</v>
          </cell>
          <cell r="P13">
            <v>0.43919181066642787</v>
          </cell>
          <cell r="Q13">
            <v>0.50523609066213226</v>
          </cell>
          <cell r="R13">
            <v>0.56942703238871961</v>
          </cell>
          <cell r="S13">
            <v>0.13591994382022476</v>
          </cell>
          <cell r="T13">
            <v>0.11035980340638618</v>
          </cell>
          <cell r="U13">
            <v>0.1</v>
          </cell>
          <cell r="V13">
            <v>0.1</v>
          </cell>
          <cell r="W13">
            <v>0.1</v>
          </cell>
          <cell r="X13">
            <v>0.1</v>
          </cell>
        </row>
        <row r="14">
          <cell r="A14" t="str">
            <v>Current Assets</v>
          </cell>
          <cell r="B14">
            <v>14.34</v>
          </cell>
          <cell r="C14">
            <v>11.268000000000001</v>
          </cell>
          <cell r="D14">
            <v>3.4790000000000001</v>
          </cell>
          <cell r="E14">
            <v>4.766</v>
          </cell>
          <cell r="F14">
            <v>51.039000000000001</v>
          </cell>
          <cell r="G14">
            <v>109.67579525222551</v>
          </cell>
          <cell r="H14">
            <v>180.54938575667654</v>
          </cell>
          <cell r="I14">
            <v>259.21554600000002</v>
          </cell>
          <cell r="J14" t="str">
            <v>Current Assets</v>
          </cell>
          <cell r="K14">
            <v>479.82007143999999</v>
          </cell>
          <cell r="L14">
            <v>386.72572582734995</v>
          </cell>
          <cell r="M14" t="str">
            <v>Current Assets</v>
          </cell>
          <cell r="N14" t="str">
            <v>Current Assets</v>
          </cell>
          <cell r="T14">
            <v>0.12874557609123083</v>
          </cell>
          <cell r="U14">
            <v>-6.2735228539577692E-3</v>
          </cell>
          <cell r="V14">
            <v>2.2449759648784382</v>
          </cell>
          <cell r="W14">
            <v>0.29849583618098063</v>
          </cell>
          <cell r="X14">
            <v>0.28706869148617553</v>
          </cell>
        </row>
        <row r="15">
          <cell r="A15" t="str">
            <v>---Trustee Remuneration receivable</v>
          </cell>
          <cell r="B15">
            <v>1.2270000000000001</v>
          </cell>
          <cell r="C15">
            <v>2.2989999999999999</v>
          </cell>
          <cell r="D15">
            <v>2.9390000000000001</v>
          </cell>
          <cell r="J15" t="str">
            <v>---Trustee Remuneration receivable</v>
          </cell>
          <cell r="M15" t="str">
            <v>---Trustee Remuneration receivable</v>
          </cell>
          <cell r="N15" t="str">
            <v>---Trustee Remuneration receivable</v>
          </cell>
          <cell r="T15" t="e">
            <v>#DIV/0!</v>
          </cell>
        </row>
        <row r="16">
          <cell r="A16" t="str">
            <v>---Cash and Bank Balances</v>
          </cell>
          <cell r="B16">
            <v>0.11600000000000001</v>
          </cell>
          <cell r="C16">
            <v>0.03</v>
          </cell>
          <cell r="D16">
            <v>0.34</v>
          </cell>
          <cell r="J16" t="str">
            <v>---Cash and Bank Balances</v>
          </cell>
          <cell r="K16">
            <v>-0.74137931034482762</v>
          </cell>
          <cell r="L16">
            <v>10.333333333333334</v>
          </cell>
          <cell r="M16" t="str">
            <v>---Cash and Bank Balances</v>
          </cell>
          <cell r="N16">
            <v>-0.74137931034482762</v>
          </cell>
          <cell r="O16">
            <v>10.333333333333334</v>
          </cell>
          <cell r="P16">
            <v>10.333333333333334</v>
          </cell>
          <cell r="Q16">
            <v>-1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A17" t="str">
            <v>---Loans and advances</v>
          </cell>
          <cell r="B17">
            <v>12.997</v>
          </cell>
          <cell r="C17">
            <v>8.9390000000000001</v>
          </cell>
          <cell r="D17">
            <v>0.2</v>
          </cell>
          <cell r="J17" t="str">
            <v>---Loans and advances</v>
          </cell>
          <cell r="M17" t="str">
            <v>---Loans and advances</v>
          </cell>
          <cell r="N17" t="str">
            <v>---Loans and advances</v>
          </cell>
          <cell r="T17" t="e">
            <v>#DIV/0!</v>
          </cell>
        </row>
        <row r="18">
          <cell r="A18" t="str">
            <v>Current Liabilities</v>
          </cell>
          <cell r="B18">
            <v>14.057</v>
          </cell>
          <cell r="C18">
            <v>10.334</v>
          </cell>
          <cell r="D18">
            <v>1.1299999999999999</v>
          </cell>
          <cell r="E18">
            <v>0.94</v>
          </cell>
          <cell r="F18">
            <v>0.94</v>
          </cell>
          <cell r="G18">
            <v>0.94</v>
          </cell>
          <cell r="H18">
            <v>0.94</v>
          </cell>
          <cell r="I18">
            <v>1.3120000000000001</v>
          </cell>
          <cell r="J18" t="str">
            <v>Current Liabilities</v>
          </cell>
          <cell r="K18">
            <v>-0.26485025254321692</v>
          </cell>
          <cell r="L18">
            <v>-0.89065221598606548</v>
          </cell>
          <cell r="M18" t="str">
            <v>Current Liabilities</v>
          </cell>
          <cell r="N18">
            <v>-0.26485025254321692</v>
          </cell>
          <cell r="O18">
            <v>-0.89065221598606548</v>
          </cell>
          <cell r="P18">
            <v>-0.89065221598606548</v>
          </cell>
          <cell r="Q18">
            <v>-0.16814159292035391</v>
          </cell>
          <cell r="R18">
            <v>0.39574468085106407</v>
          </cell>
          <cell r="S18">
            <v>26.778201219512194</v>
          </cell>
          <cell r="T18">
            <v>-0.97585402661544796</v>
          </cell>
          <cell r="U18">
            <v>27.294318181818184</v>
          </cell>
          <cell r="V18">
            <v>0.51262267560946229</v>
          </cell>
          <cell r="W18">
            <v>0</v>
          </cell>
          <cell r="X18">
            <v>0</v>
          </cell>
        </row>
        <row r="19">
          <cell r="A19" t="str">
            <v>---Liabilities</v>
          </cell>
          <cell r="B19">
            <v>1.246</v>
          </cell>
          <cell r="C19">
            <v>1.71</v>
          </cell>
          <cell r="D19">
            <v>1.1299999999999999</v>
          </cell>
          <cell r="J19" t="str">
            <v>---Liabilities</v>
          </cell>
          <cell r="M19" t="str">
            <v>---Liabilities</v>
          </cell>
          <cell r="N19" t="str">
            <v>---Liabilities</v>
          </cell>
        </row>
        <row r="20">
          <cell r="A20" t="str">
            <v>---Provisions</v>
          </cell>
          <cell r="B20">
            <v>12.811</v>
          </cell>
          <cell r="C20">
            <v>8.6240000000000006</v>
          </cell>
          <cell r="D20">
            <v>0</v>
          </cell>
          <cell r="J20" t="str">
            <v>---Provisions</v>
          </cell>
          <cell r="M20" t="str">
            <v>---Provisions</v>
          </cell>
          <cell r="N20" t="str">
            <v>---Provisions</v>
          </cell>
        </row>
        <row r="21">
          <cell r="A21" t="str">
            <v>Other Assets</v>
          </cell>
          <cell r="B21">
            <v>0.02</v>
          </cell>
          <cell r="C21">
            <v>0.02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Other Assets</v>
          </cell>
          <cell r="K21">
            <v>0</v>
          </cell>
          <cell r="L21">
            <v>0</v>
          </cell>
          <cell r="M21" t="str">
            <v>Other Assets</v>
          </cell>
          <cell r="N21" t="str">
            <v>Other Assets</v>
          </cell>
        </row>
        <row r="22">
          <cell r="A22" t="str">
            <v>Total Assets</v>
          </cell>
          <cell r="B22">
            <v>22.774999999999999</v>
          </cell>
          <cell r="C22">
            <v>34.460999999999999</v>
          </cell>
          <cell r="D22">
            <v>50.572000000000003</v>
          </cell>
          <cell r="E22">
            <v>76.412999999999997</v>
          </cell>
          <cell r="F22">
            <v>122.68600000000001</v>
          </cell>
          <cell r="G22">
            <v>181.32279525222552</v>
          </cell>
          <cell r="H22">
            <v>252.19638575667656</v>
          </cell>
          <cell r="I22">
            <v>331.49054599999999</v>
          </cell>
          <cell r="J22" t="str">
            <v>Total Assets</v>
          </cell>
          <cell r="K22">
            <v>0.51310647639956097</v>
          </cell>
          <cell r="L22">
            <v>0.46751400133484244</v>
          </cell>
          <cell r="M22" t="str">
            <v>Total Assets</v>
          </cell>
          <cell r="N22">
            <v>0.51310647639956097</v>
          </cell>
          <cell r="O22">
            <v>0.46751400133484244</v>
          </cell>
          <cell r="P22">
            <v>0.46751400133484244</v>
          </cell>
          <cell r="Q22">
            <v>0.51097445226607596</v>
          </cell>
          <cell r="R22">
            <v>0.60593092798345838</v>
          </cell>
          <cell r="S22">
            <v>0.27560017601903608</v>
          </cell>
          <cell r="T22">
            <v>0.37069262907738909</v>
          </cell>
          <cell r="U22">
            <v>0.21504386651752405</v>
          </cell>
          <cell r="V22">
            <v>0.12186922865905259</v>
          </cell>
          <cell r="W22">
            <v>0.26992428813914571</v>
          </cell>
          <cell r="X22">
            <v>0.26147611644650692</v>
          </cell>
        </row>
        <row r="23">
          <cell r="A23" t="str">
            <v>Difference</v>
          </cell>
          <cell r="C23">
            <v>9.9999999999980105E-3</v>
          </cell>
          <cell r="D23">
            <v>4.0999999999996817E-2</v>
          </cell>
          <cell r="J23" t="str">
            <v>Difference</v>
          </cell>
          <cell r="M23" t="str">
            <v>Difference</v>
          </cell>
          <cell r="N23" t="str">
            <v>Difference</v>
          </cell>
        </row>
        <row r="26">
          <cell r="A26" t="str">
            <v>Earnings Model</v>
          </cell>
          <cell r="J26" t="str">
            <v>Earnings Model</v>
          </cell>
          <cell r="M26" t="str">
            <v>Earnings Model</v>
          </cell>
          <cell r="N26" t="str">
            <v>Earnings Model</v>
          </cell>
        </row>
        <row r="27">
          <cell r="A27" t="str">
            <v>Trusteeship fees</v>
          </cell>
          <cell r="B27">
            <v>19.097999999999999</v>
          </cell>
          <cell r="C27">
            <v>20.821999999999999</v>
          </cell>
          <cell r="D27">
            <v>28.494</v>
          </cell>
          <cell r="E27">
            <v>38.779000000000003</v>
          </cell>
          <cell r="F27">
            <v>68.472000000000023</v>
          </cell>
          <cell r="G27">
            <v>86.247000000000028</v>
          </cell>
          <cell r="H27">
            <v>104.02200000000003</v>
          </cell>
          <cell r="I27">
            <v>123.00959999999999</v>
          </cell>
          <cell r="J27" t="str">
            <v>Trusteeship fees</v>
          </cell>
          <cell r="K27">
            <v>181.254864</v>
          </cell>
          <cell r="L27">
            <v>145.71549218749999</v>
          </cell>
          <cell r="M27" t="str">
            <v>Trusteeship fees</v>
          </cell>
          <cell r="N27" t="str">
            <v>Trusteeship fees</v>
          </cell>
          <cell r="V27">
            <v>0</v>
          </cell>
          <cell r="W27">
            <v>0.25</v>
          </cell>
          <cell r="X27">
            <v>0.25</v>
          </cell>
        </row>
        <row r="28">
          <cell r="A28" t="str">
            <v>Dividend on units of mutual fund</v>
          </cell>
          <cell r="B28">
            <v>0</v>
          </cell>
          <cell r="C28">
            <v>0.6</v>
          </cell>
          <cell r="D28">
            <v>0.37</v>
          </cell>
          <cell r="E28">
            <v>1.0980000000000001</v>
          </cell>
          <cell r="F28">
            <v>1.0980000000000001</v>
          </cell>
          <cell r="G28">
            <v>1.0980000000000001</v>
          </cell>
          <cell r="H28">
            <v>1.0980000000000001</v>
          </cell>
          <cell r="I28">
            <v>2.339</v>
          </cell>
          <cell r="J28" t="str">
            <v>Dividend on units of mutual fund</v>
          </cell>
          <cell r="K28" t="e">
            <v>#DIV/0!</v>
          </cell>
          <cell r="L28">
            <v>-0.3833333333333333</v>
          </cell>
          <cell r="M28" t="str">
            <v>Dividend on units of mutual fund</v>
          </cell>
          <cell r="N28" t="e">
            <v>#DIV/0!</v>
          </cell>
          <cell r="O28">
            <v>-0.3833333333333333</v>
          </cell>
          <cell r="P28">
            <v>-0.3833333333333333</v>
          </cell>
          <cell r="Q28">
            <v>1.9675675675675679</v>
          </cell>
          <cell r="R28">
            <v>1.1302367941712204</v>
          </cell>
          <cell r="S28">
            <v>1.9251817015818724</v>
          </cell>
        </row>
        <row r="29">
          <cell r="A29" t="str">
            <v>Profit on sale of current investments</v>
          </cell>
          <cell r="B29">
            <v>0.95300000000000007</v>
          </cell>
          <cell r="C29">
            <v>1.28</v>
          </cell>
          <cell r="D29">
            <v>0.16500000000000001</v>
          </cell>
          <cell r="E29">
            <v>1.5299999999999929</v>
          </cell>
          <cell r="F29">
            <v>1.5299999999999929</v>
          </cell>
          <cell r="G29">
            <v>1.5299999999999929</v>
          </cell>
          <cell r="H29">
            <v>1.5299999999999929</v>
          </cell>
          <cell r="I29">
            <v>7.0269999999999992</v>
          </cell>
          <cell r="J29" t="str">
            <v>Profit on sale of current investments</v>
          </cell>
          <cell r="K29">
            <v>7.0269999999999992</v>
          </cell>
          <cell r="L29">
            <v>11.987439999999999</v>
          </cell>
          <cell r="M29" t="str">
            <v>Profit on sale of current investments</v>
          </cell>
          <cell r="N29" t="str">
            <v>Profit on sale of current investments</v>
          </cell>
        </row>
        <row r="30">
          <cell r="A30" t="str">
            <v>Total Income</v>
          </cell>
          <cell r="B30">
            <v>20.050999999999998</v>
          </cell>
          <cell r="C30">
            <v>22.702000000000002</v>
          </cell>
          <cell r="D30">
            <v>29.029</v>
          </cell>
          <cell r="E30">
            <v>41.406999999999996</v>
          </cell>
          <cell r="F30">
            <v>71.100000000000009</v>
          </cell>
          <cell r="G30">
            <v>88.875000000000014</v>
          </cell>
          <cell r="H30">
            <v>106.65000000000002</v>
          </cell>
          <cell r="I30">
            <v>132.37559999999999</v>
          </cell>
          <cell r="J30" t="str">
            <v>Profit on sale of current investments</v>
          </cell>
          <cell r="K30">
            <v>190.62086399999998</v>
          </cell>
          <cell r="L30">
            <v>159.49464518749997</v>
          </cell>
          <cell r="M30" t="str">
            <v>Profit on sale of current investments</v>
          </cell>
          <cell r="N30" t="str">
            <v>Profit on sale of current investments</v>
          </cell>
        </row>
        <row r="32">
          <cell r="A32" t="str">
            <v>Total Expenses</v>
          </cell>
          <cell r="B32">
            <v>4.0730000000000004</v>
          </cell>
          <cell r="C32">
            <v>5.4080000000000004</v>
          </cell>
          <cell r="D32">
            <v>3.835</v>
          </cell>
          <cell r="E32">
            <v>3.7</v>
          </cell>
          <cell r="F32">
            <v>3.7</v>
          </cell>
          <cell r="G32">
            <v>3.7</v>
          </cell>
          <cell r="H32">
            <v>3.7</v>
          </cell>
          <cell r="I32">
            <v>6.0960000000000001</v>
          </cell>
          <cell r="J32" t="str">
            <v>Total Expenses</v>
          </cell>
          <cell r="K32">
            <v>0.32776822980603981</v>
          </cell>
          <cell r="L32">
            <v>-0.29086538461538469</v>
          </cell>
          <cell r="M32" t="str">
            <v>Total Expenses</v>
          </cell>
          <cell r="N32">
            <v>0.32776822980603981</v>
          </cell>
          <cell r="O32">
            <v>-0.29086538461538469</v>
          </cell>
          <cell r="P32">
            <v>-0.29086538461538469</v>
          </cell>
          <cell r="Q32">
            <v>-3.5202086049543668E-2</v>
          </cell>
          <cell r="R32">
            <v>0.64756756756756761</v>
          </cell>
          <cell r="S32">
            <v>0.43864829396325455</v>
          </cell>
          <cell r="T32">
            <v>0.33443557582668193</v>
          </cell>
          <cell r="U32">
            <v>0.1</v>
          </cell>
          <cell r="V32">
            <v>0.15</v>
          </cell>
          <cell r="W32">
            <v>0.15</v>
          </cell>
          <cell r="X32">
            <v>0.15</v>
          </cell>
        </row>
        <row r="34">
          <cell r="A34" t="str">
            <v>PBT</v>
          </cell>
          <cell r="B34">
            <v>15.977999999999998</v>
          </cell>
          <cell r="C34">
            <v>17.294</v>
          </cell>
          <cell r="D34">
            <v>25.193999999999999</v>
          </cell>
          <cell r="E34">
            <v>37.706999999999994</v>
          </cell>
          <cell r="F34">
            <v>67.400000000000006</v>
          </cell>
          <cell r="G34">
            <v>85.175000000000011</v>
          </cell>
          <cell r="H34">
            <v>102.95000000000002</v>
          </cell>
          <cell r="I34">
            <v>126.27959999999999</v>
          </cell>
          <cell r="J34" t="str">
            <v>PBT</v>
          </cell>
          <cell r="K34">
            <v>8.2363249468018651E-2</v>
          </cell>
          <cell r="L34">
            <v>0.45680582861107899</v>
          </cell>
          <cell r="M34" t="str">
            <v>PBT</v>
          </cell>
          <cell r="N34">
            <v>8.2363249468018651E-2</v>
          </cell>
          <cell r="O34">
            <v>0.45680582861107899</v>
          </cell>
          <cell r="P34">
            <v>0.45680582861107899</v>
          </cell>
          <cell r="Q34">
            <v>0.49666587282686336</v>
          </cell>
          <cell r="R34">
            <v>0.78868645079163047</v>
          </cell>
          <cell r="S34">
            <v>0.49823562553746692</v>
          </cell>
          <cell r="T34">
            <v>-0.13669470559129149</v>
          </cell>
          <cell r="U34">
            <v>0.20617062714215328</v>
          </cell>
          <cell r="V34">
            <v>-7.1494862796107395E-2</v>
          </cell>
          <cell r="W34">
            <v>0.22429817427306742</v>
          </cell>
          <cell r="X34">
            <v>0.23017781516772939</v>
          </cell>
        </row>
        <row r="35">
          <cell r="A35" t="str">
            <v>Total Tax</v>
          </cell>
          <cell r="B35">
            <v>5.5979999999999999</v>
          </cell>
          <cell r="C35">
            <v>5.63</v>
          </cell>
          <cell r="D35">
            <v>9.0289999999999999</v>
          </cell>
          <cell r="E35">
            <v>11.875999999999999</v>
          </cell>
          <cell r="F35">
            <v>21.000000000000007</v>
          </cell>
          <cell r="G35">
            <v>26.538204747774493</v>
          </cell>
          <cell r="H35">
            <v>32.07640949554898</v>
          </cell>
          <cell r="I35">
            <v>42.935063999999997</v>
          </cell>
          <cell r="J35" t="str">
            <v>Total Tax</v>
          </cell>
          <cell r="K35">
            <v>5.7163272597355874E-3</v>
          </cell>
          <cell r="L35">
            <v>0.60373001776198931</v>
          </cell>
          <cell r="M35" t="str">
            <v>Total Tax</v>
          </cell>
          <cell r="N35">
            <v>5.7163272597355874E-3</v>
          </cell>
          <cell r="O35">
            <v>0.60373001776198931</v>
          </cell>
          <cell r="P35">
            <v>0.60373001776198931</v>
          </cell>
          <cell r="Q35">
            <v>0.31531731088714143</v>
          </cell>
          <cell r="R35">
            <v>0.76953519703603912</v>
          </cell>
          <cell r="S35">
            <v>0.53271472757554128</v>
          </cell>
          <cell r="T35">
            <v>-9.3045638000620934E-2</v>
          </cell>
          <cell r="U35">
            <v>0.22308561256974624</v>
          </cell>
          <cell r="V35">
            <v>-9.5229722921914339E-2</v>
          </cell>
          <cell r="W35">
            <v>0.25802293577697899</v>
          </cell>
          <cell r="X35">
            <v>0.23017781516772939</v>
          </cell>
        </row>
        <row r="36">
          <cell r="A36" t="str">
            <v>Effective Tax Rate</v>
          </cell>
          <cell r="B36">
            <v>0.35035674051821258</v>
          </cell>
          <cell r="C36">
            <v>0.32554643228865499</v>
          </cell>
          <cell r="D36">
            <v>0.35837897912201316</v>
          </cell>
          <cell r="E36">
            <v>0.31495478293155121</v>
          </cell>
          <cell r="F36">
            <v>0.311572700296736</v>
          </cell>
          <cell r="G36">
            <v>0.311572700296736</v>
          </cell>
          <cell r="H36">
            <v>0.311572700296736</v>
          </cell>
          <cell r="I36">
            <v>0.34</v>
          </cell>
          <cell r="J36">
            <v>0.34</v>
          </cell>
          <cell r="K36">
            <v>0.34</v>
          </cell>
          <cell r="L36">
            <v>0.34</v>
          </cell>
        </row>
        <row r="37">
          <cell r="A37" t="str">
            <v xml:space="preserve">Profit After Tax </v>
          </cell>
          <cell r="B37">
            <v>10.379999999999999</v>
          </cell>
          <cell r="C37">
            <v>11.664000000000001</v>
          </cell>
          <cell r="D37">
            <v>16.164999999999999</v>
          </cell>
          <cell r="E37">
            <v>25.830999999999996</v>
          </cell>
          <cell r="F37">
            <v>46.4</v>
          </cell>
          <cell r="G37">
            <v>58.636795252225518</v>
          </cell>
          <cell r="H37">
            <v>70.873590504451045</v>
          </cell>
          <cell r="I37">
            <v>83.344535999999991</v>
          </cell>
          <cell r="J37" t="str">
            <v xml:space="preserve">Profit After Tax </v>
          </cell>
          <cell r="K37">
            <v>0.12369942196531825</v>
          </cell>
          <cell r="L37">
            <v>0.38588820301783233</v>
          </cell>
          <cell r="M37" t="str">
            <v xml:space="preserve">Profit After Tax </v>
          </cell>
          <cell r="N37">
            <v>0.12369942196531825</v>
          </cell>
          <cell r="O37">
            <v>0.38588820301783233</v>
          </cell>
          <cell r="P37">
            <v>0.38588820301783233</v>
          </cell>
          <cell r="Q37">
            <v>0.59795855242808527</v>
          </cell>
          <cell r="R37">
            <v>0.79749138631876448</v>
          </cell>
          <cell r="S37">
            <v>0.48263013934655752</v>
          </cell>
          <cell r="T37">
            <v>-0.15711795467751322</v>
          </cell>
          <cell r="U37">
            <v>0.19765453950089662</v>
          </cell>
          <cell r="V37">
            <v>-5.9291473564269226E-2</v>
          </cell>
          <cell r="W37">
            <v>0.20762086746357178</v>
          </cell>
          <cell r="X37">
            <v>0.23017781516772962</v>
          </cell>
        </row>
        <row r="38">
          <cell r="A38" t="str">
            <v>Growth YoY</v>
          </cell>
          <cell r="C38">
            <v>0.12369942196531825</v>
          </cell>
          <cell r="D38">
            <v>0.38588820301783233</v>
          </cell>
          <cell r="E38">
            <v>0.59795855242808527</v>
          </cell>
          <cell r="F38">
            <v>0.79629127792187715</v>
          </cell>
          <cell r="G38">
            <v>0.26372403560830859</v>
          </cell>
          <cell r="H38">
            <v>0.20868799530378634</v>
          </cell>
          <cell r="I38">
            <v>0.21169866720400687</v>
          </cell>
          <cell r="J38">
            <v>0.20965476609048506</v>
          </cell>
          <cell r="K38">
            <v>0.20798142276716547</v>
          </cell>
          <cell r="L38">
            <v>0.23017781516772962</v>
          </cell>
        </row>
        <row r="40">
          <cell r="A40" t="str">
            <v>Dividend paid (Rs mn)</v>
          </cell>
          <cell r="C40">
            <v>0</v>
          </cell>
          <cell r="D40">
            <v>0</v>
          </cell>
          <cell r="J40" t="str">
            <v>Dividend paid (Rs mn)</v>
          </cell>
          <cell r="M40" t="str">
            <v>Dividend paid (Rs mn)</v>
          </cell>
          <cell r="N40" t="str">
            <v>Dividend paid (Rs mn)</v>
          </cell>
        </row>
        <row r="41">
          <cell r="A41" t="str">
            <v>Dividend Tax</v>
          </cell>
          <cell r="C41">
            <v>0</v>
          </cell>
          <cell r="D41">
            <v>0</v>
          </cell>
          <cell r="J41" t="str">
            <v>Dividend Tax</v>
          </cell>
          <cell r="M41" t="str">
            <v>Dividend Tax</v>
          </cell>
          <cell r="N41" t="str">
            <v>Dividend Tax</v>
          </cell>
        </row>
        <row r="42">
          <cell r="A42" t="str">
            <v>DPS (Rs)</v>
          </cell>
          <cell r="C42">
            <v>0</v>
          </cell>
          <cell r="D42">
            <v>0</v>
          </cell>
          <cell r="J42" t="str">
            <v>DPS (Rs)</v>
          </cell>
          <cell r="M42" t="str">
            <v>DPS (Rs)</v>
          </cell>
          <cell r="N42" t="str">
            <v>DPS (Rs)</v>
          </cell>
        </row>
        <row r="43">
          <cell r="A43" t="str">
            <v>Payout Ratio</v>
          </cell>
          <cell r="C43">
            <v>0</v>
          </cell>
          <cell r="D43">
            <v>0</v>
          </cell>
          <cell r="J43" t="str">
            <v>Payout Ratio</v>
          </cell>
          <cell r="M43" t="str">
            <v>Payout Ratio</v>
          </cell>
          <cell r="N43" t="str">
            <v>Payout Ratio</v>
          </cell>
        </row>
        <row r="48">
          <cell r="D48">
            <v>0.2567560585512445</v>
          </cell>
          <cell r="E48">
            <v>0.48705711302172028</v>
          </cell>
          <cell r="F48">
            <v>8.8153322764938258E-2</v>
          </cell>
          <cell r="G48">
            <v>0.72248022136342249</v>
          </cell>
          <cell r="H48">
            <v>-8.1521739130434812E-2</v>
          </cell>
          <cell r="I48">
            <v>1.059171597633136</v>
          </cell>
          <cell r="J48">
            <v>-0.12356321839080464</v>
          </cell>
          <cell r="K48">
            <v>0.19999999999999996</v>
          </cell>
          <cell r="L48">
            <v>0.19999999999999996</v>
          </cell>
        </row>
      </sheetData>
      <sheetData sheetId="23">
        <row r="1">
          <cell r="A1" t="str">
            <v>Kotak Mahindra International</v>
          </cell>
          <cell r="B1" t="e">
            <v>#REF!</v>
          </cell>
        </row>
        <row r="2">
          <cell r="A2" t="str">
            <v xml:space="preserve">Year Ended December, </v>
          </cell>
          <cell r="B2">
            <v>2003</v>
          </cell>
          <cell r="C2">
            <v>2004</v>
          </cell>
          <cell r="D2">
            <v>2005</v>
          </cell>
          <cell r="E2">
            <v>2006</v>
          </cell>
          <cell r="F2" t="str">
            <v>2007E</v>
          </cell>
          <cell r="G2" t="str">
            <v>2008E</v>
          </cell>
          <cell r="H2" t="str">
            <v>2009E</v>
          </cell>
          <cell r="I2" t="str">
            <v>F2010E</v>
          </cell>
          <cell r="J2" t="str">
            <v>YoY Growth</v>
          </cell>
          <cell r="K2" t="str">
            <v>YoY Growth</v>
          </cell>
          <cell r="L2" t="str">
            <v>F2013E</v>
          </cell>
          <cell r="N2" t="str">
            <v>YoY Growth</v>
          </cell>
          <cell r="O2" t="str">
            <v>F2009</v>
          </cell>
          <cell r="P2" t="str">
            <v>F2010E</v>
          </cell>
          <cell r="Q2" t="str">
            <v>F2011E</v>
          </cell>
          <cell r="R2" t="str">
            <v>F2012E</v>
          </cell>
          <cell r="S2" t="str">
            <v>F2012E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67.174000000000007</v>
          </cell>
          <cell r="C6">
            <v>67.17</v>
          </cell>
          <cell r="D6">
            <v>67.17</v>
          </cell>
          <cell r="E6">
            <v>67.17</v>
          </cell>
          <cell r="F6">
            <v>67.17</v>
          </cell>
          <cell r="G6">
            <v>67.17</v>
          </cell>
          <cell r="H6">
            <v>67.17</v>
          </cell>
          <cell r="I6">
            <v>67.17</v>
          </cell>
          <cell r="J6" t="str">
            <v>Capital</v>
          </cell>
          <cell r="K6" t="str">
            <v>Capital</v>
          </cell>
          <cell r="L6">
            <v>161.59700000000001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 t="str">
            <v>Reserves and Surplus</v>
          </cell>
          <cell r="B7">
            <v>18.236000000000001</v>
          </cell>
          <cell r="C7">
            <v>33.85</v>
          </cell>
          <cell r="D7">
            <v>106.1</v>
          </cell>
          <cell r="E7">
            <v>204.71100000000001</v>
          </cell>
          <cell r="F7">
            <v>494.70601915201098</v>
          </cell>
          <cell r="G7">
            <v>620.72803390142496</v>
          </cell>
          <cell r="H7">
            <v>759.69261574016309</v>
          </cell>
          <cell r="I7">
            <v>503.48979566084711</v>
          </cell>
          <cell r="J7" t="str">
            <v>Reserves and Surplus</v>
          </cell>
          <cell r="K7" t="str">
            <v>Reserves and Surplus</v>
          </cell>
          <cell r="L7">
            <v>2451.7099765977232</v>
          </cell>
          <cell r="N7" t="str">
            <v>Reserves and Surplus</v>
          </cell>
          <cell r="O7">
            <v>0.56283001598109905</v>
          </cell>
          <cell r="P7">
            <v>0.71637432386793121</v>
          </cell>
          <cell r="Q7">
            <v>0.3443558655811001</v>
          </cell>
          <cell r="R7">
            <v>0.20036774104193911</v>
          </cell>
          <cell r="S7">
            <v>0.18631190217452498</v>
          </cell>
        </row>
        <row r="8">
          <cell r="A8" t="str">
            <v>Share holders equity</v>
          </cell>
          <cell r="B8">
            <v>85.410000000000011</v>
          </cell>
          <cell r="C8">
            <v>101.02000000000001</v>
          </cell>
          <cell r="D8">
            <v>173.26999999999998</v>
          </cell>
          <cell r="E8">
            <v>271.88100000000003</v>
          </cell>
          <cell r="F8">
            <v>561.87601915201094</v>
          </cell>
          <cell r="G8">
            <v>687.89803390142492</v>
          </cell>
          <cell r="H8">
            <v>826.86261574016305</v>
          </cell>
          <cell r="I8">
            <v>570.65979566084707</v>
          </cell>
          <cell r="J8" t="str">
            <v>Share holders equity</v>
          </cell>
          <cell r="K8" t="str">
            <v>Share holders equity</v>
          </cell>
          <cell r="L8">
            <v>2613.3069765977234</v>
          </cell>
          <cell r="N8" t="str">
            <v>Share holders equity</v>
          </cell>
          <cell r="O8">
            <v>0.42050369619238959</v>
          </cell>
          <cell r="P8">
            <v>0.58884630510722635</v>
          </cell>
          <cell r="Q8">
            <v>0.30577329159386513</v>
          </cell>
          <cell r="R8">
            <v>0.183175054964545</v>
          </cell>
          <cell r="S8">
            <v>0.17280027894307648</v>
          </cell>
        </row>
        <row r="9">
          <cell r="A9" t="str">
            <v>Unsecured Loans</v>
          </cell>
          <cell r="B9">
            <v>73.311999999999998</v>
          </cell>
          <cell r="C9">
            <v>195.83</v>
          </cell>
          <cell r="D9">
            <v>164.83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str">
            <v>Unsecured Loans</v>
          </cell>
          <cell r="K9" t="str">
            <v>Unsecured Loans</v>
          </cell>
          <cell r="L9">
            <v>2191.2484666600003</v>
          </cell>
          <cell r="N9" t="str">
            <v>Unsecured Loans</v>
          </cell>
          <cell r="O9">
            <v>5.8545762711864411</v>
          </cell>
          <cell r="P9">
            <v>0.1</v>
          </cell>
          <cell r="Q9">
            <v>0.1</v>
          </cell>
          <cell r="R9">
            <v>0.1</v>
          </cell>
          <cell r="S9">
            <v>0.1</v>
          </cell>
        </row>
        <row r="10">
          <cell r="A10" t="str">
            <v>Total Liablilities</v>
          </cell>
          <cell r="B10">
            <v>158.72200000000001</v>
          </cell>
          <cell r="C10">
            <v>296.85000000000002</v>
          </cell>
          <cell r="D10">
            <v>338.1</v>
          </cell>
          <cell r="E10">
            <v>271.88100000000003</v>
          </cell>
          <cell r="F10">
            <v>561.87601915201094</v>
          </cell>
          <cell r="G10">
            <v>687.89803390142492</v>
          </cell>
          <cell r="H10">
            <v>826.86261574016305</v>
          </cell>
          <cell r="I10">
            <v>570.65979566084707</v>
          </cell>
          <cell r="J10" t="str">
            <v>Total Liablilities</v>
          </cell>
          <cell r="K10" t="str">
            <v>Total Liablilities</v>
          </cell>
          <cell r="L10">
            <v>4804.5554432577237</v>
          </cell>
          <cell r="N10" t="str">
            <v>Total Liablilities</v>
          </cell>
          <cell r="O10">
            <v>1.1577023166733391</v>
          </cell>
          <cell r="P10">
            <v>0.41339719432546418</v>
          </cell>
          <cell r="Q10">
            <v>0.6384284569374945</v>
          </cell>
          <cell r="R10">
            <v>0.14240190516559026</v>
          </cell>
          <cell r="S10">
            <v>0.13843752391294606</v>
          </cell>
        </row>
        <row r="11">
          <cell r="A11" t="str">
            <v>Growth YoY</v>
          </cell>
          <cell r="C11">
            <v>0.87025113090812867</v>
          </cell>
          <cell r="D11">
            <v>0.13895907023749365</v>
          </cell>
        </row>
        <row r="13">
          <cell r="A13" t="str">
            <v>Assets</v>
          </cell>
          <cell r="J13" t="str">
            <v>Assets</v>
          </cell>
          <cell r="K13" t="str">
            <v>Assets</v>
          </cell>
          <cell r="N13" t="str">
            <v>Assets</v>
          </cell>
        </row>
        <row r="14">
          <cell r="A14" t="str">
            <v xml:space="preserve">Fixed Assets </v>
          </cell>
          <cell r="B14">
            <v>0.77600000000000002</v>
          </cell>
          <cell r="C14">
            <v>1.22</v>
          </cell>
          <cell r="D14">
            <v>1.6</v>
          </cell>
          <cell r="E14">
            <v>1.415</v>
          </cell>
          <cell r="F14">
            <v>1.6</v>
          </cell>
          <cell r="G14">
            <v>1.6</v>
          </cell>
          <cell r="H14">
            <v>1.6</v>
          </cell>
          <cell r="I14">
            <v>1.6</v>
          </cell>
          <cell r="J14" t="str">
            <v xml:space="preserve">Fixed Assets </v>
          </cell>
          <cell r="K14" t="str">
            <v xml:space="preserve">Fixed Assets </v>
          </cell>
          <cell r="L14">
            <v>0.37434899999999999</v>
          </cell>
          <cell r="N14" t="str">
            <v xml:space="preserve">Fixed Assets </v>
          </cell>
          <cell r="O14">
            <v>-0.10785398230088494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 xml:space="preserve">Investments </v>
          </cell>
          <cell r="B15">
            <v>66.563000000000002</v>
          </cell>
          <cell r="C15">
            <v>176.58</v>
          </cell>
          <cell r="D15">
            <v>132.36000000000001</v>
          </cell>
          <cell r="E15">
            <v>48.862000000000002</v>
          </cell>
          <cell r="F15">
            <v>132.36000000000001</v>
          </cell>
          <cell r="G15">
            <v>132.36000000000001</v>
          </cell>
          <cell r="H15">
            <v>132.36000000000001</v>
          </cell>
          <cell r="I15">
            <v>132.36000000000001</v>
          </cell>
          <cell r="J15" t="str">
            <v xml:space="preserve">Investments </v>
          </cell>
          <cell r="K15" t="str">
            <v xml:space="preserve">Investments </v>
          </cell>
          <cell r="L15">
            <v>3470.9179119999999</v>
          </cell>
          <cell r="N15" t="str">
            <v xml:space="preserve">Investments </v>
          </cell>
          <cell r="O15">
            <v>7.6147983827686154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Current Assets</v>
          </cell>
          <cell r="B16">
            <v>147.506</v>
          </cell>
          <cell r="C16">
            <v>188.28</v>
          </cell>
          <cell r="D16">
            <v>216.73399999999998</v>
          </cell>
          <cell r="E16">
            <v>260.12700000000001</v>
          </cell>
          <cell r="F16">
            <v>466.43601915201089</v>
          </cell>
          <cell r="G16">
            <v>592.45803390142487</v>
          </cell>
          <cell r="H16">
            <v>731.422615740163</v>
          </cell>
          <cell r="I16">
            <v>475.21979566084701</v>
          </cell>
          <cell r="J16" t="str">
            <v>Current Assets</v>
          </cell>
          <cell r="K16" t="str">
            <v>Current Assets</v>
          </cell>
          <cell r="L16">
            <v>1399.9902222577241</v>
          </cell>
          <cell r="N16" t="str">
            <v>Current Assets</v>
          </cell>
          <cell r="O16">
            <v>-0.85245122268715734</v>
          </cell>
          <cell r="P16">
            <v>-0.53187985168137075</v>
          </cell>
          <cell r="Q16">
            <v>2.1648402621100384</v>
          </cell>
          <cell r="R16">
            <v>1.8160547326119092</v>
          </cell>
          <cell r="S16">
            <v>0.71621813829901382</v>
          </cell>
        </row>
        <row r="17">
          <cell r="A17" t="str">
            <v>---Sundry Debtors</v>
          </cell>
          <cell r="B17">
            <v>23.878</v>
          </cell>
          <cell r="C17">
            <v>63.9</v>
          </cell>
          <cell r="D17">
            <v>34.090000000000003</v>
          </cell>
          <cell r="J17" t="str">
            <v>---Sundry Debtors</v>
          </cell>
          <cell r="K17" t="str">
            <v>---Sundry Debtors</v>
          </cell>
          <cell r="N17" t="str">
            <v>---Sundry Debtors</v>
          </cell>
        </row>
        <row r="18">
          <cell r="A18" t="str">
            <v>---Cash and Bank Balances</v>
          </cell>
          <cell r="B18">
            <v>54.552</v>
          </cell>
          <cell r="C18">
            <v>73.2</v>
          </cell>
          <cell r="D18">
            <v>73.52</v>
          </cell>
          <cell r="J18" t="str">
            <v>---Cash and Bank Balances</v>
          </cell>
          <cell r="K18" t="str">
            <v>---Cash and Bank Balances</v>
          </cell>
          <cell r="N18" t="str">
            <v>---Cash and Bank Balances</v>
          </cell>
        </row>
        <row r="19">
          <cell r="A19" t="str">
            <v>---Advances</v>
          </cell>
          <cell r="B19">
            <v>69.075999999999993</v>
          </cell>
          <cell r="C19">
            <v>51.18</v>
          </cell>
          <cell r="D19">
            <v>109.124</v>
          </cell>
          <cell r="J19" t="str">
            <v>---Advances</v>
          </cell>
          <cell r="K19" t="str">
            <v>---Advances</v>
          </cell>
          <cell r="N19" t="str">
            <v>---Advances</v>
          </cell>
        </row>
        <row r="20">
          <cell r="A20" t="str">
            <v>Current Liabilities</v>
          </cell>
          <cell r="B20">
            <v>56.122999999999998</v>
          </cell>
          <cell r="C20">
            <v>69.2</v>
          </cell>
          <cell r="D20">
            <v>12.6</v>
          </cell>
          <cell r="E20">
            <v>38.520000000000003</v>
          </cell>
          <cell r="F20">
            <v>38.520000000000003</v>
          </cell>
          <cell r="G20">
            <v>38.520000000000003</v>
          </cell>
          <cell r="H20">
            <v>38.520000000000003</v>
          </cell>
          <cell r="I20">
            <v>38.520000000000003</v>
          </cell>
          <cell r="J20" t="str">
            <v>Current Liabilities</v>
          </cell>
          <cell r="K20" t="str">
            <v>Current Liabilities</v>
          </cell>
          <cell r="L20">
            <v>66.727040000000002</v>
          </cell>
          <cell r="N20" t="str">
            <v>Current Liabilities</v>
          </cell>
          <cell r="O20">
            <v>-0.93642562892188785</v>
          </cell>
          <cell r="P20">
            <v>-7.9465658370382775E-2</v>
          </cell>
          <cell r="Q20">
            <v>0.50594777584689354</v>
          </cell>
          <cell r="R20">
            <v>0</v>
          </cell>
          <cell r="S20">
            <v>0</v>
          </cell>
        </row>
        <row r="21">
          <cell r="A21" t="str">
            <v>---Liabilities</v>
          </cell>
          <cell r="B21">
            <v>55.226999999999997</v>
          </cell>
          <cell r="C21">
            <v>67.760000000000005</v>
          </cell>
          <cell r="D21">
            <v>8.82</v>
          </cell>
          <cell r="E21">
            <v>34.122</v>
          </cell>
          <cell r="F21">
            <v>21.474</v>
          </cell>
          <cell r="J21" t="str">
            <v>---Liabilities</v>
          </cell>
          <cell r="K21" t="str">
            <v>---Liabilities</v>
          </cell>
          <cell r="N21" t="str">
            <v>---Liabilities</v>
          </cell>
        </row>
        <row r="22">
          <cell r="A22" t="str">
            <v>---Provisions</v>
          </cell>
          <cell r="B22">
            <v>0.89600000000000002</v>
          </cell>
          <cell r="C22">
            <v>1.44</v>
          </cell>
          <cell r="D22">
            <v>3.78</v>
          </cell>
          <cell r="E22">
            <v>4.3979999999999997</v>
          </cell>
          <cell r="F22">
            <v>5.1779999999999999</v>
          </cell>
          <cell r="J22" t="str">
            <v>---Provisions</v>
          </cell>
          <cell r="K22" t="str">
            <v>---Provisions</v>
          </cell>
          <cell r="N22" t="str">
            <v>---Provisions</v>
          </cell>
        </row>
        <row r="23">
          <cell r="A23" t="str">
            <v>Total Assets</v>
          </cell>
          <cell r="B23">
            <v>158.72200000000004</v>
          </cell>
          <cell r="C23">
            <v>296.88000000000005</v>
          </cell>
          <cell r="D23">
            <v>338.09400000000005</v>
          </cell>
          <cell r="E23">
            <v>271.88100000000003</v>
          </cell>
          <cell r="F23">
            <v>561.87601915201094</v>
          </cell>
          <cell r="G23">
            <v>687.89803390142492</v>
          </cell>
          <cell r="H23">
            <v>826.86261574016305</v>
          </cell>
          <cell r="I23">
            <v>570.65979566084707</v>
          </cell>
          <cell r="J23" t="str">
            <v>Total Assets</v>
          </cell>
          <cell r="K23" t="str">
            <v>Total Assets</v>
          </cell>
          <cell r="L23">
            <v>4804.5554432577237</v>
          </cell>
          <cell r="N23" t="str">
            <v>Total Assets</v>
          </cell>
          <cell r="O23">
            <v>1.15770231667334</v>
          </cell>
          <cell r="P23">
            <v>0.41339800296752793</v>
          </cell>
          <cell r="Q23">
            <v>0.63842780516921049</v>
          </cell>
          <cell r="R23">
            <v>0.14240170601590596</v>
          </cell>
          <cell r="S23">
            <v>0.13843752391294606</v>
          </cell>
        </row>
        <row r="24">
          <cell r="A24" t="str">
            <v>Difference</v>
          </cell>
          <cell r="C24">
            <v>-3.0000000000029559E-2</v>
          </cell>
          <cell r="D24">
            <v>5.9999999999718057E-3</v>
          </cell>
          <cell r="J24" t="str">
            <v>Difference</v>
          </cell>
          <cell r="K24">
            <v>0</v>
          </cell>
        </row>
        <row r="27">
          <cell r="A27" t="str">
            <v>Earnings Model</v>
          </cell>
          <cell r="J27" t="str">
            <v>Earnings Model</v>
          </cell>
          <cell r="K27" t="str">
            <v>Earnings Model</v>
          </cell>
          <cell r="N27" t="str">
            <v>Earnings Model</v>
          </cell>
        </row>
        <row r="29">
          <cell r="A29" t="str">
            <v>Income from Services</v>
          </cell>
          <cell r="B29">
            <v>21.440999999999999</v>
          </cell>
          <cell r="C29">
            <v>24.99</v>
          </cell>
          <cell r="D29">
            <v>98.864999999999995</v>
          </cell>
          <cell r="E29">
            <v>156.59200000000001</v>
          </cell>
          <cell r="F29">
            <v>219.22880000000001</v>
          </cell>
          <cell r="G29">
            <v>241.15168000000003</v>
          </cell>
          <cell r="H29">
            <v>265.26684800000004</v>
          </cell>
          <cell r="I29">
            <v>0</v>
          </cell>
          <cell r="J29" t="str">
            <v>Income from Services</v>
          </cell>
          <cell r="K29" t="str">
            <v>Income from Services</v>
          </cell>
          <cell r="L29">
            <v>433.76538901999993</v>
          </cell>
          <cell r="N29" t="str">
            <v>Income from Services</v>
          </cell>
          <cell r="O29">
            <v>1.3380530973451328</v>
          </cell>
          <cell r="P29">
            <v>0.15</v>
          </cell>
          <cell r="Q29">
            <v>0.15</v>
          </cell>
          <cell r="R29">
            <v>0.15</v>
          </cell>
          <cell r="S29">
            <v>0.15</v>
          </cell>
        </row>
        <row r="30">
          <cell r="A30" t="str">
            <v>Profit/Loss on sale of investments</v>
          </cell>
          <cell r="B30">
            <v>32.207999999999998</v>
          </cell>
          <cell r="C30">
            <v>122.4</v>
          </cell>
          <cell r="D30">
            <v>28.494</v>
          </cell>
          <cell r="E30">
            <v>15.377000000000001</v>
          </cell>
          <cell r="F30">
            <v>342.02880000000016</v>
          </cell>
          <cell r="G30">
            <v>15.377000000000001</v>
          </cell>
          <cell r="H30">
            <v>15.377000000000001</v>
          </cell>
          <cell r="I30">
            <v>115.77484799999998</v>
          </cell>
          <cell r="J30" t="str">
            <v>Profit/Loss on sale of investments</v>
          </cell>
          <cell r="K30" t="str">
            <v>Profit/Loss on sale of investments</v>
          </cell>
          <cell r="L30">
            <v>80</v>
          </cell>
          <cell r="N30" t="str">
            <v>Profit/Loss on sale of investments</v>
          </cell>
          <cell r="O30">
            <v>-2.5258323873747308</v>
          </cell>
          <cell r="P30">
            <v>-3.8368557526402842</v>
          </cell>
          <cell r="Q30">
            <v>-0.49905329859343639</v>
          </cell>
          <cell r="R30">
            <v>-0.65445458041942262</v>
          </cell>
          <cell r="S30">
            <v>0</v>
          </cell>
        </row>
        <row r="31">
          <cell r="A31" t="str">
            <v>Profit/Loss on Trading in Securities</v>
          </cell>
          <cell r="B31">
            <v>-4.6219999999999999</v>
          </cell>
          <cell r="C31">
            <v>-89.3</v>
          </cell>
          <cell r="J31" t="str">
            <v>Profit/Loss on Trading in Securities</v>
          </cell>
          <cell r="K31" t="str">
            <v>Profit/Loss on Trading in Securities</v>
          </cell>
          <cell r="N31" t="str">
            <v>Profit/Loss on Trading in Securities</v>
          </cell>
        </row>
        <row r="32">
          <cell r="A32" t="str">
            <v>Other Income</v>
          </cell>
          <cell r="B32">
            <v>0.17499999999999999</v>
          </cell>
          <cell r="C32">
            <v>3.16</v>
          </cell>
          <cell r="D32">
            <v>5.0469999999999997</v>
          </cell>
          <cell r="E32">
            <v>3.4239999999999999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 t="str">
            <v>Other Income</v>
          </cell>
          <cell r="K32" t="str">
            <v>Other Income</v>
          </cell>
          <cell r="L32">
            <v>0</v>
          </cell>
          <cell r="N32" t="str">
            <v>Other Income</v>
          </cell>
          <cell r="O32">
            <v>0.48766805266805258</v>
          </cell>
          <cell r="P32">
            <v>0.15</v>
          </cell>
          <cell r="Q32">
            <v>0.15</v>
          </cell>
          <cell r="R32">
            <v>0.15</v>
          </cell>
          <cell r="S32">
            <v>0.15</v>
          </cell>
        </row>
        <row r="33">
          <cell r="A33" t="str">
            <v>Total interest Earned</v>
          </cell>
          <cell r="B33">
            <v>49.201999999999998</v>
          </cell>
          <cell r="C33">
            <v>61.250000000000014</v>
          </cell>
          <cell r="D33">
            <v>132.40600000000001</v>
          </cell>
          <cell r="E33">
            <v>175.39300000000003</v>
          </cell>
          <cell r="F33">
            <v>561.25760000000014</v>
          </cell>
          <cell r="G33">
            <v>256.52868000000001</v>
          </cell>
          <cell r="H33">
            <v>280.64384800000005</v>
          </cell>
          <cell r="I33">
            <v>115.77484799999998</v>
          </cell>
          <cell r="J33" t="str">
            <v>Total interest Earned</v>
          </cell>
          <cell r="K33" t="str">
            <v>Total interest Earned</v>
          </cell>
          <cell r="L33">
            <v>513.76538901999993</v>
          </cell>
          <cell r="N33" t="str">
            <v>Total Income</v>
          </cell>
          <cell r="O33">
            <v>-0.39473812198700486</v>
          </cell>
          <cell r="P33">
            <v>4.2859402833202713</v>
          </cell>
          <cell r="Q33">
            <v>-0.26311134194732466</v>
          </cell>
          <cell r="R33">
            <v>-0.1870809772510541</v>
          </cell>
          <cell r="S33">
            <v>0.1237525514455744</v>
          </cell>
        </row>
        <row r="35">
          <cell r="A35" t="str">
            <v>Employee Expenses</v>
          </cell>
          <cell r="B35">
            <v>8.1639999999999997</v>
          </cell>
          <cell r="C35">
            <v>5.67</v>
          </cell>
          <cell r="D35">
            <v>12.97</v>
          </cell>
          <cell r="E35">
            <v>29.417000000000002</v>
          </cell>
          <cell r="F35">
            <v>44.125500000000002</v>
          </cell>
          <cell r="G35">
            <v>50.744324999999996</v>
          </cell>
          <cell r="H35">
            <v>58.35597374999999</v>
          </cell>
          <cell r="J35" t="str">
            <v>Employee Expenses</v>
          </cell>
          <cell r="K35" t="str">
            <v>Employee Expenses</v>
          </cell>
          <cell r="N35" t="str">
            <v>Employee Expenses</v>
          </cell>
        </row>
        <row r="36">
          <cell r="A36" t="str">
            <v>Interest and other financial Charges</v>
          </cell>
          <cell r="B36">
            <v>6.149</v>
          </cell>
          <cell r="C36">
            <v>10.64</v>
          </cell>
          <cell r="D36">
            <v>11.55</v>
          </cell>
          <cell r="E36">
            <v>8.3829999999999991</v>
          </cell>
          <cell r="F36">
            <v>26.825599999999998</v>
          </cell>
          <cell r="G36">
            <v>30.849439999999994</v>
          </cell>
          <cell r="H36">
            <v>33.934383999999994</v>
          </cell>
          <cell r="J36" t="str">
            <v>Interest and other financial Charges</v>
          </cell>
          <cell r="K36" t="str">
            <v>Interest and other financial Charges</v>
          </cell>
          <cell r="N36" t="str">
            <v>Interest and other financial Charges</v>
          </cell>
        </row>
        <row r="37">
          <cell r="A37" t="str">
            <v>Other Expenses</v>
          </cell>
          <cell r="B37">
            <v>21.446999999999999</v>
          </cell>
          <cell r="C37">
            <v>25.28</v>
          </cell>
          <cell r="D37">
            <v>37.332999999999998</v>
          </cell>
          <cell r="E37">
            <v>43.344999999999999</v>
          </cell>
          <cell r="F37">
            <v>138.70399999999998</v>
          </cell>
          <cell r="G37">
            <v>43.344999999999999</v>
          </cell>
          <cell r="H37">
            <v>43.344999999999999</v>
          </cell>
          <cell r="J37" t="str">
            <v>Other Expenses</v>
          </cell>
          <cell r="K37" t="str">
            <v>Other Expenses</v>
          </cell>
          <cell r="N37" t="str">
            <v>Other Expenses</v>
          </cell>
        </row>
        <row r="38">
          <cell r="A38" t="str">
            <v>Total Expenses</v>
          </cell>
          <cell r="B38">
            <v>35.76</v>
          </cell>
          <cell r="C38">
            <v>41.59</v>
          </cell>
          <cell r="D38">
            <v>61.853000000000002</v>
          </cell>
          <cell r="E38">
            <v>81.144999999999996</v>
          </cell>
          <cell r="F38">
            <v>259.66399999999999</v>
          </cell>
          <cell r="G38">
            <v>124.93876499999999</v>
          </cell>
          <cell r="H38">
            <v>135.63535774999997</v>
          </cell>
          <cell r="I38">
            <v>28.943711999999994</v>
          </cell>
          <cell r="J38" t="str">
            <v>Total Expenses</v>
          </cell>
          <cell r="K38" t="str">
            <v>Total Expenses</v>
          </cell>
          <cell r="L38">
            <v>118.37840594499998</v>
          </cell>
          <cell r="N38" t="str">
            <v>Total Expenses</v>
          </cell>
          <cell r="O38">
            <v>-8.3168708020545323E-2</v>
          </cell>
          <cell r="P38">
            <v>0.35</v>
          </cell>
          <cell r="Q38">
            <v>0.35</v>
          </cell>
          <cell r="R38">
            <v>0.15</v>
          </cell>
          <cell r="S38">
            <v>0.15</v>
          </cell>
        </row>
        <row r="40">
          <cell r="A40" t="str">
            <v>Profit before Depreciation &amp; Tax</v>
          </cell>
          <cell r="B40">
            <v>13.442</v>
          </cell>
          <cell r="C40">
            <v>19.660000000000011</v>
          </cell>
          <cell r="D40">
            <v>70.552999999999997</v>
          </cell>
          <cell r="E40">
            <v>94.248000000000033</v>
          </cell>
          <cell r="F40">
            <v>301.59360000000015</v>
          </cell>
          <cell r="G40">
            <v>131.58991500000002</v>
          </cell>
          <cell r="H40">
            <v>145.00849025000008</v>
          </cell>
          <cell r="I40">
            <v>86.831135999999987</v>
          </cell>
          <cell r="J40" t="str">
            <v>Profit before Depreciation &amp; Tax</v>
          </cell>
          <cell r="K40" t="str">
            <v>Profit before Depreciation &amp; Tax</v>
          </cell>
          <cell r="L40">
            <v>395.38698307499993</v>
          </cell>
          <cell r="N40" t="str">
            <v>Profit before Depreciation &amp; Tax</v>
          </cell>
          <cell r="O40">
            <v>-0.45844456057438876</v>
          </cell>
          <cell r="P40">
            <v>5.3823829259943254</v>
          </cell>
          <cell r="Q40">
            <v>-0.30920117881375175</v>
          </cell>
          <cell r="R40">
            <v>-0.25088529452048236</v>
          </cell>
          <cell r="S40">
            <v>0.11612557451925398</v>
          </cell>
        </row>
        <row r="41">
          <cell r="A41" t="str">
            <v>Growth YoY</v>
          </cell>
          <cell r="C41">
            <v>0.46257997321827182</v>
          </cell>
          <cell r="D41">
            <v>2.5886571719226836</v>
          </cell>
          <cell r="E41">
            <v>0.33584681019942497</v>
          </cell>
          <cell r="F41">
            <v>2.2000000000000006</v>
          </cell>
          <cell r="G41">
            <v>-0.56368465710147708</v>
          </cell>
          <cell r="H41">
            <v>0.1019726720698928</v>
          </cell>
          <cell r="I41">
            <v>0.40000000000000013</v>
          </cell>
          <cell r="J41">
            <v>-0.30920117881375175</v>
          </cell>
          <cell r="K41">
            <v>-0.25088529452048236</v>
          </cell>
          <cell r="L41">
            <v>0.11612557451925398</v>
          </cell>
        </row>
        <row r="43">
          <cell r="A43" t="str">
            <v>Depreciation</v>
          </cell>
          <cell r="B43">
            <v>0.186</v>
          </cell>
          <cell r="C43">
            <v>0.48699999999999999</v>
          </cell>
          <cell r="D43">
            <v>0.93300000000000005</v>
          </cell>
          <cell r="E43">
            <v>0.82699999999999996</v>
          </cell>
          <cell r="F43">
            <v>0.93300000000000005</v>
          </cell>
          <cell r="G43">
            <v>0.93300000000000005</v>
          </cell>
          <cell r="H43">
            <v>0.93300000000000005</v>
          </cell>
          <cell r="I43">
            <v>1.9330000000000001</v>
          </cell>
          <cell r="J43" t="str">
            <v>Depreciation</v>
          </cell>
          <cell r="K43" t="str">
            <v>Depreciation</v>
          </cell>
          <cell r="L43">
            <v>0.110149</v>
          </cell>
          <cell r="N43" t="str">
            <v>Depreciation</v>
          </cell>
          <cell r="O43">
            <v>0.28822984244670979</v>
          </cell>
          <cell r="P43">
            <v>-0.16187050359712218</v>
          </cell>
          <cell r="Q43">
            <v>-0.90545150214592274</v>
          </cell>
        </row>
        <row r="44">
          <cell r="A44" t="str">
            <v>PBT</v>
          </cell>
          <cell r="B44">
            <v>13.256</v>
          </cell>
          <cell r="C44">
            <v>19.173000000000012</v>
          </cell>
          <cell r="D44">
            <v>69.61999999999999</v>
          </cell>
          <cell r="E44">
            <v>93.421000000000035</v>
          </cell>
          <cell r="F44">
            <v>300.66060000000016</v>
          </cell>
          <cell r="G44">
            <v>130.65691500000003</v>
          </cell>
          <cell r="H44">
            <v>144.07549025000009</v>
          </cell>
          <cell r="I44">
            <v>84.89813599999998</v>
          </cell>
          <cell r="J44" t="str">
            <v>PBT</v>
          </cell>
          <cell r="K44" t="str">
            <v>PBT</v>
          </cell>
          <cell r="L44">
            <v>395.27683407499995</v>
          </cell>
          <cell r="N44" t="str">
            <v>PBT</v>
          </cell>
          <cell r="O44">
            <v>-0.46253473283411595</v>
          </cell>
          <cell r="P44">
            <v>5.4551770561730342</v>
          </cell>
          <cell r="Q44">
            <v>-0.30818473147995229</v>
          </cell>
        </row>
        <row r="45">
          <cell r="A45" t="str">
            <v>Total Tax</v>
          </cell>
          <cell r="B45">
            <v>0</v>
          </cell>
          <cell r="C45">
            <v>0.55900000000000005</v>
          </cell>
          <cell r="D45">
            <v>2.0569999999999999</v>
          </cell>
          <cell r="E45">
            <v>3.3140000000000001</v>
          </cell>
          <cell r="F45">
            <v>10.665580847989212</v>
          </cell>
          <cell r="G45">
            <v>4.6349002505860559</v>
          </cell>
          <cell r="H45">
            <v>5.1109084112619234</v>
          </cell>
          <cell r="I45">
            <v>3.0116614326971436</v>
          </cell>
          <cell r="J45" t="str">
            <v>Total Tax</v>
          </cell>
          <cell r="K45" t="str">
            <v>Total Tax</v>
          </cell>
          <cell r="L45">
            <v>10.232438513517913</v>
          </cell>
          <cell r="N45" t="str">
            <v>Total Tax</v>
          </cell>
          <cell r="O45">
            <v>1.3156828703703702</v>
          </cell>
          <cell r="P45">
            <v>0.37585905285517929</v>
          </cell>
          <cell r="Q45">
            <v>0.11150349650349667</v>
          </cell>
        </row>
        <row r="46">
          <cell r="A46" t="str">
            <v>Effective Tax Rate</v>
          </cell>
          <cell r="B46">
            <v>0</v>
          </cell>
          <cell r="C46">
            <v>2.9155583372450826E-2</v>
          </cell>
          <cell r="D46">
            <v>2.9546107440390695E-2</v>
          </cell>
          <cell r="E46">
            <v>3.5473822802153679E-2</v>
          </cell>
          <cell r="F46">
            <v>3.5473822802153679E-2</v>
          </cell>
          <cell r="G46">
            <v>3.5473822802153679E-2</v>
          </cell>
          <cell r="H46">
            <v>3.5473822802153679E-2</v>
          </cell>
          <cell r="I46">
            <v>3.5473822802153679E-2</v>
          </cell>
          <cell r="J46">
            <v>2.5886764999682239E-2</v>
          </cell>
          <cell r="K46">
            <v>2.5886764999682239E-2</v>
          </cell>
          <cell r="L46">
            <v>2.5886764999682239E-2</v>
          </cell>
        </row>
        <row r="47">
          <cell r="A47" t="str">
            <v xml:space="preserve">Profit After Tax </v>
          </cell>
          <cell r="B47">
            <v>13.256</v>
          </cell>
          <cell r="C47">
            <v>18.614000000000011</v>
          </cell>
          <cell r="D47">
            <v>67.562999999999988</v>
          </cell>
          <cell r="E47">
            <v>90.107000000000028</v>
          </cell>
          <cell r="F47">
            <v>289.99501915201097</v>
          </cell>
          <cell r="G47">
            <v>126.02201474941397</v>
          </cell>
          <cell r="H47">
            <v>138.96458183873816</v>
          </cell>
          <cell r="I47">
            <v>81.886474567302841</v>
          </cell>
          <cell r="J47" t="str">
            <v xml:space="preserve">Profit After Tax </v>
          </cell>
          <cell r="K47" t="str">
            <v xml:space="preserve">Profit After Tax </v>
          </cell>
          <cell r="L47">
            <v>385.04439556148202</v>
          </cell>
          <cell r="N47" t="str">
            <v xml:space="preserve">Profit After Tax </v>
          </cell>
          <cell r="O47">
            <v>-0.49429140807879335</v>
          </cell>
          <cell r="P47">
            <v>5.8705462438616873</v>
          </cell>
          <cell r="Q47">
            <v>-0.31505760481009437</v>
          </cell>
        </row>
        <row r="48">
          <cell r="A48" t="str">
            <v>Growth YoY</v>
          </cell>
          <cell r="C48">
            <v>0.40419432709716441</v>
          </cell>
          <cell r="D48">
            <v>2.6296873321156089</v>
          </cell>
          <cell r="E48">
            <v>0.33367375634592955</v>
          </cell>
          <cell r="F48">
            <v>0.44381679558746789</v>
          </cell>
          <cell r="G48">
            <v>0.48748635643899196</v>
          </cell>
          <cell r="H48">
            <v>-0.49429140807879335</v>
          </cell>
          <cell r="I48">
            <v>5.8705462438616873</v>
          </cell>
          <cell r="J48">
            <v>-0.31505760481009437</v>
          </cell>
          <cell r="K48">
            <v>-0.25094374605945824</v>
          </cell>
          <cell r="L48">
            <v>0.11616169339180415</v>
          </cell>
        </row>
        <row r="50">
          <cell r="A50" t="str">
            <v xml:space="preserve">Extra Ordinary Expenses </v>
          </cell>
          <cell r="C50">
            <v>0</v>
          </cell>
          <cell r="D50">
            <v>0</v>
          </cell>
          <cell r="J50" t="str">
            <v xml:space="preserve">Extra Ordinary Expenses </v>
          </cell>
          <cell r="K50" t="str">
            <v xml:space="preserve">Extra Ordinary Expenses </v>
          </cell>
          <cell r="N50" t="str">
            <v xml:space="preserve">Extra Ordinary Expenses </v>
          </cell>
        </row>
        <row r="52">
          <cell r="A52" t="str">
            <v>Reported Net Profit for the year</v>
          </cell>
          <cell r="B52">
            <v>13.256</v>
          </cell>
          <cell r="C52">
            <v>18.614000000000011</v>
          </cell>
          <cell r="D52">
            <v>67.562999999999988</v>
          </cell>
          <cell r="E52">
            <v>90.107000000000028</v>
          </cell>
          <cell r="F52">
            <v>289.99501915201097</v>
          </cell>
          <cell r="G52">
            <v>126.02201474941397</v>
          </cell>
          <cell r="H52">
            <v>138.96458183873816</v>
          </cell>
          <cell r="I52">
            <v>81.886474567302841</v>
          </cell>
          <cell r="J52" t="str">
            <v>Reported Net Profit for the year</v>
          </cell>
          <cell r="K52" t="str">
            <v>Reported Net Profit for the year</v>
          </cell>
          <cell r="L52">
            <v>385.04439556148202</v>
          </cell>
          <cell r="N52" t="str">
            <v>Reported Net Profit for the year</v>
          </cell>
        </row>
        <row r="53">
          <cell r="A53" t="str">
            <v>Growth YoY</v>
          </cell>
          <cell r="C53">
            <v>0.40419432709716441</v>
          </cell>
          <cell r="D53">
            <v>2.6296873321156089</v>
          </cell>
          <cell r="E53">
            <v>0.33367375634592955</v>
          </cell>
          <cell r="F53">
            <v>2.2183406300510602</v>
          </cell>
          <cell r="G53">
            <v>-0.56543386463008471</v>
          </cell>
          <cell r="H53">
            <v>0.1027008425080298</v>
          </cell>
          <cell r="I53">
            <v>0.38973960062361224</v>
          </cell>
          <cell r="J53">
            <v>-0.31505760481009437</v>
          </cell>
          <cell r="K53">
            <v>-0.25094374605945824</v>
          </cell>
          <cell r="L53">
            <v>0.11616169339180415</v>
          </cell>
        </row>
        <row r="55">
          <cell r="A55" t="str">
            <v>Dividend paid (Rs mn)</v>
          </cell>
          <cell r="J55" t="str">
            <v>Dividend paid (Rs mn)</v>
          </cell>
          <cell r="K55" t="str">
            <v>Dividend paid (Rs mn)</v>
          </cell>
          <cell r="N55" t="str">
            <v>Dividend paid (Rs mn)</v>
          </cell>
        </row>
        <row r="56">
          <cell r="A56" t="str">
            <v>Dividend Tax</v>
          </cell>
          <cell r="J56" t="str">
            <v>Dividend Tax</v>
          </cell>
          <cell r="K56" t="str">
            <v>Dividend Tax</v>
          </cell>
          <cell r="N56" t="str">
            <v>Dividend Tax</v>
          </cell>
        </row>
        <row r="57">
          <cell r="A57" t="str">
            <v>DPS (Rs)</v>
          </cell>
          <cell r="C57">
            <v>0</v>
          </cell>
          <cell r="D57">
            <v>0</v>
          </cell>
          <cell r="J57" t="str">
            <v>DPS (Rs)</v>
          </cell>
          <cell r="K57" t="str">
            <v>DPS (Rs)</v>
          </cell>
          <cell r="N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J58" t="str">
            <v>Payout Ratio</v>
          </cell>
          <cell r="K58" t="str">
            <v>Payout Ratio</v>
          </cell>
          <cell r="N58" t="str">
            <v>Payout Ratio</v>
          </cell>
        </row>
        <row r="62">
          <cell r="A62" t="str">
            <v>Assets Advised - Rs Mn</v>
          </cell>
          <cell r="F62">
            <v>50450</v>
          </cell>
          <cell r="G62">
            <v>60540</v>
          </cell>
          <cell r="H62">
            <v>72648</v>
          </cell>
          <cell r="I62">
            <v>83545.2</v>
          </cell>
          <cell r="J62">
            <v>76916.070000000022</v>
          </cell>
          <cell r="K62">
            <v>84607.677000000025</v>
          </cell>
          <cell r="L62">
            <v>93068.444700000036</v>
          </cell>
        </row>
        <row r="63">
          <cell r="G63">
            <v>0.2</v>
          </cell>
          <cell r="H63">
            <v>0.2</v>
          </cell>
          <cell r="I63">
            <v>0.15</v>
          </cell>
          <cell r="J63">
            <v>0.1</v>
          </cell>
          <cell r="K63">
            <v>0.1</v>
          </cell>
          <cell r="L63">
            <v>0.1</v>
          </cell>
        </row>
        <row r="65">
          <cell r="A65" t="str">
            <v>fees</v>
          </cell>
          <cell r="F65">
            <v>2.6453716551040635E-3</v>
          </cell>
          <cell r="G65">
            <v>3.0000000000000001E-3</v>
          </cell>
          <cell r="H65">
            <v>3.0000000000000001E-3</v>
          </cell>
          <cell r="I65">
            <v>3.0000000000000001E-3</v>
          </cell>
          <cell r="J65">
            <v>3.0000000000000001E-3</v>
          </cell>
          <cell r="K65">
            <v>3.0000000000000001E-3</v>
          </cell>
          <cell r="L65">
            <v>3.0000000000000001E-3</v>
          </cell>
        </row>
      </sheetData>
      <sheetData sheetId="24">
        <row r="1">
          <cell r="B1" t="e">
            <v>#REF!</v>
          </cell>
        </row>
        <row r="2">
          <cell r="A2" t="str">
            <v>(Rs million)</v>
          </cell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  <cell r="F2" t="str">
            <v>F2008</v>
          </cell>
          <cell r="G2" t="str">
            <v>F2009</v>
          </cell>
          <cell r="H2" t="str">
            <v>F2010E</v>
          </cell>
          <cell r="I2" t="str">
            <v>YoY Growth</v>
          </cell>
          <cell r="J2" t="str">
            <v>YoY Growth</v>
          </cell>
          <cell r="L2" t="str">
            <v>YoY Growth</v>
          </cell>
        </row>
        <row r="3">
          <cell r="A3" t="str">
            <v>Price</v>
          </cell>
        </row>
        <row r="4">
          <cell r="A4" t="str">
            <v>Balance Sheet</v>
          </cell>
          <cell r="I4" t="str">
            <v>Balance Sheet</v>
          </cell>
          <cell r="J4" t="str">
            <v>Balance Sheet</v>
          </cell>
          <cell r="L4" t="str">
            <v>Balance Sheet</v>
          </cell>
        </row>
        <row r="5">
          <cell r="A5" t="str">
            <v>Liabilities</v>
          </cell>
          <cell r="I5" t="str">
            <v>Liabilities</v>
          </cell>
          <cell r="J5" t="str">
            <v>Liabilities</v>
          </cell>
          <cell r="L5" t="str">
            <v>Liabilities</v>
          </cell>
        </row>
        <row r="6">
          <cell r="A6" t="str">
            <v>Capital</v>
          </cell>
          <cell r="B6">
            <v>0.34399999999999997</v>
          </cell>
          <cell r="C6">
            <v>0.34399999999999997</v>
          </cell>
          <cell r="D6">
            <v>0.34399999999999997</v>
          </cell>
          <cell r="E6">
            <v>0.34399999999999997</v>
          </cell>
          <cell r="F6">
            <v>0.34399999999999997</v>
          </cell>
          <cell r="G6">
            <v>0.34399999999999997</v>
          </cell>
          <cell r="H6">
            <v>1.3440000000000001</v>
          </cell>
          <cell r="I6" t="str">
            <v>Capital</v>
          </cell>
          <cell r="J6" t="str">
            <v>Capital</v>
          </cell>
          <cell r="L6" t="str">
            <v>Capital</v>
          </cell>
        </row>
        <row r="7">
          <cell r="A7" t="str">
            <v>Reserves and Surplus (less P&amp;L account)</v>
          </cell>
          <cell r="B7">
            <v>-4.1999999999999957</v>
          </cell>
          <cell r="C7">
            <v>21.400000000000002</v>
          </cell>
          <cell r="D7">
            <v>32.825000000000003</v>
          </cell>
          <cell r="E7">
            <v>45.388599999999997</v>
          </cell>
          <cell r="F7">
            <v>60.507719999999978</v>
          </cell>
          <cell r="G7">
            <v>78.693463999999949</v>
          </cell>
          <cell r="H7">
            <v>455.03602769273624</v>
          </cell>
          <cell r="I7" t="str">
            <v>Reserves and Surplus (less P&amp;L account)</v>
          </cell>
          <cell r="J7" t="str">
            <v>Reserves and Surplus (less P&amp;L account)</v>
          </cell>
          <cell r="L7" t="str">
            <v>Reserves and Surplus</v>
          </cell>
        </row>
        <row r="8">
          <cell r="A8" t="str">
            <v>Share holders equity</v>
          </cell>
          <cell r="B8">
            <v>-3.8559999999999959</v>
          </cell>
          <cell r="C8">
            <v>21.744000000000003</v>
          </cell>
          <cell r="D8">
            <v>33.169000000000004</v>
          </cell>
          <cell r="E8">
            <v>45.732599999999998</v>
          </cell>
          <cell r="F8">
            <v>60.851719999999979</v>
          </cell>
          <cell r="G8">
            <v>79.037463999999943</v>
          </cell>
          <cell r="H8">
            <v>456.38002769273623</v>
          </cell>
          <cell r="I8" t="str">
            <v>Share holders equity</v>
          </cell>
          <cell r="J8" t="str">
            <v>Share holders equity</v>
          </cell>
          <cell r="L8" t="str">
            <v>Share holders equity</v>
          </cell>
        </row>
        <row r="9">
          <cell r="A9" t="str">
            <v>Secured Loans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 t="str">
            <v>Secured Loans</v>
          </cell>
          <cell r="J9" t="str">
            <v>Secured Loans</v>
          </cell>
          <cell r="L9" t="str">
            <v>Secured Loans</v>
          </cell>
        </row>
        <row r="10">
          <cell r="A10" t="str">
            <v>Unsecured Loans</v>
          </cell>
          <cell r="B10">
            <v>13.7</v>
          </cell>
          <cell r="C10">
            <v>19.7</v>
          </cell>
          <cell r="D10">
            <v>20</v>
          </cell>
          <cell r="E10">
            <v>23</v>
          </cell>
          <cell r="F10">
            <v>26.45</v>
          </cell>
          <cell r="G10">
            <v>30.417499999999997</v>
          </cell>
          <cell r="H10">
            <v>0</v>
          </cell>
          <cell r="I10" t="str">
            <v>Unsecured Loans</v>
          </cell>
          <cell r="J10" t="str">
            <v>Unsecured Loans</v>
          </cell>
          <cell r="L10" t="str">
            <v>Unsecured Loans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 t="str">
            <v>Deferred Tax Liability</v>
          </cell>
          <cell r="J11" t="str">
            <v>Deferred Tax Liability</v>
          </cell>
          <cell r="L11" t="str">
            <v>Deferred Tax Liability</v>
          </cell>
        </row>
        <row r="12">
          <cell r="A12" t="str">
            <v>Total Liablilities</v>
          </cell>
          <cell r="B12">
            <v>9.844000000000003</v>
          </cell>
          <cell r="C12">
            <v>41.444000000000003</v>
          </cell>
          <cell r="D12">
            <v>53.169000000000004</v>
          </cell>
          <cell r="E12">
            <v>68.732599999999991</v>
          </cell>
          <cell r="F12">
            <v>87.301719999999975</v>
          </cell>
          <cell r="G12">
            <v>109.45496399999993</v>
          </cell>
          <cell r="H12">
            <v>458.38002769273623</v>
          </cell>
          <cell r="I12" t="str">
            <v>Total Liablilities</v>
          </cell>
          <cell r="J12" t="str">
            <v>Total Liablilities</v>
          </cell>
          <cell r="L12" t="str">
            <v>Total Liablilities</v>
          </cell>
        </row>
        <row r="13">
          <cell r="A13" t="str">
            <v>Growth YoY</v>
          </cell>
          <cell r="B13" t="str">
            <v>NA</v>
          </cell>
          <cell r="C13">
            <v>3.2100772043884591</v>
          </cell>
          <cell r="D13">
            <v>0.2829118810925586</v>
          </cell>
          <cell r="E13">
            <v>0.29271944177998432</v>
          </cell>
          <cell r="F13">
            <v>0.27016466713029885</v>
          </cell>
          <cell r="G13">
            <v>0.25375495465610487</v>
          </cell>
          <cell r="H13">
            <v>0.43852211230453775</v>
          </cell>
          <cell r="I13">
            <v>-0.12578860739973885</v>
          </cell>
          <cell r="J13">
            <v>-0.15763326768837016</v>
          </cell>
        </row>
        <row r="15">
          <cell r="A15" t="str">
            <v>Assets</v>
          </cell>
          <cell r="I15" t="str">
            <v>Assets</v>
          </cell>
          <cell r="J15" t="str">
            <v>Assets</v>
          </cell>
          <cell r="L15" t="str">
            <v>Assets</v>
          </cell>
        </row>
        <row r="16">
          <cell r="A16" t="str">
            <v xml:space="preserve">Fixed Assets </v>
          </cell>
          <cell r="B16">
            <v>0.161</v>
          </cell>
          <cell r="C16">
            <v>0.88800000000000001</v>
          </cell>
          <cell r="D16">
            <v>0.88</v>
          </cell>
          <cell r="E16">
            <v>0.96800000000000008</v>
          </cell>
          <cell r="F16">
            <v>1.0648000000000002</v>
          </cell>
          <cell r="G16">
            <v>1.1712800000000003</v>
          </cell>
          <cell r="H16">
            <v>1.6411230000000006</v>
          </cell>
          <cell r="I16" t="str">
            <v xml:space="preserve">Fixed Assets </v>
          </cell>
          <cell r="J16" t="str">
            <v xml:space="preserve">Fixed Assets </v>
          </cell>
          <cell r="L16" t="str">
            <v xml:space="preserve">Fixed Assets 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  <cell r="H17">
            <v>1</v>
          </cell>
          <cell r="I17" t="str">
            <v xml:space="preserve">Investments </v>
          </cell>
          <cell r="J17" t="str">
            <v xml:space="preserve">Investments </v>
          </cell>
          <cell r="L17" t="str">
            <v xml:space="preserve">Investments </v>
          </cell>
        </row>
        <row r="18">
          <cell r="A18" t="str">
            <v>Current Assets</v>
          </cell>
          <cell r="B18">
            <v>9.7470000000000017</v>
          </cell>
          <cell r="C18">
            <v>41.11</v>
          </cell>
          <cell r="D18">
            <v>79.09</v>
          </cell>
          <cell r="E18">
            <v>68.234599999999986</v>
          </cell>
          <cell r="F18">
            <v>86.706919999999968</v>
          </cell>
          <cell r="G18">
            <v>108.75368399999994</v>
          </cell>
          <cell r="H18">
            <v>456.20890469273627</v>
          </cell>
          <cell r="I18" t="str">
            <v>Current Assets</v>
          </cell>
          <cell r="J18" t="str">
            <v>Current Assets</v>
          </cell>
          <cell r="L18" t="str">
            <v>Current Assets</v>
          </cell>
        </row>
        <row r="19">
          <cell r="A19" t="str">
            <v>---Stock in trade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>---Stock in trade</v>
          </cell>
          <cell r="J19" t="str">
            <v>---Stock in trade</v>
          </cell>
          <cell r="L19" t="str">
            <v>---Stock in trade</v>
          </cell>
        </row>
        <row r="20">
          <cell r="A20" t="str">
            <v>---Sundry Debtors</v>
          </cell>
          <cell r="B20">
            <v>0.42499999999999999</v>
          </cell>
          <cell r="C20">
            <v>3.9</v>
          </cell>
          <cell r="D20">
            <v>14.9</v>
          </cell>
          <cell r="E20">
            <v>3.9</v>
          </cell>
          <cell r="F20">
            <v>3.9</v>
          </cell>
          <cell r="G20">
            <v>3.9</v>
          </cell>
          <cell r="H20">
            <v>3.9</v>
          </cell>
          <cell r="I20" t="str">
            <v>---Sundry Debtors</v>
          </cell>
          <cell r="J20" t="str">
            <v>---Sundry Debtors</v>
          </cell>
          <cell r="L20" t="str">
            <v>---Sundry Debtors</v>
          </cell>
        </row>
        <row r="21">
          <cell r="A21" t="str">
            <v>---Cash and Bank Balances</v>
          </cell>
          <cell r="B21">
            <v>8.7080000000000002</v>
          </cell>
          <cell r="C21">
            <v>17.010000000000002</v>
          </cell>
          <cell r="D21">
            <v>59.4</v>
          </cell>
          <cell r="E21">
            <v>17.010000000000002</v>
          </cell>
          <cell r="F21">
            <v>17.010000000000002</v>
          </cell>
          <cell r="G21">
            <v>17.010000000000002</v>
          </cell>
          <cell r="H21">
            <v>17.010000000000002</v>
          </cell>
          <cell r="I21" t="str">
            <v>---Cash and Bank Balances</v>
          </cell>
          <cell r="J21" t="str">
            <v>---Cash and Bank Balances</v>
          </cell>
          <cell r="L21" t="str">
            <v>---Cash and Bank Balances</v>
          </cell>
        </row>
        <row r="22">
          <cell r="A22" t="str">
            <v>---Other Current Assets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---Other Current Assets</v>
          </cell>
          <cell r="J22" t="str">
            <v>---Other Current Assets</v>
          </cell>
          <cell r="L22" t="str">
            <v>---Other Current Assets</v>
          </cell>
        </row>
        <row r="23">
          <cell r="A23" t="str">
            <v>---Advances</v>
          </cell>
          <cell r="B23">
            <v>0.61399999999999999</v>
          </cell>
          <cell r="C23">
            <v>20.2</v>
          </cell>
          <cell r="D23">
            <v>4.8</v>
          </cell>
          <cell r="E23">
            <v>20.2</v>
          </cell>
          <cell r="F23">
            <v>20.2</v>
          </cell>
          <cell r="G23">
            <v>20.2</v>
          </cell>
          <cell r="H23">
            <v>20.2</v>
          </cell>
          <cell r="I23" t="str">
            <v>---Advances</v>
          </cell>
          <cell r="J23" t="str">
            <v>---Advances</v>
          </cell>
          <cell r="L23" t="str">
            <v>---Advances</v>
          </cell>
        </row>
        <row r="24">
          <cell r="A24" t="str">
            <v>Current Liabilities</v>
          </cell>
          <cell r="B24">
            <v>4.1000000000000002E-2</v>
          </cell>
          <cell r="C24">
            <v>0.47</v>
          </cell>
          <cell r="D24">
            <v>27.31</v>
          </cell>
          <cell r="E24">
            <v>0.47</v>
          </cell>
          <cell r="F24">
            <v>0.47</v>
          </cell>
          <cell r="G24">
            <v>0.47</v>
          </cell>
          <cell r="H24">
            <v>0.47</v>
          </cell>
          <cell r="I24" t="str">
            <v>Current Liabilities</v>
          </cell>
          <cell r="J24" t="str">
            <v>Current Liabilities</v>
          </cell>
          <cell r="L24" t="str">
            <v>Current Liabilities</v>
          </cell>
        </row>
        <row r="25">
          <cell r="A25" t="str">
            <v>---Liabilities</v>
          </cell>
          <cell r="B25">
            <v>4.1000000000000002E-2</v>
          </cell>
          <cell r="C25">
            <v>0.47</v>
          </cell>
          <cell r="D25">
            <v>27.31</v>
          </cell>
          <cell r="E25">
            <v>0.47</v>
          </cell>
          <cell r="F25">
            <v>0.47</v>
          </cell>
          <cell r="G25">
            <v>0.47</v>
          </cell>
          <cell r="H25">
            <v>0.47</v>
          </cell>
          <cell r="I25" t="str">
            <v>---Liabilities</v>
          </cell>
          <cell r="J25" t="str">
            <v>---Liabilities</v>
          </cell>
          <cell r="L25" t="str">
            <v>---Liabilities</v>
          </cell>
        </row>
        <row r="26">
          <cell r="A26" t="str">
            <v>---Provisions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---Provisions</v>
          </cell>
          <cell r="J26" t="str">
            <v>---Provisions</v>
          </cell>
          <cell r="L26" t="str">
            <v>---Provisions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Misc Assets</v>
          </cell>
          <cell r="J27" t="str">
            <v>Misc Assets</v>
          </cell>
          <cell r="L27" t="str">
            <v>Misc Assets</v>
          </cell>
        </row>
        <row r="28">
          <cell r="A28" t="str">
            <v>Other Assets</v>
          </cell>
          <cell r="C28">
            <v>0</v>
          </cell>
          <cell r="D28">
            <v>0.5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Other Assets</v>
          </cell>
          <cell r="J28" t="str">
            <v>Other Assets</v>
          </cell>
          <cell r="L28" t="str">
            <v>Other Assets</v>
          </cell>
        </row>
        <row r="29">
          <cell r="A29" t="str">
            <v>Total Assets</v>
          </cell>
          <cell r="B29">
            <v>9.8670000000000009</v>
          </cell>
          <cell r="C29">
            <v>41.527999999999999</v>
          </cell>
          <cell r="D29">
            <v>53.160000000000004</v>
          </cell>
          <cell r="E29">
            <v>68.732599999999991</v>
          </cell>
          <cell r="F29">
            <v>87.301719999999975</v>
          </cell>
          <cell r="G29">
            <v>109.45496399999993</v>
          </cell>
          <cell r="H29">
            <v>458.38002769273623</v>
          </cell>
          <cell r="I29" t="str">
            <v>Total Assets</v>
          </cell>
          <cell r="J29" t="str">
            <v>Total Assets</v>
          </cell>
          <cell r="L29" t="str">
            <v>Total Assets</v>
          </cell>
        </row>
        <row r="30">
          <cell r="A30" t="str">
            <v>Difference</v>
          </cell>
          <cell r="B30">
            <v>-2.2999999999997911E-2</v>
          </cell>
          <cell r="C30">
            <v>-8.3999999999996078E-2</v>
          </cell>
          <cell r="D30">
            <v>9.0000000000003411E-3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Difference</v>
          </cell>
          <cell r="J30" t="str">
            <v>Difference</v>
          </cell>
          <cell r="L30" t="str">
            <v>Difference</v>
          </cell>
        </row>
        <row r="31">
          <cell r="A31" t="str">
            <v>Total Earning Assets</v>
          </cell>
          <cell r="I31" t="str">
            <v>Total Earning Assets</v>
          </cell>
          <cell r="J31" t="str">
            <v>Total Earning Assets</v>
          </cell>
          <cell r="L31" t="str">
            <v>Total Earning Assets</v>
          </cell>
        </row>
        <row r="33">
          <cell r="A33" t="str">
            <v>Earnings Model</v>
          </cell>
          <cell r="I33" t="str">
            <v>Earnings Model</v>
          </cell>
          <cell r="J33" t="str">
            <v>Earnings Model</v>
          </cell>
          <cell r="L33" t="str">
            <v>Earnings Model</v>
          </cell>
        </row>
        <row r="35">
          <cell r="A35" t="str">
            <v>Income from Services</v>
          </cell>
          <cell r="B35">
            <v>14.12</v>
          </cell>
          <cell r="C35">
            <v>73.599999999999994</v>
          </cell>
          <cell r="D35">
            <v>103.267</v>
          </cell>
          <cell r="E35">
            <v>123.92039999999999</v>
          </cell>
          <cell r="F35">
            <v>148.70447999999999</v>
          </cell>
          <cell r="G35">
            <v>178.44537599999998</v>
          </cell>
          <cell r="H35">
            <v>418.59417599999995</v>
          </cell>
          <cell r="I35" t="str">
            <v>Income from Services</v>
          </cell>
          <cell r="J35" t="str">
            <v>Income from Services</v>
          </cell>
          <cell r="L35" t="str">
            <v>Income from Services</v>
          </cell>
        </row>
        <row r="36">
          <cell r="A36" t="str">
            <v>Interest income</v>
          </cell>
          <cell r="I36" t="str">
            <v>Interest income</v>
          </cell>
          <cell r="J36" t="str">
            <v>Interest income</v>
          </cell>
          <cell r="L36" t="str">
            <v>Interest income</v>
          </cell>
        </row>
        <row r="37">
          <cell r="A37" t="str">
            <v>Other Income</v>
          </cell>
          <cell r="E37">
            <v>2.0710000000000002</v>
          </cell>
          <cell r="F37">
            <v>4.8390000000000004</v>
          </cell>
          <cell r="G37">
            <v>7.6220000000000141</v>
          </cell>
          <cell r="H37">
            <v>6.9277660000000001</v>
          </cell>
          <cell r="I37" t="str">
            <v>Other Income</v>
          </cell>
          <cell r="J37" t="str">
            <v>Other Income</v>
          </cell>
          <cell r="L37" t="str">
            <v>Other Income</v>
          </cell>
        </row>
        <row r="38">
          <cell r="A38" t="str">
            <v>Total Income</v>
          </cell>
          <cell r="B38">
            <v>14.12</v>
          </cell>
          <cell r="C38">
            <v>73.599999999999994</v>
          </cell>
          <cell r="D38">
            <v>103.267</v>
          </cell>
          <cell r="E38">
            <v>123.92039999999999</v>
          </cell>
          <cell r="F38">
            <v>148.70447999999999</v>
          </cell>
          <cell r="G38">
            <v>178.44537599999998</v>
          </cell>
          <cell r="H38">
            <v>418.59417599999995</v>
          </cell>
          <cell r="I38" t="str">
            <v>Total Income</v>
          </cell>
          <cell r="J38" t="str">
            <v>Total Income</v>
          </cell>
          <cell r="L38" t="str">
            <v>Total Income</v>
          </cell>
        </row>
        <row r="40">
          <cell r="A40" t="str">
            <v>Employee Expenses</v>
          </cell>
          <cell r="B40">
            <v>11.63</v>
          </cell>
          <cell r="C40">
            <v>25.19</v>
          </cell>
          <cell r="D40">
            <v>61.378</v>
          </cell>
          <cell r="E40">
            <v>73.653599999999997</v>
          </cell>
          <cell r="F40">
            <v>88.384320000000002</v>
          </cell>
          <cell r="G40">
            <v>106.06118400000001</v>
          </cell>
          <cell r="H40">
            <v>134.27251199999998</v>
          </cell>
          <cell r="I40" t="str">
            <v>Employee Expenses</v>
          </cell>
          <cell r="J40" t="str">
            <v>Employee Expenses</v>
          </cell>
          <cell r="L40" t="str">
            <v>Employee Expenses</v>
          </cell>
        </row>
        <row r="41">
          <cell r="A41" t="str">
            <v>Interest and other financial Charges</v>
          </cell>
          <cell r="I41" t="str">
            <v>Interest and other financial Charges</v>
          </cell>
          <cell r="J41" t="str">
            <v>Interest and other financial Charges</v>
          </cell>
          <cell r="L41" t="str">
            <v>Interest and other financial Charges</v>
          </cell>
        </row>
        <row r="42">
          <cell r="A42" t="str">
            <v>Other Expenses</v>
          </cell>
          <cell r="B42">
            <v>12.78</v>
          </cell>
          <cell r="C42">
            <v>22.14</v>
          </cell>
          <cell r="D42">
            <v>31.241</v>
          </cell>
          <cell r="E42">
            <v>37.489199999999997</v>
          </cell>
          <cell r="F42">
            <v>44.98704</v>
          </cell>
          <cell r="G42">
            <v>53.984448</v>
          </cell>
          <cell r="H42">
            <v>55.486079999999994</v>
          </cell>
          <cell r="I42" t="str">
            <v>Other Expenses</v>
          </cell>
          <cell r="J42" t="str">
            <v>Other Expenses</v>
          </cell>
          <cell r="L42" t="str">
            <v>Other Expenses</v>
          </cell>
        </row>
        <row r="43">
          <cell r="A43" t="str">
            <v>Total Expenses</v>
          </cell>
          <cell r="B43">
            <v>24.41</v>
          </cell>
          <cell r="C43">
            <v>47.33</v>
          </cell>
          <cell r="D43">
            <v>92.619</v>
          </cell>
          <cell r="E43">
            <v>111.14279999999999</v>
          </cell>
          <cell r="F43">
            <v>133.37136000000001</v>
          </cell>
          <cell r="G43">
            <v>160.04563200000001</v>
          </cell>
          <cell r="H43">
            <v>189.75859199999996</v>
          </cell>
          <cell r="I43" t="str">
            <v>Total Expenses</v>
          </cell>
          <cell r="J43" t="str">
            <v>Total Expenses</v>
          </cell>
          <cell r="L43" t="str">
            <v>Total Expenses</v>
          </cell>
        </row>
        <row r="45">
          <cell r="A45" t="str">
            <v>Profit before Depreciation &amp; Tax</v>
          </cell>
          <cell r="B45">
            <v>-10.290000000000001</v>
          </cell>
          <cell r="C45">
            <v>26.269999999999996</v>
          </cell>
          <cell r="D45">
            <v>10.647999999999996</v>
          </cell>
          <cell r="E45">
            <v>12.777599999999993</v>
          </cell>
          <cell r="F45">
            <v>15.33311999999998</v>
          </cell>
          <cell r="G45">
            <v>18.39974399999997</v>
          </cell>
          <cell r="H45">
            <v>228.83558399999998</v>
          </cell>
          <cell r="I45" t="str">
            <v>Profit before Depreciation &amp; Tax</v>
          </cell>
          <cell r="J45" t="str">
            <v>Profit before Depreciation &amp; Tax</v>
          </cell>
          <cell r="L45" t="str">
            <v>Profit before Depreciation &amp; Tax</v>
          </cell>
        </row>
        <row r="46">
          <cell r="A46" t="str">
            <v>Growth YoY</v>
          </cell>
          <cell r="B46" t="str">
            <v>NA</v>
          </cell>
          <cell r="C46">
            <v>-3.5529640427599607</v>
          </cell>
        </row>
        <row r="48">
          <cell r="A48" t="str">
            <v>Depreciation</v>
          </cell>
          <cell r="B48">
            <v>0.107</v>
          </cell>
          <cell r="C48">
            <v>0.214</v>
          </cell>
          <cell r="D48">
            <v>0.4</v>
          </cell>
          <cell r="E48">
            <v>0.214</v>
          </cell>
          <cell r="F48">
            <v>0.214</v>
          </cell>
          <cell r="G48">
            <v>0.214</v>
          </cell>
          <cell r="H48">
            <v>1.214</v>
          </cell>
          <cell r="I48" t="str">
            <v>Depreciation</v>
          </cell>
          <cell r="J48" t="str">
            <v>Depreciation</v>
          </cell>
          <cell r="L48" t="str">
            <v>Depreciation</v>
          </cell>
        </row>
        <row r="49">
          <cell r="A49" t="str">
            <v>PBT</v>
          </cell>
          <cell r="B49">
            <v>-10.397</v>
          </cell>
          <cell r="C49">
            <v>26.055999999999997</v>
          </cell>
          <cell r="D49">
            <v>10.247999999999996</v>
          </cell>
          <cell r="E49">
            <v>12.563599999999992</v>
          </cell>
          <cell r="F49">
            <v>15.119119999999979</v>
          </cell>
          <cell r="G49">
            <v>18.185743999999971</v>
          </cell>
          <cell r="H49">
            <v>227.62158399999998</v>
          </cell>
          <cell r="I49" t="str">
            <v>PBT</v>
          </cell>
          <cell r="J49" t="str">
            <v>PBT</v>
          </cell>
          <cell r="L49" t="str">
            <v>PBT</v>
          </cell>
        </row>
        <row r="50">
          <cell r="A50" t="str">
            <v>--Current Tax</v>
          </cell>
          <cell r="I50" t="str">
            <v>--Current Tax</v>
          </cell>
          <cell r="J50" t="str">
            <v>--Current Tax</v>
          </cell>
          <cell r="L50" t="str">
            <v>--Current Tax</v>
          </cell>
        </row>
        <row r="51">
          <cell r="A51" t="str">
            <v>--Deferred Tax</v>
          </cell>
        </row>
        <row r="52">
          <cell r="A52" t="str">
            <v>Total Tax</v>
          </cell>
          <cell r="B52">
            <v>0</v>
          </cell>
          <cell r="C52">
            <v>0</v>
          </cell>
          <cell r="D52">
            <v>-0.50700000000000001</v>
          </cell>
          <cell r="E52">
            <v>52.75</v>
          </cell>
          <cell r="F52">
            <v>63.367880067823286</v>
          </cell>
          <cell r="G52">
            <v>76.058545886698752</v>
          </cell>
          <cell r="H52">
            <v>90.888050352741686</v>
          </cell>
          <cell r="I52" t="str">
            <v>Total Tax</v>
          </cell>
          <cell r="J52" t="str">
            <v>Total Tax</v>
          </cell>
          <cell r="L52" t="str">
            <v>Total Tax</v>
          </cell>
        </row>
        <row r="53">
          <cell r="A53" t="str">
            <v>Effective Tax Rate</v>
          </cell>
          <cell r="B53">
            <v>0</v>
          </cell>
          <cell r="C53">
            <v>0</v>
          </cell>
          <cell r="E53">
            <v>0.39929451660762405</v>
          </cell>
          <cell r="F53">
            <v>0.39929451660762405</v>
          </cell>
          <cell r="G53">
            <v>0.39929451660762405</v>
          </cell>
          <cell r="H53">
            <v>0.39929451660762405</v>
          </cell>
          <cell r="I53">
            <v>0.298865745160449</v>
          </cell>
          <cell r="J53">
            <v>0.298865745160449</v>
          </cell>
        </row>
        <row r="54">
          <cell r="A54" t="str">
            <v xml:space="preserve">Profit After Tax </v>
          </cell>
          <cell r="B54">
            <v>-10.397</v>
          </cell>
          <cell r="C54">
            <v>26.055999999999997</v>
          </cell>
          <cell r="D54">
            <v>10.247999999999996</v>
          </cell>
          <cell r="E54">
            <v>12.563599999999992</v>
          </cell>
          <cell r="F54">
            <v>15.119119999999979</v>
          </cell>
          <cell r="G54">
            <v>18.185743999999971</v>
          </cell>
          <cell r="H54">
            <v>136.7335336472583</v>
          </cell>
          <cell r="I54" t="str">
            <v xml:space="preserve">Profit After Tax </v>
          </cell>
          <cell r="J54" t="str">
            <v xml:space="preserve">Profit After Tax </v>
          </cell>
          <cell r="L54" t="str">
            <v xml:space="preserve">Profit After Tax </v>
          </cell>
        </row>
        <row r="55">
          <cell r="A55" t="str">
            <v>Growth YoY</v>
          </cell>
          <cell r="C55">
            <v>-3.5061075310185625</v>
          </cell>
        </row>
        <row r="57">
          <cell r="A57" t="str">
            <v xml:space="preserve">Extra Ordinary Expenses </v>
          </cell>
          <cell r="B57">
            <v>0</v>
          </cell>
          <cell r="C57">
            <v>0</v>
          </cell>
          <cell r="I57" t="str">
            <v xml:space="preserve">Extra Ordinary Expenses </v>
          </cell>
          <cell r="J57" t="str">
            <v xml:space="preserve">Extra Ordinary Expenses </v>
          </cell>
          <cell r="L57" t="str">
            <v xml:space="preserve">Extra Ordinary Expenses </v>
          </cell>
        </row>
        <row r="59">
          <cell r="A59" t="str">
            <v>Reported Net Profit for the year</v>
          </cell>
          <cell r="B59">
            <v>-10.397</v>
          </cell>
          <cell r="C59">
            <v>26.055999999999997</v>
          </cell>
          <cell r="D59">
            <v>10.247999999999996</v>
          </cell>
          <cell r="E59">
            <v>12.563599999999992</v>
          </cell>
          <cell r="F59">
            <v>15.119119999999979</v>
          </cell>
          <cell r="G59">
            <v>18.185743999999971</v>
          </cell>
          <cell r="H59">
            <v>136.7335336472583</v>
          </cell>
          <cell r="I59" t="str">
            <v>Reported Net Profit for the year</v>
          </cell>
          <cell r="J59" t="str">
            <v>Reported Net Profit for the year</v>
          </cell>
          <cell r="L59" t="str">
            <v>Reported Net Profit for the year</v>
          </cell>
        </row>
        <row r="60">
          <cell r="A60" t="str">
            <v>Growth YoY</v>
          </cell>
          <cell r="C60">
            <v>-3.5061075310185625</v>
          </cell>
          <cell r="D60">
            <v>-0.58723518575376121</v>
          </cell>
          <cell r="E60">
            <v>6.3787075778707614</v>
          </cell>
          <cell r="F60">
            <v>0.20128682593029934</v>
          </cell>
          <cell r="G60">
            <v>0.20026969192108868</v>
          </cell>
          <cell r="H60">
            <v>0.19497486170895018</v>
          </cell>
          <cell r="I60">
            <v>-3.7431261946703627</v>
          </cell>
          <cell r="J60">
            <v>0.13327254134556443</v>
          </cell>
        </row>
        <row r="62">
          <cell r="A62" t="str">
            <v>Dividend paid (Rs mn)</v>
          </cell>
          <cell r="B62">
            <v>0</v>
          </cell>
        </row>
        <row r="63">
          <cell r="A63" t="str">
            <v>Dividend Tax</v>
          </cell>
          <cell r="B63">
            <v>0</v>
          </cell>
        </row>
        <row r="64">
          <cell r="A64" t="str">
            <v>DPS (Rs)</v>
          </cell>
          <cell r="B64">
            <v>0</v>
          </cell>
          <cell r="C64">
            <v>0</v>
          </cell>
        </row>
        <row r="65">
          <cell r="A65" t="str">
            <v>Payout Ratio</v>
          </cell>
          <cell r="B65">
            <v>0</v>
          </cell>
          <cell r="C65">
            <v>0</v>
          </cell>
        </row>
      </sheetData>
      <sheetData sheetId="25">
        <row r="1">
          <cell r="B1">
            <v>0.75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</row>
        <row r="6">
          <cell r="A6" t="str">
            <v>Capital</v>
          </cell>
          <cell r="B6">
            <v>20</v>
          </cell>
          <cell r="C6">
            <v>20</v>
          </cell>
          <cell r="D6">
            <v>22.5</v>
          </cell>
          <cell r="E6">
            <v>22.5</v>
          </cell>
          <cell r="F6">
            <v>22.5</v>
          </cell>
          <cell r="G6">
            <v>22.5</v>
          </cell>
          <cell r="H6">
            <v>22.5</v>
          </cell>
          <cell r="I6">
            <v>23.5</v>
          </cell>
          <cell r="J6" t="str">
            <v>Capital</v>
          </cell>
          <cell r="K6">
            <v>0</v>
          </cell>
          <cell r="L6">
            <v>0.125</v>
          </cell>
          <cell r="M6" t="str">
            <v>Capital</v>
          </cell>
          <cell r="N6">
            <v>0</v>
          </cell>
          <cell r="O6">
            <v>0.125</v>
          </cell>
        </row>
        <row r="7">
          <cell r="A7" t="str">
            <v>Reserves and Surplus</v>
          </cell>
          <cell r="B7">
            <v>15.773</v>
          </cell>
          <cell r="C7">
            <v>16</v>
          </cell>
          <cell r="D7">
            <v>57.5</v>
          </cell>
          <cell r="E7">
            <v>337.19099999999997</v>
          </cell>
          <cell r="F7">
            <v>423.99291375166325</v>
          </cell>
          <cell r="G7">
            <v>533.79471259836123</v>
          </cell>
          <cell r="H7">
            <v>670.01677429646338</v>
          </cell>
          <cell r="I7">
            <v>362.38169051745803</v>
          </cell>
          <cell r="J7" t="str">
            <v>Reserves and Surplus</v>
          </cell>
          <cell r="K7">
            <v>1.4391681988207727E-2</v>
          </cell>
          <cell r="L7">
            <v>2.59375</v>
          </cell>
          <cell r="M7" t="str">
            <v>Reserves and Surplus</v>
          </cell>
          <cell r="N7">
            <v>1.4391681988207727E-2</v>
          </cell>
          <cell r="O7">
            <v>2.59375</v>
          </cell>
        </row>
        <row r="8">
          <cell r="A8" t="str">
            <v>Share holders equity</v>
          </cell>
          <cell r="B8">
            <v>35.772999999999996</v>
          </cell>
          <cell r="C8">
            <v>36</v>
          </cell>
          <cell r="D8">
            <v>80</v>
          </cell>
          <cell r="E8">
            <v>359.69099999999997</v>
          </cell>
          <cell r="F8">
            <v>446.49291375166325</v>
          </cell>
          <cell r="G8">
            <v>556.29471259836123</v>
          </cell>
          <cell r="H8">
            <v>692.51677429646338</v>
          </cell>
          <cell r="I8">
            <v>385.88169051745803</v>
          </cell>
          <cell r="J8" t="str">
            <v>Share holders equity</v>
          </cell>
          <cell r="K8">
            <v>6.3455678863948428E-3</v>
          </cell>
          <cell r="L8">
            <v>1.2222222222222223</v>
          </cell>
          <cell r="M8" t="str">
            <v>Share holders equity</v>
          </cell>
          <cell r="N8">
            <v>6.3455678863948428E-3</v>
          </cell>
          <cell r="O8">
            <v>1.2222222222222223</v>
          </cell>
        </row>
        <row r="9">
          <cell r="A9" t="str">
            <v>Deferred Tax Liability</v>
          </cell>
          <cell r="B9">
            <v>0</v>
          </cell>
          <cell r="C9">
            <v>0</v>
          </cell>
          <cell r="D9">
            <v>0.35</v>
          </cell>
          <cell r="E9">
            <v>0.35</v>
          </cell>
          <cell r="F9">
            <v>0.35</v>
          </cell>
          <cell r="G9">
            <v>0.35</v>
          </cell>
          <cell r="H9">
            <v>0.35</v>
          </cell>
          <cell r="I9">
            <v>1.35</v>
          </cell>
          <cell r="J9" t="str">
            <v>Deferred Tax Liability</v>
          </cell>
          <cell r="K9" t="e">
            <v>#DIV/0!</v>
          </cell>
          <cell r="L9" t="e">
            <v>#DIV/0!</v>
          </cell>
          <cell r="M9" t="str">
            <v>Deferred Tax Liability</v>
          </cell>
          <cell r="N9" t="e">
            <v>#DIV/0!</v>
          </cell>
          <cell r="O9" t="e">
            <v>#DIV/0!</v>
          </cell>
        </row>
        <row r="10">
          <cell r="A10" t="str">
            <v>Total Liablilities</v>
          </cell>
          <cell r="B10">
            <v>35.772999999999996</v>
          </cell>
          <cell r="C10">
            <v>36</v>
          </cell>
          <cell r="D10">
            <v>80.349999999999994</v>
          </cell>
          <cell r="E10">
            <v>360.041</v>
          </cell>
          <cell r="F10">
            <v>446.84291375166327</v>
          </cell>
          <cell r="G10">
            <v>556.64471259836125</v>
          </cell>
          <cell r="H10">
            <v>692.8667742964634</v>
          </cell>
          <cell r="J10" t="str">
            <v>Total Liablilities</v>
          </cell>
          <cell r="K10">
            <v>6.3455678863948428E-3</v>
          </cell>
          <cell r="L10">
            <v>1.2319444444444443</v>
          </cell>
          <cell r="M10" t="str">
            <v>unsecured Loans</v>
          </cell>
        </row>
        <row r="11">
          <cell r="A11" t="str">
            <v>Growth YoY</v>
          </cell>
          <cell r="B11">
            <v>35.772999999999996</v>
          </cell>
          <cell r="C11">
            <v>6.3455678863948428E-3</v>
          </cell>
          <cell r="D11">
            <v>1.2319444444444443</v>
          </cell>
          <cell r="E11">
            <v>3.4809085252022403</v>
          </cell>
          <cell r="F11">
            <v>0.24108896973306737</v>
          </cell>
          <cell r="G11">
            <v>0.24572796270798936</v>
          </cell>
          <cell r="H11">
            <v>0.24471994184985846</v>
          </cell>
          <cell r="I11">
            <v>387.23169051745805</v>
          </cell>
          <cell r="J11">
            <v>399.26054458466729</v>
          </cell>
          <cell r="K11">
            <v>413.50150952052712</v>
          </cell>
          <cell r="M11" t="str">
            <v>Total Liablilities</v>
          </cell>
          <cell r="N11">
            <v>6.3455678863948428E-3</v>
          </cell>
          <cell r="O11">
            <v>1.2319444444444443</v>
          </cell>
        </row>
        <row r="12">
          <cell r="A12" t="str">
            <v>Growth YoY</v>
          </cell>
          <cell r="C12">
            <v>6.3455678863948428E-3</v>
          </cell>
          <cell r="D12">
            <v>1.2319444444444443</v>
          </cell>
          <cell r="E12">
            <v>3.4809085252022403</v>
          </cell>
          <cell r="F12">
            <v>0.14341144480767465</v>
          </cell>
          <cell r="G12">
            <v>-0.10269850567128902</v>
          </cell>
          <cell r="H12">
            <v>1.9975174951630814E-2</v>
          </cell>
          <cell r="I12">
            <v>2.7752176878496293E-2</v>
          </cell>
          <cell r="J12">
            <v>3.1063712918576236E-2</v>
          </cell>
          <cell r="K12">
            <v>3.5668350226476964E-2</v>
          </cell>
        </row>
        <row r="13">
          <cell r="A13" t="str">
            <v>Assets</v>
          </cell>
          <cell r="J13" t="str">
            <v>Assets</v>
          </cell>
        </row>
        <row r="14">
          <cell r="A14" t="str">
            <v xml:space="preserve">Fixed Assets </v>
          </cell>
          <cell r="B14">
            <v>0</v>
          </cell>
          <cell r="C14">
            <v>0</v>
          </cell>
          <cell r="D14">
            <v>2.7</v>
          </cell>
          <cell r="E14">
            <v>1.76</v>
          </cell>
          <cell r="F14">
            <v>2.7</v>
          </cell>
          <cell r="G14">
            <v>2.7</v>
          </cell>
          <cell r="H14">
            <v>2.7</v>
          </cell>
          <cell r="J14" t="str">
            <v xml:space="preserve">Fixed Assets </v>
          </cell>
          <cell r="K14" t="e">
            <v>#DIV/0!</v>
          </cell>
          <cell r="L14" t="e">
            <v>#DIV/0!</v>
          </cell>
          <cell r="M14" t="str">
            <v>Assets</v>
          </cell>
        </row>
        <row r="15">
          <cell r="A15" t="str">
            <v xml:space="preserve">Investments </v>
          </cell>
          <cell r="B15">
            <v>6.4</v>
          </cell>
          <cell r="C15">
            <v>10.7</v>
          </cell>
          <cell r="D15">
            <v>34.9</v>
          </cell>
          <cell r="E15">
            <v>280.02499999999998</v>
          </cell>
          <cell r="F15">
            <v>365.89691375166331</v>
          </cell>
          <cell r="G15">
            <v>475.69871259836123</v>
          </cell>
          <cell r="H15">
            <v>611.92077429646338</v>
          </cell>
          <cell r="I15">
            <v>3.7</v>
          </cell>
          <cell r="J15" t="str">
            <v xml:space="preserve">Investments </v>
          </cell>
          <cell r="K15" t="str">
            <v>NA</v>
          </cell>
          <cell r="L15" t="str">
            <v>NA</v>
          </cell>
          <cell r="M15" t="str">
            <v xml:space="preserve">Fixed Assets </v>
          </cell>
          <cell r="N15" t="e">
            <v>#DIV/0!</v>
          </cell>
          <cell r="O15" t="e">
            <v>#DIV/0!</v>
          </cell>
        </row>
        <row r="16">
          <cell r="A16" t="str">
            <v>Current Assets</v>
          </cell>
          <cell r="B16">
            <v>31.604999999999997</v>
          </cell>
          <cell r="C16">
            <v>26.28</v>
          </cell>
          <cell r="D16">
            <v>3276.7000000000003</v>
          </cell>
          <cell r="E16">
            <v>85.736000000000004</v>
          </cell>
          <cell r="F16">
            <v>85.736000000000004</v>
          </cell>
          <cell r="G16">
            <v>85.736000000000004</v>
          </cell>
          <cell r="H16">
            <v>85.736000000000004</v>
          </cell>
          <cell r="I16">
            <v>288.20869051745808</v>
          </cell>
          <cell r="J16" t="str">
            <v>Current Assets</v>
          </cell>
          <cell r="K16">
            <v>-0.16848599905078299</v>
          </cell>
          <cell r="L16">
            <v>123.68417047184171</v>
          </cell>
          <cell r="M16" t="str">
            <v xml:space="preserve">Investments </v>
          </cell>
          <cell r="N16" t="str">
            <v>NA</v>
          </cell>
          <cell r="O16" t="str">
            <v>NA</v>
          </cell>
        </row>
        <row r="17">
          <cell r="A17" t="str">
            <v>---Sundry Debtors</v>
          </cell>
          <cell r="B17">
            <v>0</v>
          </cell>
          <cell r="C17">
            <v>0</v>
          </cell>
          <cell r="D17">
            <v>145.9</v>
          </cell>
          <cell r="E17">
            <v>0.59199999999999997</v>
          </cell>
          <cell r="F17">
            <v>0.59199999999999997</v>
          </cell>
          <cell r="G17">
            <v>0.59199999999999997</v>
          </cell>
          <cell r="H17">
            <v>0.59199999999999997</v>
          </cell>
          <cell r="I17">
            <v>101.79299999999999</v>
          </cell>
          <cell r="J17" t="str">
            <v>---Sundry Debtors</v>
          </cell>
          <cell r="K17" t="e">
            <v>#DIV/0!</v>
          </cell>
          <cell r="L17" t="e">
            <v>#DIV/0!</v>
          </cell>
          <cell r="M17" t="str">
            <v>Current Assets</v>
          </cell>
          <cell r="N17">
            <v>-0.16848599905078299</v>
          </cell>
          <cell r="O17">
            <v>123.68417047184171</v>
          </cell>
        </row>
        <row r="18">
          <cell r="A18" t="str">
            <v>---Cash and Bank Balances</v>
          </cell>
          <cell r="B18">
            <v>20.280999999999999</v>
          </cell>
          <cell r="C18">
            <v>0.18</v>
          </cell>
          <cell r="D18">
            <v>2150</v>
          </cell>
          <cell r="E18">
            <v>57.887999999999998</v>
          </cell>
          <cell r="F18">
            <v>57.887999999999998</v>
          </cell>
          <cell r="G18">
            <v>57.887999999999998</v>
          </cell>
          <cell r="H18">
            <v>57.887999999999998</v>
          </cell>
          <cell r="I18">
            <v>0.64900000000000002</v>
          </cell>
          <cell r="J18" t="str">
            <v>---Cash and Bank Balances</v>
          </cell>
          <cell r="K18">
            <v>-0.99112469799319558</v>
          </cell>
          <cell r="L18">
            <v>11943.444444444445</v>
          </cell>
          <cell r="M18" t="str">
            <v>---Sundry Debtors</v>
          </cell>
          <cell r="N18" t="e">
            <v>#DIV/0!</v>
          </cell>
          <cell r="O18" t="e">
            <v>#DIV/0!</v>
          </cell>
        </row>
        <row r="19">
          <cell r="A19" t="str">
            <v>---Other Current Assets</v>
          </cell>
          <cell r="B19">
            <v>3.0000000000000001E-3</v>
          </cell>
          <cell r="C19">
            <v>0</v>
          </cell>
          <cell r="D19">
            <v>9.4</v>
          </cell>
          <cell r="E19">
            <v>0.56000000000000005</v>
          </cell>
          <cell r="F19">
            <v>0.56000000000000005</v>
          </cell>
          <cell r="G19">
            <v>0.56000000000000005</v>
          </cell>
          <cell r="H19">
            <v>0.56000000000000005</v>
          </cell>
          <cell r="I19">
            <v>62.5</v>
          </cell>
          <cell r="J19" t="str">
            <v>---Other Current Assets</v>
          </cell>
          <cell r="K19">
            <v>-1</v>
          </cell>
          <cell r="L19" t="e">
            <v>#DIV/0!</v>
          </cell>
          <cell r="M19" t="str">
            <v>---Cash and Bank Balances</v>
          </cell>
          <cell r="N19">
            <v>-0.99112469799319558</v>
          </cell>
          <cell r="O19">
            <v>11943.444444444445</v>
          </cell>
        </row>
        <row r="20">
          <cell r="A20" t="str">
            <v>---Advances</v>
          </cell>
          <cell r="B20">
            <v>11.321</v>
          </cell>
          <cell r="C20">
            <v>26.1</v>
          </cell>
          <cell r="D20">
            <v>971.4</v>
          </cell>
          <cell r="E20">
            <v>26.696000000000002</v>
          </cell>
          <cell r="F20">
            <v>26.696000000000002</v>
          </cell>
          <cell r="G20">
            <v>26.696000000000002</v>
          </cell>
          <cell r="H20">
            <v>26.696000000000002</v>
          </cell>
          <cell r="I20">
            <v>11.951000000000001</v>
          </cell>
          <cell r="J20" t="str">
            <v>---Advances</v>
          </cell>
          <cell r="K20">
            <v>1.3054500485822809</v>
          </cell>
          <cell r="L20">
            <v>36.218390804597696</v>
          </cell>
          <cell r="M20" t="str">
            <v>---Other Current Assets</v>
          </cell>
          <cell r="N20">
            <v>-1</v>
          </cell>
          <cell r="O20" t="e">
            <v>#DIV/0!</v>
          </cell>
        </row>
        <row r="21">
          <cell r="A21" t="str">
            <v>Current Liabilities</v>
          </cell>
          <cell r="B21">
            <v>2.681</v>
          </cell>
          <cell r="C21">
            <v>1.73</v>
          </cell>
          <cell r="D21">
            <v>3233.87</v>
          </cell>
          <cell r="E21">
            <v>7.49</v>
          </cell>
          <cell r="F21">
            <v>7.49</v>
          </cell>
          <cell r="G21">
            <v>7.49</v>
          </cell>
          <cell r="H21">
            <v>7.49</v>
          </cell>
          <cell r="I21">
            <v>26.693000000000001</v>
          </cell>
          <cell r="J21" t="str">
            <v>Current Liabilities</v>
          </cell>
          <cell r="K21">
            <v>-0.3547183886609474</v>
          </cell>
          <cell r="L21">
            <v>1868.2890173410403</v>
          </cell>
          <cell r="M21" t="str">
            <v>---Advances</v>
          </cell>
          <cell r="N21">
            <v>1.3054500485822809</v>
          </cell>
          <cell r="O21">
            <v>36.218390804597696</v>
          </cell>
        </row>
        <row r="22">
          <cell r="A22" t="str">
            <v>---Liabilities</v>
          </cell>
          <cell r="B22">
            <v>2.657</v>
          </cell>
          <cell r="C22">
            <v>1.7</v>
          </cell>
          <cell r="D22">
            <v>3233.4</v>
          </cell>
          <cell r="E22">
            <v>7.45</v>
          </cell>
          <cell r="F22">
            <v>7.45</v>
          </cell>
          <cell r="G22">
            <v>7.45</v>
          </cell>
          <cell r="H22">
            <v>7.45</v>
          </cell>
          <cell r="I22">
            <v>6.47</v>
          </cell>
          <cell r="J22" t="str">
            <v>---Liabilities</v>
          </cell>
          <cell r="K22">
            <v>-0.36018065487391793</v>
          </cell>
          <cell r="L22">
            <v>1901</v>
          </cell>
          <cell r="M22" t="str">
            <v>Current Liabilities</v>
          </cell>
          <cell r="N22">
            <v>-0.3547183886609474</v>
          </cell>
          <cell r="O22">
            <v>1868.2890173410403</v>
          </cell>
        </row>
        <row r="23">
          <cell r="A23" t="str">
            <v>---Provisions</v>
          </cell>
          <cell r="B23">
            <v>2.4E-2</v>
          </cell>
          <cell r="C23">
            <v>0.03</v>
          </cell>
          <cell r="D23">
            <v>0.47</v>
          </cell>
          <cell r="E23">
            <v>0.04</v>
          </cell>
          <cell r="F23">
            <v>0.04</v>
          </cell>
          <cell r="G23">
            <v>0.04</v>
          </cell>
          <cell r="H23">
            <v>0.04</v>
          </cell>
          <cell r="I23">
            <v>6.4169999999999998</v>
          </cell>
          <cell r="J23" t="str">
            <v>---Provisions</v>
          </cell>
          <cell r="K23">
            <v>0.25</v>
          </cell>
          <cell r="L23">
            <v>14.666666666666666</v>
          </cell>
          <cell r="M23" t="str">
            <v>---Liabilities</v>
          </cell>
          <cell r="N23">
            <v>-0.36018065487391793</v>
          </cell>
          <cell r="O23">
            <v>1901</v>
          </cell>
        </row>
        <row r="24">
          <cell r="A24" t="str">
            <v>Other Assets</v>
          </cell>
          <cell r="B24">
            <v>2.4E-2</v>
          </cell>
          <cell r="C24">
            <v>0.7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5.2999999999999999E-2</v>
          </cell>
          <cell r="J24" t="str">
            <v>Other Assets</v>
          </cell>
          <cell r="K24" t="str">
            <v>NA</v>
          </cell>
          <cell r="L24" t="str">
            <v>NA</v>
          </cell>
          <cell r="M24" t="str">
            <v>---Provisions</v>
          </cell>
          <cell r="N24">
            <v>0.25</v>
          </cell>
          <cell r="O24">
            <v>14.666666666666666</v>
          </cell>
        </row>
        <row r="25">
          <cell r="A25" t="str">
            <v>Total Assets</v>
          </cell>
          <cell r="B25">
            <v>35.323999999999998</v>
          </cell>
          <cell r="C25">
            <v>35.950000000000003</v>
          </cell>
          <cell r="D25">
            <v>80.430000000000391</v>
          </cell>
          <cell r="E25">
            <v>360.041</v>
          </cell>
          <cell r="F25">
            <v>446.84291375166327</v>
          </cell>
          <cell r="G25">
            <v>556.64471259836125</v>
          </cell>
          <cell r="H25">
            <v>692.8667742964634</v>
          </cell>
          <cell r="I25">
            <v>1</v>
          </cell>
          <cell r="J25" t="str">
            <v>Total Assets</v>
          </cell>
          <cell r="K25">
            <v>1.7721662325897558E-2</v>
          </cell>
          <cell r="L25">
            <v>1.237273991655087</v>
          </cell>
          <cell r="M25" t="str">
            <v>Other Assets</v>
          </cell>
          <cell r="N25" t="str">
            <v>NA</v>
          </cell>
          <cell r="O25" t="str">
            <v>NA</v>
          </cell>
        </row>
        <row r="26">
          <cell r="A26" t="str">
            <v>Difference</v>
          </cell>
          <cell r="B26">
            <v>35.323999999999998</v>
          </cell>
          <cell r="C26">
            <v>4.9999999999997158E-2</v>
          </cell>
          <cell r="D26">
            <v>-8.0000000000396199E-2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387.23169051745805</v>
          </cell>
          <cell r="J26" t="str">
            <v>Difference</v>
          </cell>
          <cell r="K26">
            <v>413.50150952052712</v>
          </cell>
          <cell r="M26" t="str">
            <v>Total Assets</v>
          </cell>
          <cell r="N26">
            <v>1.7721662325897558E-2</v>
          </cell>
          <cell r="O26">
            <v>1.237273991655087</v>
          </cell>
        </row>
        <row r="27">
          <cell r="A27" t="str">
            <v>Difference</v>
          </cell>
          <cell r="C27">
            <v>4.9999999999997158E-2</v>
          </cell>
          <cell r="D27">
            <v>-8.0000000000396199E-2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 t="str">
            <v>Difference</v>
          </cell>
        </row>
        <row r="29">
          <cell r="A29" t="str">
            <v>Earnings Model</v>
          </cell>
          <cell r="J29" t="str">
            <v>Earnings Model</v>
          </cell>
        </row>
        <row r="30">
          <cell r="A30" t="str">
            <v>Earnings Model</v>
          </cell>
          <cell r="M30" t="str">
            <v>Earnings Model</v>
          </cell>
        </row>
        <row r="31">
          <cell r="A31" t="str">
            <v>Income from brokerage</v>
          </cell>
          <cell r="B31">
            <v>6.1740000000000004</v>
          </cell>
          <cell r="C31">
            <v>0</v>
          </cell>
          <cell r="D31">
            <v>17.2</v>
          </cell>
          <cell r="E31">
            <v>32.113999999999997</v>
          </cell>
          <cell r="F31">
            <v>38.536799999999992</v>
          </cell>
          <cell r="G31">
            <v>46.244159999999987</v>
          </cell>
          <cell r="H31">
            <v>50.86857599999999</v>
          </cell>
          <cell r="J31" t="str">
            <v>Income from brokerage</v>
          </cell>
          <cell r="K31">
            <v>-1</v>
          </cell>
          <cell r="L31" t="e">
            <v>#DIV/0!</v>
          </cell>
        </row>
        <row r="32">
          <cell r="A32" t="str">
            <v>Interest income</v>
          </cell>
          <cell r="B32">
            <v>1.7540000000000004</v>
          </cell>
          <cell r="C32">
            <v>0.23699999999999999</v>
          </cell>
          <cell r="D32">
            <v>53.83</v>
          </cell>
          <cell r="E32">
            <v>84.71</v>
          </cell>
          <cell r="F32">
            <v>93.180999999999997</v>
          </cell>
          <cell r="G32">
            <v>121.1353</v>
          </cell>
          <cell r="H32">
            <v>157.47588999999999</v>
          </cell>
          <cell r="I32">
            <v>11.464992000000001</v>
          </cell>
          <cell r="J32" t="str">
            <v>Interest income</v>
          </cell>
          <cell r="K32">
            <v>13.872640320000002</v>
          </cell>
          <cell r="M32" t="str">
            <v>Income from brokerage</v>
          </cell>
          <cell r="N32">
            <v>-1</v>
          </cell>
          <cell r="O32" t="e">
            <v>#DIV/0!</v>
          </cell>
        </row>
        <row r="33">
          <cell r="A33" t="str">
            <v>Dividend Income</v>
          </cell>
          <cell r="B33">
            <v>0.11799999999999999</v>
          </cell>
          <cell r="C33">
            <v>0.80400000000000005</v>
          </cell>
          <cell r="D33">
            <v>0.34899999999999998</v>
          </cell>
          <cell r="E33">
            <v>3.25</v>
          </cell>
          <cell r="F33">
            <v>3.25</v>
          </cell>
          <cell r="G33">
            <v>3.25</v>
          </cell>
          <cell r="H33">
            <v>3.25</v>
          </cell>
          <cell r="I33">
            <v>37.375364000000005</v>
          </cell>
          <cell r="J33" t="str">
            <v>Interest income</v>
          </cell>
          <cell r="K33">
            <v>5.8135593220338988</v>
          </cell>
          <cell r="L33">
            <v>-0.56592039800995031</v>
          </cell>
          <cell r="M33" t="str">
            <v>Interest income</v>
          </cell>
          <cell r="N33">
            <v>-1</v>
          </cell>
          <cell r="O33" t="e">
            <v>#DIV/0!</v>
          </cell>
        </row>
        <row r="34">
          <cell r="A34" t="str">
            <v>Other Income</v>
          </cell>
          <cell r="B34">
            <v>0.1</v>
          </cell>
          <cell r="C34">
            <v>2.8000000000000001E-2</v>
          </cell>
          <cell r="D34">
            <v>1.6E-2</v>
          </cell>
          <cell r="E34">
            <v>209.42400000000001</v>
          </cell>
          <cell r="F34">
            <v>1.6E-2</v>
          </cell>
          <cell r="G34">
            <v>1.6E-2</v>
          </cell>
          <cell r="H34">
            <v>1.6E-2</v>
          </cell>
          <cell r="I34">
            <v>2.33</v>
          </cell>
          <cell r="J34" t="str">
            <v>Other Income</v>
          </cell>
          <cell r="K34">
            <v>2.33</v>
          </cell>
          <cell r="M34" t="str">
            <v>Interest income</v>
          </cell>
          <cell r="N34">
            <v>5.8135593220338988</v>
          </cell>
          <cell r="O34">
            <v>-0.56592039800995031</v>
          </cell>
        </row>
        <row r="35">
          <cell r="A35" t="str">
            <v>Total Income</v>
          </cell>
          <cell r="B35">
            <v>8.1460000000000008</v>
          </cell>
          <cell r="C35">
            <v>1.069</v>
          </cell>
          <cell r="D35">
            <v>71.39500000000001</v>
          </cell>
          <cell r="E35">
            <v>329.49799999999999</v>
          </cell>
          <cell r="F35">
            <v>134.98379999999997</v>
          </cell>
          <cell r="G35">
            <v>170.64545999999999</v>
          </cell>
          <cell r="H35">
            <v>211.61046599999997</v>
          </cell>
          <cell r="I35">
            <v>1.6E-2</v>
          </cell>
          <cell r="J35" t="str">
            <v>Total Income</v>
          </cell>
          <cell r="K35">
            <v>-0.86876994844095257</v>
          </cell>
          <cell r="L35">
            <v>65.786716557530411</v>
          </cell>
          <cell r="M35" t="str">
            <v>Other Income</v>
          </cell>
          <cell r="N35">
            <v>5.8135593220338988</v>
          </cell>
          <cell r="O35">
            <v>-0.56592039800995031</v>
          </cell>
        </row>
        <row r="36">
          <cell r="A36" t="str">
            <v>Total Income</v>
          </cell>
          <cell r="B36">
            <v>8.1460000000000008</v>
          </cell>
          <cell r="C36">
            <v>1.069</v>
          </cell>
          <cell r="D36">
            <v>71.39500000000001</v>
          </cell>
          <cell r="E36">
            <v>329.49799999999999</v>
          </cell>
          <cell r="F36">
            <v>27.253999999999998</v>
          </cell>
          <cell r="G36">
            <v>33.936799999999998</v>
          </cell>
          <cell r="H36">
            <v>41.518999999999998</v>
          </cell>
          <cell r="I36">
            <v>51.186356000000004</v>
          </cell>
          <cell r="J36">
            <v>63.545464400000007</v>
          </cell>
          <cell r="K36">
            <v>79.383005480000008</v>
          </cell>
          <cell r="M36" t="str">
            <v>Total Income</v>
          </cell>
          <cell r="N36">
            <v>-0.86876994844095257</v>
          </cell>
          <cell r="O36">
            <v>65.786716557530411</v>
          </cell>
        </row>
        <row r="37">
          <cell r="A37" t="str">
            <v>Employee Expenses</v>
          </cell>
          <cell r="B37">
            <v>1.1180000000000001</v>
          </cell>
          <cell r="C37">
            <v>0.48299999999999998</v>
          </cell>
          <cell r="D37">
            <v>0.626</v>
          </cell>
          <cell r="E37">
            <v>0.64</v>
          </cell>
          <cell r="F37">
            <v>0.43275683338812548</v>
          </cell>
          <cell r="G37">
            <v>0.54708779054716228</v>
          </cell>
          <cell r="H37">
            <v>0.67842122668013205</v>
          </cell>
          <cell r="I37">
            <v>1335.1959999999999</v>
          </cell>
          <cell r="J37" t="str">
            <v>Employee Expenses</v>
          </cell>
          <cell r="K37">
            <v>-0.56797853309481217</v>
          </cell>
          <cell r="L37">
            <v>0.2960662525879918</v>
          </cell>
          <cell r="M37" t="str">
            <v>Total Income</v>
          </cell>
          <cell r="N37">
            <v>-0.86876994844095257</v>
          </cell>
          <cell r="O37">
            <v>65.786716557530411</v>
          </cell>
        </row>
        <row r="38">
          <cell r="A38" t="str">
            <v>Other Expenses</v>
          </cell>
          <cell r="B38">
            <v>5.8119999999999994</v>
          </cell>
          <cell r="C38">
            <v>0.51400000000000001</v>
          </cell>
          <cell r="D38">
            <v>4.9889999999999999</v>
          </cell>
          <cell r="E38">
            <v>13.949652715939447</v>
          </cell>
          <cell r="F38">
            <v>10.183309235664327</v>
          </cell>
          <cell r="G38">
            <v>12.87365957131291</v>
          </cell>
          <cell r="H38">
            <v>15.964099490316855</v>
          </cell>
          <cell r="I38">
            <v>5.356405933514349</v>
          </cell>
          <cell r="J38" t="str">
            <v>Other Expenses</v>
          </cell>
          <cell r="K38">
            <v>8.3070496671666589</v>
          </cell>
          <cell r="M38" t="str">
            <v>Employee Expenses</v>
          </cell>
          <cell r="N38">
            <v>-0.56797853309481217</v>
          </cell>
          <cell r="O38">
            <v>0.2960662525879918</v>
          </cell>
        </row>
        <row r="39">
          <cell r="A39" t="str">
            <v>Total Expenses</v>
          </cell>
          <cell r="B39">
            <v>6.93</v>
          </cell>
          <cell r="C39">
            <v>0.997</v>
          </cell>
          <cell r="D39">
            <v>5.6150000000000002</v>
          </cell>
          <cell r="E39">
            <v>15.7</v>
          </cell>
          <cell r="F39">
            <v>10.616066069052453</v>
          </cell>
          <cell r="G39">
            <v>13.420747361860073</v>
          </cell>
          <cell r="H39">
            <v>16.642520716996987</v>
          </cell>
          <cell r="I39">
            <v>32.384469674469813</v>
          </cell>
          <cell r="J39" t="str">
            <v>Total Expenses</v>
          </cell>
          <cell r="K39">
            <v>-0.85613275613275608</v>
          </cell>
          <cell r="L39">
            <v>4.631895687061184</v>
          </cell>
          <cell r="M39" t="str">
            <v>Other Expenses</v>
          </cell>
          <cell r="N39">
            <v>-0.56797853309481217</v>
          </cell>
          <cell r="O39">
            <v>0.2960662525879918</v>
          </cell>
        </row>
        <row r="40">
          <cell r="A40" t="str">
            <v>Total Expenses</v>
          </cell>
          <cell r="B40">
            <v>6.93</v>
          </cell>
          <cell r="C40">
            <v>0.997</v>
          </cell>
          <cell r="D40">
            <v>5.6150000000000002</v>
          </cell>
          <cell r="E40">
            <v>14.664</v>
          </cell>
          <cell r="F40">
            <v>20.094999999999999</v>
          </cell>
          <cell r="G40">
            <v>25.022381888897044</v>
          </cell>
          <cell r="H40">
            <v>30.612912049607399</v>
          </cell>
          <cell r="I40">
            <v>37.740875607984158</v>
          </cell>
          <cell r="J40">
            <v>46.853530018272565</v>
          </cell>
          <cell r="K40">
            <v>58.530912714485964</v>
          </cell>
          <cell r="M40" t="str">
            <v>Total Expenses</v>
          </cell>
          <cell r="N40">
            <v>-0.85613275613275608</v>
          </cell>
          <cell r="O40">
            <v>4.631895687061184</v>
          </cell>
        </row>
        <row r="41">
          <cell r="A41" t="str">
            <v>Profit before Depreciation &amp; Tax</v>
          </cell>
          <cell r="B41">
            <v>1.2160000000000011</v>
          </cell>
          <cell r="C41">
            <v>7.1999999999999953E-2</v>
          </cell>
          <cell r="D41">
            <v>65.780000000000015</v>
          </cell>
          <cell r="E41">
            <v>313.798</v>
          </cell>
          <cell r="F41">
            <v>124.36773393094752</v>
          </cell>
          <cell r="G41">
            <v>157.22471263813992</v>
          </cell>
          <cell r="H41">
            <v>194.96794528300299</v>
          </cell>
          <cell r="I41">
            <v>475.2</v>
          </cell>
          <cell r="J41" t="str">
            <v>Profit before Depreciation &amp; Tax</v>
          </cell>
          <cell r="K41">
            <v>-0.94078947368421062</v>
          </cell>
          <cell r="L41">
            <v>912.61111111111188</v>
          </cell>
          <cell r="M41" t="str">
            <v>Total Expenses</v>
          </cell>
          <cell r="N41">
            <v>-0.85613275613275608</v>
          </cell>
          <cell r="O41">
            <v>4.631895687061184</v>
          </cell>
        </row>
        <row r="42">
          <cell r="A42" t="str">
            <v>Growth YoY</v>
          </cell>
          <cell r="B42">
            <v>1.2160000000000011</v>
          </cell>
          <cell r="C42">
            <v>-0.94078947368421062</v>
          </cell>
          <cell r="D42">
            <v>912.61111111111188</v>
          </cell>
          <cell r="E42">
            <v>314.834</v>
          </cell>
          <cell r="F42">
            <v>7.1589999999999989</v>
          </cell>
          <cell r="G42">
            <v>8.9144181111029539</v>
          </cell>
          <cell r="H42">
            <v>10.9060879503926</v>
          </cell>
          <cell r="I42">
            <v>13.445480392015845</v>
          </cell>
          <cell r="J42">
            <v>16.691934381727442</v>
          </cell>
          <cell r="K42">
            <v>20.852092765514044</v>
          </cell>
          <cell r="M42" t="str">
            <v>Profit before Depreciation &amp; Tax</v>
          </cell>
          <cell r="N42">
            <v>-0.94078947368421062</v>
          </cell>
          <cell r="O42">
            <v>912.61111111111188</v>
          </cell>
        </row>
        <row r="43">
          <cell r="A43" t="str">
            <v>Growth YoY</v>
          </cell>
          <cell r="B43">
            <v>1.2160000000000011</v>
          </cell>
          <cell r="C43">
            <v>-0.94078947368421062</v>
          </cell>
          <cell r="D43">
            <v>912.61111111111188</v>
          </cell>
          <cell r="E43">
            <v>314.834</v>
          </cell>
          <cell r="F43">
            <v>7.1589999999999989</v>
          </cell>
          <cell r="G43">
            <v>207.09800000000001</v>
          </cell>
          <cell r="H43">
            <v>752</v>
          </cell>
          <cell r="I43">
            <v>859.99599999999987</v>
          </cell>
          <cell r="J43">
            <v>1025.212</v>
          </cell>
          <cell r="K43">
            <v>12.581388867981426</v>
          </cell>
          <cell r="M43" t="str">
            <v>Profit before Depreciation &amp; Tax</v>
          </cell>
          <cell r="N43">
            <v>-0.94078947368421062</v>
          </cell>
          <cell r="O43">
            <v>912.61111111111188</v>
          </cell>
        </row>
        <row r="44">
          <cell r="A44" t="str">
            <v>Depreciation &amp; Prior pd items</v>
          </cell>
          <cell r="B44">
            <v>1.9990000000000001</v>
          </cell>
          <cell r="C44">
            <v>0</v>
          </cell>
          <cell r="D44">
            <v>0.36499999999999999</v>
          </cell>
          <cell r="E44">
            <v>0</v>
          </cell>
          <cell r="F44">
            <v>0.36499999999999999</v>
          </cell>
          <cell r="G44">
            <v>0.36499999999999999</v>
          </cell>
          <cell r="H44">
            <v>0.36499999999999999</v>
          </cell>
          <cell r="J44" t="str">
            <v>Depreciation &amp; Prior pd items</v>
          </cell>
          <cell r="K44">
            <v>-1</v>
          </cell>
          <cell r="L44" t="e">
            <v>#DIV/0!</v>
          </cell>
        </row>
        <row r="45">
          <cell r="A45" t="str">
            <v>PBT</v>
          </cell>
          <cell r="B45">
            <v>-0.78299999999999903</v>
          </cell>
          <cell r="C45">
            <v>7.1999999999999953E-2</v>
          </cell>
          <cell r="D45">
            <v>65.41500000000002</v>
          </cell>
          <cell r="E45">
            <v>313.798</v>
          </cell>
          <cell r="F45">
            <v>124.00273393094753</v>
          </cell>
          <cell r="G45">
            <v>156.85971263813991</v>
          </cell>
          <cell r="H45">
            <v>194.60294528300298</v>
          </cell>
          <cell r="I45">
            <v>1.365</v>
          </cell>
          <cell r="J45" t="str">
            <v>PBT</v>
          </cell>
          <cell r="K45">
            <v>-1.0919540229885059</v>
          </cell>
          <cell r="L45">
            <v>907.54166666666754</v>
          </cell>
          <cell r="M45" t="str">
            <v>Depreciation &amp; Prior pd items</v>
          </cell>
          <cell r="N45">
            <v>-1</v>
          </cell>
          <cell r="O45" t="e">
            <v>#DIV/0!</v>
          </cell>
        </row>
        <row r="46">
          <cell r="A46" t="str">
            <v>--Current Tax</v>
          </cell>
          <cell r="B46">
            <v>0.20799999999999999</v>
          </cell>
          <cell r="C46">
            <v>0</v>
          </cell>
          <cell r="D46">
            <v>22.907999999999998</v>
          </cell>
          <cell r="E46">
            <v>313.798</v>
          </cell>
          <cell r="F46">
            <v>6.0249999999999986</v>
          </cell>
          <cell r="G46">
            <v>8.5494181111029537</v>
          </cell>
          <cell r="H46">
            <v>10.541087950392599</v>
          </cell>
          <cell r="I46">
            <v>12.080480392015845</v>
          </cell>
          <cell r="J46" t="str">
            <v>--Current Tax</v>
          </cell>
          <cell r="K46">
            <v>-1</v>
          </cell>
          <cell r="L46" t="e">
            <v>#DIV/0!</v>
          </cell>
          <cell r="M46" t="str">
            <v>PBT</v>
          </cell>
          <cell r="N46">
            <v>-1.0919540229885059</v>
          </cell>
          <cell r="O46">
            <v>907.54166666666754</v>
          </cell>
        </row>
        <row r="47">
          <cell r="A47" t="str">
            <v>--Deferred Tax</v>
          </cell>
          <cell r="B47">
            <v>-0.35099999999999998</v>
          </cell>
          <cell r="C47">
            <v>0.26200000000000001</v>
          </cell>
          <cell r="D47">
            <v>1.0149999999999999</v>
          </cell>
          <cell r="E47">
            <v>313.798</v>
          </cell>
          <cell r="F47">
            <v>6.0249999999999986</v>
          </cell>
          <cell r="G47">
            <v>207.09800000000001</v>
          </cell>
          <cell r="H47">
            <v>748</v>
          </cell>
          <cell r="I47">
            <v>854.99599999999987</v>
          </cell>
          <cell r="J47" t="str">
            <v>--Deferred Tax</v>
          </cell>
          <cell r="K47">
            <v>9.2163888679814256</v>
          </cell>
          <cell r="M47" t="str">
            <v>--Current Tax</v>
          </cell>
          <cell r="N47">
            <v>-1</v>
          </cell>
          <cell r="O47" t="e">
            <v>#DIV/0!</v>
          </cell>
        </row>
        <row r="48">
          <cell r="A48" t="str">
            <v>Total Tax</v>
          </cell>
          <cell r="B48">
            <v>-0.14299999999999999</v>
          </cell>
          <cell r="C48">
            <v>0.26200000000000001</v>
          </cell>
          <cell r="D48">
            <v>23.922999999999998</v>
          </cell>
          <cell r="E48">
            <v>34.177</v>
          </cell>
          <cell r="F48">
            <v>37.200820179284257</v>
          </cell>
          <cell r="G48">
            <v>47.057913791441969</v>
          </cell>
          <cell r="H48">
            <v>58.380883584900893</v>
          </cell>
          <cell r="J48" t="str">
            <v>Total Tax</v>
          </cell>
          <cell r="K48">
            <v>-2.8321678321678325</v>
          </cell>
          <cell r="L48">
            <v>90.309160305343497</v>
          </cell>
          <cell r="M48" t="str">
            <v>--Deferred Tax</v>
          </cell>
          <cell r="N48">
            <v>-1</v>
          </cell>
          <cell r="O48" t="e">
            <v>#DIV/0!</v>
          </cell>
        </row>
        <row r="49">
          <cell r="A49" t="str">
            <v>Effective Tax Rate</v>
          </cell>
          <cell r="B49">
            <v>0.182630906768838</v>
          </cell>
          <cell r="C49">
            <v>3.6388888888888915</v>
          </cell>
          <cell r="D49">
            <v>0.36571122831154917</v>
          </cell>
          <cell r="E49">
            <v>0.10891401474834128</v>
          </cell>
          <cell r="F49">
            <v>0.3</v>
          </cell>
          <cell r="G49">
            <v>0.3</v>
          </cell>
          <cell r="H49">
            <v>0.3</v>
          </cell>
          <cell r="I49">
            <v>3.6241441176047533</v>
          </cell>
          <cell r="J49">
            <v>4.2980803145182325</v>
          </cell>
          <cell r="K49">
            <v>5.2461278296542124</v>
          </cell>
          <cell r="M49" t="str">
            <v>Total Tax</v>
          </cell>
          <cell r="N49">
            <v>-2.8321678321678325</v>
          </cell>
          <cell r="O49">
            <v>90.309160305343497</v>
          </cell>
        </row>
        <row r="50">
          <cell r="A50" t="str">
            <v xml:space="preserve">Profit After Tax </v>
          </cell>
          <cell r="B50">
            <v>-0.63999999999999901</v>
          </cell>
          <cell r="C50">
            <v>-0.19000000000000006</v>
          </cell>
          <cell r="D50">
            <v>41.492000000000019</v>
          </cell>
          <cell r="E50">
            <v>279.62099999999998</v>
          </cell>
          <cell r="F50">
            <v>86.801913751663278</v>
          </cell>
          <cell r="G50">
            <v>109.80179884669795</v>
          </cell>
          <cell r="H50">
            <v>136.2220616981021</v>
          </cell>
          <cell r="I50">
            <v>0.3</v>
          </cell>
          <cell r="J50" t="str">
            <v xml:space="preserve">Profit After Tax </v>
          </cell>
          <cell r="K50">
            <v>-0.70312499999999944</v>
          </cell>
          <cell r="L50">
            <v>-219.37894736842108</v>
          </cell>
          <cell r="M50" t="str">
            <v>Total Tax</v>
          </cell>
          <cell r="N50">
            <v>-2.8321678321678325</v>
          </cell>
          <cell r="O50">
            <v>90.309160305343497</v>
          </cell>
        </row>
        <row r="51">
          <cell r="A51" t="str">
            <v>Growth YoY</v>
          </cell>
          <cell r="B51">
            <v>-0.63999999999999901</v>
          </cell>
          <cell r="C51">
            <v>-0.70312499999999944</v>
          </cell>
          <cell r="D51">
            <v>41.492000000000019</v>
          </cell>
          <cell r="E51">
            <v>279.62099999999998</v>
          </cell>
          <cell r="F51">
            <v>3.4519999999999986</v>
          </cell>
          <cell r="G51">
            <v>5.984592677772067</v>
          </cell>
          <cell r="H51">
            <v>7.3787615652748197</v>
          </cell>
          <cell r="I51">
            <v>8.4563362744110915</v>
          </cell>
          <cell r="J51">
            <v>10.02885406720921</v>
          </cell>
          <cell r="K51">
            <v>12.240964935859829</v>
          </cell>
          <cell r="M51" t="str">
            <v xml:space="preserve">Profit After Tax </v>
          </cell>
          <cell r="N51">
            <v>-0.70312499999999944</v>
          </cell>
          <cell r="O51">
            <v>-219.37894736842108</v>
          </cell>
        </row>
        <row r="52">
          <cell r="A52" t="str">
            <v>Growth YoY</v>
          </cell>
          <cell r="B52">
            <v>-0.63999999999999901</v>
          </cell>
          <cell r="C52">
            <v>-0.70312499999999944</v>
          </cell>
          <cell r="D52">
            <v>41.492000000000019</v>
          </cell>
          <cell r="E52">
            <v>279.62099999999998</v>
          </cell>
          <cell r="F52">
            <v>3.4519999999999986</v>
          </cell>
          <cell r="G52">
            <v>134.67900000000003</v>
          </cell>
          <cell r="H52">
            <v>480</v>
          </cell>
          <cell r="I52">
            <v>548.66053475935814</v>
          </cell>
          <cell r="J52">
            <v>654.68149732620327</v>
          </cell>
          <cell r="K52">
            <v>5.9142602361378138</v>
          </cell>
          <cell r="M52" t="str">
            <v xml:space="preserve">Profit After Tax </v>
          </cell>
          <cell r="N52">
            <v>-0.70312499999999944</v>
          </cell>
          <cell r="O52">
            <v>-219.37894736842108</v>
          </cell>
        </row>
        <row r="53">
          <cell r="A53" t="str">
            <v>Growth YoY</v>
          </cell>
          <cell r="C53">
            <v>-0.70312499999999944</v>
          </cell>
        </row>
        <row r="54">
          <cell r="A54" t="str">
            <v>Dividend paid (Rs mn)</v>
          </cell>
          <cell r="J54" t="str">
            <v>Dividend paid (Rs mn)</v>
          </cell>
        </row>
        <row r="55">
          <cell r="A55" t="str">
            <v>Dividend Tax</v>
          </cell>
          <cell r="J55" t="str">
            <v>Dividend Tax</v>
          </cell>
          <cell r="M55" t="str">
            <v>Dividend paid (Rs mn)</v>
          </cell>
        </row>
        <row r="56">
          <cell r="A56" t="str">
            <v>DPS (Rs)</v>
          </cell>
          <cell r="C56">
            <v>0</v>
          </cell>
          <cell r="D56">
            <v>0</v>
          </cell>
          <cell r="J56" t="str">
            <v>DPS (Rs)</v>
          </cell>
          <cell r="M56" t="str">
            <v>Dividend Tax</v>
          </cell>
        </row>
        <row r="57">
          <cell r="A57" t="str">
            <v>Payout Ratio</v>
          </cell>
          <cell r="C57">
            <v>0</v>
          </cell>
          <cell r="D57">
            <v>0</v>
          </cell>
          <cell r="J57" t="str">
            <v>Payout Ratio</v>
          </cell>
          <cell r="M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M58" t="str">
            <v>Payout Ratio</v>
          </cell>
        </row>
        <row r="59">
          <cell r="A59" t="str">
            <v>Payout Ratio</v>
          </cell>
          <cell r="M59" t="str">
            <v>Payout Ratio</v>
          </cell>
        </row>
        <row r="61">
          <cell r="A61" t="str">
            <v>PAT</v>
          </cell>
        </row>
        <row r="62">
          <cell r="A62" t="str">
            <v>Intenational + Inc</v>
          </cell>
          <cell r="D62">
            <v>93.618999999999986</v>
          </cell>
          <cell r="E62">
            <v>100.35500000000002</v>
          </cell>
          <cell r="F62">
            <v>302.55861915201098</v>
          </cell>
          <cell r="G62">
            <v>141.14113474941394</v>
          </cell>
          <cell r="H62">
            <v>157.15032583873813</v>
          </cell>
        </row>
        <row r="63">
          <cell r="A63" t="str">
            <v>Kotak UK</v>
          </cell>
          <cell r="D63">
            <v>31</v>
          </cell>
          <cell r="E63">
            <v>32</v>
          </cell>
          <cell r="F63">
            <v>45</v>
          </cell>
          <cell r="G63">
            <v>45</v>
          </cell>
          <cell r="H63">
            <v>45</v>
          </cell>
          <cell r="I63">
            <v>218.62000821456115</v>
          </cell>
          <cell r="J63" t="e">
            <v>#REF!</v>
          </cell>
          <cell r="K63" t="e">
            <v>#REF!</v>
          </cell>
        </row>
        <row r="64">
          <cell r="A64" t="str">
            <v>International Subs</v>
          </cell>
          <cell r="D64">
            <v>124.61899999999999</v>
          </cell>
          <cell r="E64">
            <v>132.35500000000002</v>
          </cell>
          <cell r="F64">
            <v>347.55861915201098</v>
          </cell>
          <cell r="G64">
            <v>186.14113474941394</v>
          </cell>
          <cell r="H64">
            <v>202.15032583873813</v>
          </cell>
          <cell r="I64">
            <v>140.61600000000001</v>
          </cell>
          <cell r="J64">
            <v>140.61600000000001</v>
          </cell>
          <cell r="K64">
            <v>140.61600000000001</v>
          </cell>
        </row>
        <row r="65">
          <cell r="A65" t="str">
            <v>International Subs</v>
          </cell>
          <cell r="D65">
            <v>124.61899999999999</v>
          </cell>
          <cell r="E65">
            <v>132.86200000000002</v>
          </cell>
          <cell r="F65">
            <v>350.072</v>
          </cell>
          <cell r="G65">
            <v>277.77786990059923</v>
          </cell>
          <cell r="H65">
            <v>313.96194523842303</v>
          </cell>
          <cell r="I65">
            <v>359.23600821456114</v>
          </cell>
          <cell r="J65" t="e">
            <v>#REF!</v>
          </cell>
          <cell r="K65" t="e">
            <v>#REF!</v>
          </cell>
        </row>
        <row r="66">
          <cell r="A66" t="str">
            <v>PBT</v>
          </cell>
          <cell r="D66">
            <v>124.61899999999999</v>
          </cell>
          <cell r="E66">
            <v>132.86200000000002</v>
          </cell>
          <cell r="F66">
            <v>350.072</v>
          </cell>
          <cell r="G66">
            <v>438.15999999999997</v>
          </cell>
          <cell r="H66">
            <v>311.30222100000003</v>
          </cell>
          <cell r="I66">
            <v>826.87077600000009</v>
          </cell>
          <cell r="J66" t="e">
            <v>#REF!</v>
          </cell>
          <cell r="K66" t="e">
            <v>#REF!</v>
          </cell>
        </row>
        <row r="67">
          <cell r="A67" t="str">
            <v>Intenational + Inc</v>
          </cell>
          <cell r="D67">
            <v>95.675999999999988</v>
          </cell>
          <cell r="E67">
            <v>103.66900000000003</v>
          </cell>
          <cell r="F67">
            <v>313.22420000000017</v>
          </cell>
          <cell r="G67">
            <v>145.77603500000001</v>
          </cell>
          <cell r="H67">
            <v>162.26123425000006</v>
          </cell>
        </row>
        <row r="68">
          <cell r="A68" t="str">
            <v>Kotak UK</v>
          </cell>
          <cell r="D68">
            <v>42.6</v>
          </cell>
          <cell r="E68">
            <v>46.1</v>
          </cell>
          <cell r="F68">
            <v>64.539999999999992</v>
          </cell>
          <cell r="G68">
            <v>64.539999999999992</v>
          </cell>
          <cell r="H68">
            <v>64.539999999999992</v>
          </cell>
          <cell r="I68">
            <v>312.51971999999995</v>
          </cell>
          <cell r="J68" t="e">
            <v>#REF!</v>
          </cell>
          <cell r="K68" t="e">
            <v>#REF!</v>
          </cell>
        </row>
        <row r="69">
          <cell r="A69" t="str">
            <v>International Subs</v>
          </cell>
          <cell r="D69">
            <v>138.27599999999998</v>
          </cell>
          <cell r="E69">
            <v>149.76900000000003</v>
          </cell>
          <cell r="F69">
            <v>377.76420000000019</v>
          </cell>
          <cell r="G69">
            <v>210.316035</v>
          </cell>
          <cell r="H69">
            <v>226.80123425000005</v>
          </cell>
          <cell r="I69">
            <v>201.27600000000001</v>
          </cell>
          <cell r="J69">
            <v>201.27600000000001</v>
          </cell>
          <cell r="K69">
            <v>201.27600000000001</v>
          </cell>
        </row>
        <row r="70">
          <cell r="A70" t="str">
            <v>International Subs</v>
          </cell>
          <cell r="D70">
            <v>138.27599999999998</v>
          </cell>
          <cell r="E70">
            <v>149.76900000000003</v>
          </cell>
          <cell r="F70">
            <v>466.62600000000003</v>
          </cell>
          <cell r="G70">
            <v>403.3442</v>
          </cell>
          <cell r="H70">
            <v>452.84755999999999</v>
          </cell>
          <cell r="I70">
            <v>513.79571999999996</v>
          </cell>
          <cell r="J70" t="e">
            <v>#REF!</v>
          </cell>
          <cell r="K70" t="e">
            <v>#REF!</v>
          </cell>
        </row>
        <row r="71">
          <cell r="A71" t="str">
            <v>International Subs</v>
          </cell>
          <cell r="D71">
            <v>138.27599999999998</v>
          </cell>
          <cell r="E71">
            <v>149.76900000000003</v>
          </cell>
          <cell r="F71">
            <v>466.62600000000003</v>
          </cell>
          <cell r="G71">
            <v>574.91699999999992</v>
          </cell>
          <cell r="H71">
            <v>435.92722100000003</v>
          </cell>
          <cell r="I71">
            <v>907.58346600000004</v>
          </cell>
          <cell r="J71" t="e">
            <v>#REF!</v>
          </cell>
          <cell r="K71" t="e">
            <v>#REF!</v>
          </cell>
        </row>
      </sheetData>
      <sheetData sheetId="26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J2" t="str">
            <v>YoY Growth</v>
          </cell>
          <cell r="K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</row>
        <row r="5">
          <cell r="A5" t="str">
            <v>Liabilities</v>
          </cell>
          <cell r="J5" t="str">
            <v>Liabilities</v>
          </cell>
        </row>
        <row r="6">
          <cell r="A6" t="str">
            <v>Capital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J6" t="str">
            <v>Capital</v>
          </cell>
          <cell r="K6">
            <v>0</v>
          </cell>
        </row>
        <row r="7">
          <cell r="A7" t="str">
            <v>Reserves and Surplus</v>
          </cell>
          <cell r="C7">
            <v>0.19</v>
          </cell>
          <cell r="D7">
            <v>0.22</v>
          </cell>
          <cell r="E7">
            <v>1.6379999999999999</v>
          </cell>
          <cell r="F7">
            <v>3.2400449999999998</v>
          </cell>
          <cell r="G7">
            <v>5.0128649999999997</v>
          </cell>
          <cell r="H7">
            <v>6.9735374999999999</v>
          </cell>
          <cell r="J7" t="str">
            <v>Reserves and Surplus</v>
          </cell>
          <cell r="K7">
            <v>0.15789473684210531</v>
          </cell>
        </row>
        <row r="8">
          <cell r="A8" t="str">
            <v>Share holders equity</v>
          </cell>
          <cell r="C8">
            <v>0.69</v>
          </cell>
          <cell r="D8">
            <v>0.72</v>
          </cell>
          <cell r="E8">
            <v>2.1379999999999999</v>
          </cell>
          <cell r="F8">
            <v>3.7400449999999998</v>
          </cell>
          <cell r="G8">
            <v>5.5128649999999997</v>
          </cell>
          <cell r="H8">
            <v>7.4735374999999999</v>
          </cell>
          <cell r="J8" t="str">
            <v>Share holders equity</v>
          </cell>
          <cell r="K8">
            <v>4.3478260869565188E-2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 t="str">
            <v>Secured Loans</v>
          </cell>
          <cell r="K9" t="e">
            <v>#DIV/0!</v>
          </cell>
        </row>
        <row r="10">
          <cell r="A10" t="str">
            <v>Unsecured Loans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 t="str">
            <v>Unsecured Loans</v>
          </cell>
          <cell r="K10" t="e">
            <v>#DIV/0!</v>
          </cell>
        </row>
        <row r="11">
          <cell r="A11" t="str">
            <v>Deferred Tax Liability</v>
          </cell>
          <cell r="C11">
            <v>0</v>
          </cell>
          <cell r="J11" t="str">
            <v>Deferred Tax Liability</v>
          </cell>
          <cell r="K11" t="e">
            <v>#DIV/0!</v>
          </cell>
        </row>
        <row r="12">
          <cell r="A12" t="str">
            <v>Total Liablilities</v>
          </cell>
          <cell r="C12">
            <v>0.69</v>
          </cell>
          <cell r="D12">
            <v>0.72</v>
          </cell>
          <cell r="E12">
            <v>2.1379999999999999</v>
          </cell>
          <cell r="F12">
            <v>3.7400449999999998</v>
          </cell>
          <cell r="G12">
            <v>5.5128649999999997</v>
          </cell>
          <cell r="H12">
            <v>7.4735374999999999</v>
          </cell>
          <cell r="J12" t="str">
            <v>Total Liablilities</v>
          </cell>
          <cell r="K12">
            <v>4.3478260869565188E-2</v>
          </cell>
        </row>
        <row r="13">
          <cell r="A13" t="str">
            <v>Growth YoY</v>
          </cell>
          <cell r="C13" t="str">
            <v>NA</v>
          </cell>
          <cell r="D13">
            <v>4.3478260869565188E-2</v>
          </cell>
          <cell r="E13">
            <v>1.9694444444444446</v>
          </cell>
          <cell r="F13">
            <v>0.74931945743685691</v>
          </cell>
          <cell r="G13">
            <v>0.47401033944778748</v>
          </cell>
          <cell r="H13">
            <v>0.35565400204793707</v>
          </cell>
        </row>
        <row r="15">
          <cell r="A15" t="str">
            <v>Assets</v>
          </cell>
          <cell r="J15" t="str">
            <v>Assets</v>
          </cell>
        </row>
        <row r="16">
          <cell r="A16" t="str">
            <v xml:space="preserve">Fixed Assets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 t="str">
            <v xml:space="preserve">Fixed Assets </v>
          </cell>
          <cell r="K16" t="e">
            <v>#DIV/0!</v>
          </cell>
        </row>
        <row r="17">
          <cell r="A17" t="str">
            <v xml:space="preserve">Investments </v>
          </cell>
          <cell r="C17">
            <v>0.55000000000000004</v>
          </cell>
          <cell r="D17">
            <v>0.78</v>
          </cell>
          <cell r="E17">
            <v>2.0870000000000002</v>
          </cell>
          <cell r="F17">
            <v>3.8030449999999996</v>
          </cell>
          <cell r="G17">
            <v>5.5758649999999994</v>
          </cell>
          <cell r="H17">
            <v>7.5365374999999997</v>
          </cell>
          <cell r="J17" t="str">
            <v xml:space="preserve">Investments </v>
          </cell>
          <cell r="K17" t="str">
            <v>NA</v>
          </cell>
        </row>
        <row r="18">
          <cell r="A18" t="str">
            <v>Current Assets</v>
          </cell>
          <cell r="C18">
            <v>0.249</v>
          </cell>
          <cell r="D18">
            <v>0.128</v>
          </cell>
          <cell r="E18">
            <v>0.9</v>
          </cell>
          <cell r="F18">
            <v>0.128</v>
          </cell>
          <cell r="G18">
            <v>0.128</v>
          </cell>
          <cell r="H18">
            <v>0.128</v>
          </cell>
          <cell r="J18" t="str">
            <v>Current Assets</v>
          </cell>
          <cell r="K18">
            <v>-0.48594377510040154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 t="str">
            <v>---Stock in trade</v>
          </cell>
          <cell r="K19" t="e">
            <v>#DIV/0!</v>
          </cell>
        </row>
        <row r="20">
          <cell r="A20" t="str">
            <v>---Sundry Debtors</v>
          </cell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 t="str">
            <v>---Sundry Debtors</v>
          </cell>
          <cell r="K20" t="e">
            <v>#DIV/0!</v>
          </cell>
        </row>
        <row r="21">
          <cell r="A21" t="str">
            <v>---Cash and Bank Balances</v>
          </cell>
          <cell r="C21">
            <v>0.17</v>
          </cell>
          <cell r="D21">
            <v>5.8999999999999997E-2</v>
          </cell>
          <cell r="F21">
            <v>5.8999999999999997E-2</v>
          </cell>
          <cell r="G21">
            <v>5.8999999999999997E-2</v>
          </cell>
          <cell r="H21">
            <v>5.8999999999999997E-2</v>
          </cell>
          <cell r="J21" t="str">
            <v>---Cash and Bank Balances</v>
          </cell>
          <cell r="K21">
            <v>-0.65294117647058836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 t="str">
            <v>---Other Current Assets</v>
          </cell>
          <cell r="K22" t="e">
            <v>#DIV/0!</v>
          </cell>
        </row>
        <row r="23">
          <cell r="A23" t="str">
            <v>---Advances</v>
          </cell>
          <cell r="C23">
            <v>7.9000000000000001E-2</v>
          </cell>
          <cell r="D23">
            <v>6.9000000000000006E-2</v>
          </cell>
          <cell r="F23">
            <v>6.9000000000000006E-2</v>
          </cell>
          <cell r="G23">
            <v>6.9000000000000006E-2</v>
          </cell>
          <cell r="H23">
            <v>6.9000000000000006E-2</v>
          </cell>
          <cell r="J23" t="str">
            <v>---Advances</v>
          </cell>
          <cell r="K23">
            <v>-0.12658227848101256</v>
          </cell>
        </row>
        <row r="24">
          <cell r="A24" t="str">
            <v>Current Liabilities</v>
          </cell>
          <cell r="C24">
            <v>0.11599999999999999</v>
          </cell>
          <cell r="D24">
            <v>0.191</v>
          </cell>
          <cell r="E24">
            <v>0.8</v>
          </cell>
          <cell r="F24">
            <v>0.191</v>
          </cell>
          <cell r="G24">
            <v>0.191</v>
          </cell>
          <cell r="H24">
            <v>0.191</v>
          </cell>
          <cell r="J24" t="str">
            <v>Current Liabilities</v>
          </cell>
          <cell r="K24">
            <v>0.64655172413793127</v>
          </cell>
        </row>
        <row r="25">
          <cell r="A25" t="str">
            <v>---Liabilities</v>
          </cell>
          <cell r="C25">
            <v>5.2999999999999999E-2</v>
          </cell>
          <cell r="D25">
            <v>0.15</v>
          </cell>
          <cell r="F25">
            <v>0.15</v>
          </cell>
          <cell r="G25">
            <v>0.15</v>
          </cell>
          <cell r="H25">
            <v>0.15</v>
          </cell>
          <cell r="J25" t="str">
            <v>---Liabilities</v>
          </cell>
          <cell r="K25">
            <v>1.8301886792452828</v>
          </cell>
        </row>
        <row r="26">
          <cell r="A26" t="str">
            <v>---Provisions</v>
          </cell>
          <cell r="C26">
            <v>6.3E-2</v>
          </cell>
          <cell r="D26">
            <v>4.1000000000000002E-2</v>
          </cell>
          <cell r="F26">
            <v>4.1000000000000002E-2</v>
          </cell>
          <cell r="G26">
            <v>4.1000000000000002E-2</v>
          </cell>
          <cell r="H26">
            <v>4.1000000000000002E-2</v>
          </cell>
          <cell r="J26" t="str">
            <v>---Provisions</v>
          </cell>
          <cell r="K26">
            <v>-0.34920634920634919</v>
          </cell>
        </row>
        <row r="27">
          <cell r="A27" t="str">
            <v>Misc Assets</v>
          </cell>
          <cell r="C27">
            <v>6.0000000000000001E-3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J27" t="str">
            <v>Misc Assets</v>
          </cell>
          <cell r="K27">
            <v>-1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J28" t="str">
            <v>Other Assets</v>
          </cell>
          <cell r="K28" t="str">
            <v>NA</v>
          </cell>
        </row>
        <row r="29">
          <cell r="A29" t="str">
            <v>Total Assets</v>
          </cell>
          <cell r="C29">
            <v>0.68900000000000006</v>
          </cell>
          <cell r="D29">
            <v>0.71700000000000008</v>
          </cell>
          <cell r="E29">
            <v>2.1870000000000003</v>
          </cell>
          <cell r="F29">
            <v>3.7400449999999998</v>
          </cell>
          <cell r="G29">
            <v>5.5128649999999997</v>
          </cell>
          <cell r="H29">
            <v>7.4735374999999999</v>
          </cell>
          <cell r="J29" t="str">
            <v>Total Assets</v>
          </cell>
          <cell r="K29">
            <v>4.0638606676342448E-2</v>
          </cell>
        </row>
        <row r="30">
          <cell r="A30" t="str">
            <v>Difference</v>
          </cell>
          <cell r="C30">
            <v>9.9999999999988987E-4</v>
          </cell>
          <cell r="D30">
            <v>2.9999999999998916E-3</v>
          </cell>
          <cell r="E30">
            <v>-4.9000000000000377E-2</v>
          </cell>
          <cell r="F30">
            <v>0</v>
          </cell>
          <cell r="G30">
            <v>0</v>
          </cell>
          <cell r="H30">
            <v>0</v>
          </cell>
          <cell r="J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</row>
        <row r="35">
          <cell r="A35" t="str">
            <v>Trustee Fees</v>
          </cell>
          <cell r="C35">
            <v>0.2</v>
          </cell>
          <cell r="D35">
            <v>0.2</v>
          </cell>
          <cell r="E35">
            <v>2.2999999999999998</v>
          </cell>
          <cell r="F35">
            <v>2.5299999999999998</v>
          </cell>
          <cell r="G35">
            <v>2.7829999999999999</v>
          </cell>
          <cell r="H35">
            <v>3.0613000000000001</v>
          </cell>
          <cell r="J35" t="str">
            <v>Trustee Fees</v>
          </cell>
          <cell r="K35">
            <v>0</v>
          </cell>
        </row>
        <row r="36">
          <cell r="A36" t="str">
            <v>Interest on Bank Deposits</v>
          </cell>
          <cell r="C36">
            <v>3.0000000000000001E-3</v>
          </cell>
          <cell r="D36">
            <v>1E-3</v>
          </cell>
          <cell r="E36">
            <v>1E-3</v>
          </cell>
          <cell r="F36">
            <v>1E-3</v>
          </cell>
          <cell r="G36">
            <v>1E-3</v>
          </cell>
          <cell r="H36">
            <v>1E-3</v>
          </cell>
        </row>
        <row r="37">
          <cell r="A37" t="str">
            <v>Profit on sale of current investments</v>
          </cell>
          <cell r="C37">
            <v>0</v>
          </cell>
          <cell r="D37">
            <v>1.4E-3</v>
          </cell>
          <cell r="E37">
            <v>1.4E-3</v>
          </cell>
          <cell r="F37">
            <v>1.4E-3</v>
          </cell>
          <cell r="G37">
            <v>1.4E-3</v>
          </cell>
          <cell r="H37">
            <v>1.4E-3</v>
          </cell>
        </row>
        <row r="38">
          <cell r="A38" t="str">
            <v>Total Income</v>
          </cell>
          <cell r="C38">
            <v>0.20300000000000001</v>
          </cell>
          <cell r="D38">
            <v>0.20240000000000002</v>
          </cell>
          <cell r="E38">
            <v>2.3023999999999996</v>
          </cell>
          <cell r="F38">
            <v>2.5323999999999995</v>
          </cell>
          <cell r="G38">
            <v>2.7853999999999997</v>
          </cell>
          <cell r="H38">
            <v>3.0636999999999999</v>
          </cell>
          <cell r="J38" t="str">
            <v>Total Income</v>
          </cell>
          <cell r="K38">
            <v>-2.9556650246305161E-3</v>
          </cell>
        </row>
        <row r="40">
          <cell r="A40" t="str">
            <v>Employee Expenses</v>
          </cell>
          <cell r="J40" t="str">
            <v>Employee Expenses</v>
          </cell>
          <cell r="K40" t="e">
            <v>#DIV/0!</v>
          </cell>
        </row>
        <row r="41">
          <cell r="A41" t="str">
            <v>Interest and other financial Charges</v>
          </cell>
          <cell r="J41" t="str">
            <v>Interest and other financial Charges</v>
          </cell>
          <cell r="K41" t="e">
            <v>#DIV/0!</v>
          </cell>
        </row>
        <row r="42">
          <cell r="A42" t="str">
            <v>Other Expenses</v>
          </cell>
          <cell r="C42">
            <v>0.14499999999999999</v>
          </cell>
          <cell r="D42">
            <v>0.159</v>
          </cell>
          <cell r="E42">
            <v>0.159</v>
          </cell>
          <cell r="F42">
            <v>0.159</v>
          </cell>
          <cell r="G42">
            <v>0.159</v>
          </cell>
          <cell r="H42">
            <v>0.159</v>
          </cell>
          <cell r="J42" t="str">
            <v>Other Expenses</v>
          </cell>
        </row>
        <row r="43">
          <cell r="A43" t="str">
            <v>Total Expenses</v>
          </cell>
          <cell r="C43">
            <v>0.14499999999999999</v>
          </cell>
          <cell r="D43">
            <v>0.159</v>
          </cell>
          <cell r="E43">
            <v>0.159</v>
          </cell>
          <cell r="F43">
            <v>0.159</v>
          </cell>
          <cell r="G43">
            <v>0.159</v>
          </cell>
          <cell r="H43">
            <v>0.159</v>
          </cell>
          <cell r="J43" t="str">
            <v>Total Expenses</v>
          </cell>
          <cell r="K43">
            <v>9.6551724137931227E-2</v>
          </cell>
        </row>
        <row r="45">
          <cell r="A45" t="str">
            <v>Profit before Depreciation &amp; Tax</v>
          </cell>
          <cell r="C45">
            <v>5.8000000000000024E-2</v>
          </cell>
          <cell r="D45">
            <v>4.3400000000000022E-2</v>
          </cell>
          <cell r="E45">
            <v>2.1433999999999997</v>
          </cell>
          <cell r="F45">
            <v>2.3733999999999997</v>
          </cell>
          <cell r="G45">
            <v>2.6263999999999998</v>
          </cell>
          <cell r="H45">
            <v>2.9047000000000001</v>
          </cell>
          <cell r="J45" t="str">
            <v>Profit before Depreciation &amp; Tax</v>
          </cell>
          <cell r="K45">
            <v>-0.25172413793103443</v>
          </cell>
        </row>
        <row r="46">
          <cell r="A46" t="str">
            <v>Growth YoY</v>
          </cell>
          <cell r="C46" t="str">
            <v>NA</v>
          </cell>
          <cell r="D46">
            <v>-0.25172413793103443</v>
          </cell>
          <cell r="E46">
            <v>48.387096774193516</v>
          </cell>
          <cell r="F46">
            <v>0.10730614910889247</v>
          </cell>
          <cell r="G46">
            <v>0.10659812926603185</v>
          </cell>
          <cell r="H46">
            <v>0.1059625342674384</v>
          </cell>
        </row>
        <row r="48">
          <cell r="A48" t="str">
            <v>Depreciation</v>
          </cell>
          <cell r="J48" t="str">
            <v>Depreciation</v>
          </cell>
          <cell r="K48" t="e">
            <v>#DIV/0!</v>
          </cell>
        </row>
        <row r="49">
          <cell r="A49" t="str">
            <v>PBT</v>
          </cell>
          <cell r="C49">
            <v>5.8000000000000024E-2</v>
          </cell>
          <cell r="D49">
            <v>4.3400000000000022E-2</v>
          </cell>
          <cell r="E49">
            <v>2.1433999999999997</v>
          </cell>
          <cell r="F49">
            <v>2.3733999999999997</v>
          </cell>
          <cell r="G49">
            <v>2.6263999999999998</v>
          </cell>
          <cell r="H49">
            <v>2.9047000000000001</v>
          </cell>
          <cell r="J49" t="str">
            <v>PBT</v>
          </cell>
          <cell r="K49">
            <v>-0.25172413793103443</v>
          </cell>
        </row>
        <row r="50">
          <cell r="A50" t="str">
            <v>--Current Tax</v>
          </cell>
          <cell r="C50">
            <v>2.5000000000000001E-2</v>
          </cell>
          <cell r="D50">
            <v>1.6E-2</v>
          </cell>
          <cell r="J50" t="str">
            <v>--Current Tax</v>
          </cell>
          <cell r="K50">
            <v>-0.36</v>
          </cell>
        </row>
        <row r="51">
          <cell r="A51" t="str">
            <v>--Deferred Tax</v>
          </cell>
        </row>
        <row r="52">
          <cell r="A52" t="str">
            <v>Total Tax</v>
          </cell>
          <cell r="C52">
            <v>2.5000000000000001E-2</v>
          </cell>
          <cell r="D52">
            <v>1.6E-2</v>
          </cell>
          <cell r="E52">
            <v>0.7</v>
          </cell>
          <cell r="F52">
            <v>0.7713549999999999</v>
          </cell>
          <cell r="G52">
            <v>0.85358000000000001</v>
          </cell>
          <cell r="H52">
            <v>0.94402750000000002</v>
          </cell>
          <cell r="J52" t="str">
            <v>Total Tax</v>
          </cell>
          <cell r="K52">
            <v>-0.36</v>
          </cell>
        </row>
        <row r="53">
          <cell r="A53" t="str">
            <v>Effective Tax Rate</v>
          </cell>
          <cell r="C53">
            <v>0.43103448275862055</v>
          </cell>
          <cell r="D53">
            <v>0.36866359447004593</v>
          </cell>
          <cell r="E53">
            <v>0.32658393207054215</v>
          </cell>
          <cell r="F53">
            <v>0.32500000000000001</v>
          </cell>
          <cell r="G53">
            <v>0.32500000000000001</v>
          </cell>
          <cell r="H53">
            <v>0.32500000000000001</v>
          </cell>
        </row>
        <row r="54">
          <cell r="A54" t="str">
            <v xml:space="preserve">Profit After Tax </v>
          </cell>
          <cell r="C54">
            <v>3.3000000000000022E-2</v>
          </cell>
          <cell r="D54">
            <v>2.7400000000000022E-2</v>
          </cell>
          <cell r="E54">
            <v>1.4433999999999998</v>
          </cell>
          <cell r="F54">
            <v>1.6020449999999999</v>
          </cell>
          <cell r="G54">
            <v>1.7728199999999998</v>
          </cell>
          <cell r="H54">
            <v>1.9606725</v>
          </cell>
          <cell r="J54" t="str">
            <v xml:space="preserve">Profit After Tax </v>
          </cell>
          <cell r="K54">
            <v>-0.16969696969696957</v>
          </cell>
        </row>
        <row r="55">
          <cell r="A55" t="str">
            <v>Growth YoY</v>
          </cell>
          <cell r="C55" t="str">
            <v>NA</v>
          </cell>
          <cell r="D55">
            <v>-0.16969696969696957</v>
          </cell>
          <cell r="E55">
            <v>51.678832116788271</v>
          </cell>
          <cell r="F55">
            <v>0.10991062768463356</v>
          </cell>
          <cell r="G55">
            <v>0.10659812926603185</v>
          </cell>
          <cell r="H55">
            <v>0.1059625342674384</v>
          </cell>
        </row>
        <row r="57">
          <cell r="J57">
            <v>0</v>
          </cell>
        </row>
        <row r="59">
          <cell r="A59" t="str">
            <v>Reported Net Profit for the year</v>
          </cell>
          <cell r="C59">
            <v>3.3000000000000022E-2</v>
          </cell>
          <cell r="D59">
            <v>2.7400000000000022E-2</v>
          </cell>
          <cell r="E59">
            <v>1.4433999999999998</v>
          </cell>
          <cell r="F59">
            <v>1.6020449999999999</v>
          </cell>
          <cell r="G59">
            <v>1.7728199999999998</v>
          </cell>
          <cell r="H59">
            <v>1.9606725</v>
          </cell>
          <cell r="J59" t="str">
            <v>Reported Net Profit for the year</v>
          </cell>
          <cell r="K59">
            <v>-0.16969696969696957</v>
          </cell>
        </row>
        <row r="60">
          <cell r="A60" t="str">
            <v>Growth YoY</v>
          </cell>
          <cell r="C60" t="str">
            <v>NA</v>
          </cell>
          <cell r="D60">
            <v>-0.16969696969696957</v>
          </cell>
          <cell r="E60">
            <v>51.678832116788271</v>
          </cell>
          <cell r="F60">
            <v>0.10991062768463356</v>
          </cell>
          <cell r="G60">
            <v>0.10659812926603185</v>
          </cell>
          <cell r="H60">
            <v>0.1059625342674384</v>
          </cell>
        </row>
        <row r="62">
          <cell r="A62" t="str">
            <v>Dividend paid (Rs mn)</v>
          </cell>
          <cell r="K62">
            <v>7454.297479594934</v>
          </cell>
        </row>
        <row r="63">
          <cell r="A63" t="str">
            <v>Dividend Tax</v>
          </cell>
        </row>
        <row r="64">
          <cell r="A64" t="str">
            <v>DPS (Rs)</v>
          </cell>
          <cell r="C64">
            <v>0</v>
          </cell>
          <cell r="D64">
            <v>0</v>
          </cell>
        </row>
        <row r="65">
          <cell r="A65" t="str">
            <v>Payout Ratio</v>
          </cell>
          <cell r="C65">
            <v>0</v>
          </cell>
          <cell r="D65">
            <v>0</v>
          </cell>
        </row>
      </sheetData>
      <sheetData sheetId="27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I2" t="str">
            <v>F2010E</v>
          </cell>
          <cell r="J2" t="str">
            <v>YoY Growth</v>
          </cell>
          <cell r="K2" t="str">
            <v>F2005</v>
          </cell>
          <cell r="L2" t="str">
            <v>F2013E</v>
          </cell>
          <cell r="M2" t="str">
            <v>YoY Growth</v>
          </cell>
          <cell r="N2" t="str">
            <v>F2005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C6">
            <v>17.5</v>
          </cell>
          <cell r="D6">
            <v>17.5</v>
          </cell>
          <cell r="E6">
            <v>17.5</v>
          </cell>
          <cell r="F6">
            <v>17.5</v>
          </cell>
          <cell r="G6">
            <v>17.5</v>
          </cell>
          <cell r="H6">
            <v>17.5</v>
          </cell>
          <cell r="I6">
            <v>26</v>
          </cell>
          <cell r="J6" t="str">
            <v>Capital</v>
          </cell>
          <cell r="K6">
            <v>0</v>
          </cell>
          <cell r="L6">
            <v>28</v>
          </cell>
          <cell r="M6" t="str">
            <v>Capital</v>
          </cell>
          <cell r="N6">
            <v>0</v>
          </cell>
          <cell r="O6">
            <v>0</v>
          </cell>
        </row>
        <row r="7">
          <cell r="A7" t="str">
            <v>Reserves and Surplus (less P&amp;L account)</v>
          </cell>
          <cell r="C7">
            <v>-6.65</v>
          </cell>
          <cell r="D7">
            <v>-10.34</v>
          </cell>
          <cell r="E7">
            <v>-14.141</v>
          </cell>
          <cell r="F7">
            <v>-17.823680352209944</v>
          </cell>
          <cell r="G7">
            <v>-21.094582503453037</v>
          </cell>
          <cell r="H7">
            <v>-23.91252863363259</v>
          </cell>
          <cell r="I7">
            <v>-43.05300288992774</v>
          </cell>
          <cell r="J7" t="str">
            <v>Reserves and Surplus (less P&amp;L account)</v>
          </cell>
          <cell r="K7">
            <v>0.55488721804511276</v>
          </cell>
          <cell r="L7">
            <v>-43.05300288992774</v>
          </cell>
          <cell r="M7" t="str">
            <v>Reserves and Surplus (less P&amp;L account)</v>
          </cell>
          <cell r="N7">
            <v>0.55488721804511276</v>
          </cell>
          <cell r="O7">
            <v>0.55488721804511276</v>
          </cell>
        </row>
        <row r="8">
          <cell r="A8" t="str">
            <v>Share holders equity</v>
          </cell>
          <cell r="C8">
            <v>10.85</v>
          </cell>
          <cell r="D8">
            <v>7.16</v>
          </cell>
          <cell r="E8">
            <v>3.359</v>
          </cell>
          <cell r="F8">
            <v>-0.32368035220994429</v>
          </cell>
          <cell r="G8">
            <v>-3.5945825034530365</v>
          </cell>
          <cell r="H8">
            <v>-6.41252863363259</v>
          </cell>
          <cell r="I8">
            <v>-17.05300288992774</v>
          </cell>
          <cell r="J8" t="str">
            <v>Share holders equity</v>
          </cell>
          <cell r="K8">
            <v>-0.34009216589861746</v>
          </cell>
          <cell r="L8">
            <v>-15.05300288992774</v>
          </cell>
          <cell r="M8" t="str">
            <v>Share holders equity</v>
          </cell>
          <cell r="N8">
            <v>-0.34009216589861746</v>
          </cell>
          <cell r="O8">
            <v>-0.34009216589861746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J9" t="str">
            <v>Secured Loans</v>
          </cell>
          <cell r="K9" t="e">
            <v>#DIV/0!</v>
          </cell>
          <cell r="M9" t="str">
            <v>Secured Loans</v>
          </cell>
          <cell r="N9" t="e">
            <v>#DIV/0!</v>
          </cell>
          <cell r="O9" t="e">
            <v>#DIV/0!</v>
          </cell>
        </row>
        <row r="10">
          <cell r="A10" t="str">
            <v>Unsecured Loans</v>
          </cell>
          <cell r="C10">
            <v>28.5</v>
          </cell>
          <cell r="D10">
            <v>25</v>
          </cell>
          <cell r="E10">
            <v>22.5</v>
          </cell>
          <cell r="F10">
            <v>25</v>
          </cell>
          <cell r="G10">
            <v>25</v>
          </cell>
          <cell r="H10">
            <v>25</v>
          </cell>
          <cell r="I10">
            <v>26</v>
          </cell>
          <cell r="J10" t="str">
            <v>Unsecured Loans</v>
          </cell>
          <cell r="K10">
            <v>-0.1228070175438597</v>
          </cell>
          <cell r="L10">
            <v>28</v>
          </cell>
          <cell r="M10" t="str">
            <v>Unsecured Loans</v>
          </cell>
          <cell r="N10">
            <v>-0.1228070175438597</v>
          </cell>
          <cell r="O10">
            <v>-0.1228070175438597</v>
          </cell>
        </row>
        <row r="11">
          <cell r="A11" t="str">
            <v>Deferred Tax Liability</v>
          </cell>
          <cell r="J11" t="str">
            <v>Deferred Tax Liability</v>
          </cell>
          <cell r="K11" t="e">
            <v>#DIV/0!</v>
          </cell>
          <cell r="M11" t="str">
            <v>Deferred Tax Liability</v>
          </cell>
          <cell r="N11" t="e">
            <v>#DIV/0!</v>
          </cell>
          <cell r="O11" t="e">
            <v>#DIV/0!</v>
          </cell>
        </row>
        <row r="12">
          <cell r="A12" t="str">
            <v>Total Liablilities</v>
          </cell>
          <cell r="C12">
            <v>39.35</v>
          </cell>
          <cell r="D12">
            <v>32.159999999999997</v>
          </cell>
          <cell r="E12">
            <v>25.859000000000002</v>
          </cell>
          <cell r="F12">
            <v>24.676319647790056</v>
          </cell>
          <cell r="G12">
            <v>21.405417496546963</v>
          </cell>
          <cell r="H12">
            <v>18.58747136636741</v>
          </cell>
          <cell r="I12">
            <v>8.9469971100722603</v>
          </cell>
          <cell r="J12" t="str">
            <v>Total Liablilities</v>
          </cell>
          <cell r="K12">
            <v>-0.18271918678526056</v>
          </cell>
          <cell r="L12">
            <v>12.94699711007226</v>
          </cell>
          <cell r="M12" t="str">
            <v>Total Liablilities</v>
          </cell>
          <cell r="N12">
            <v>-0.18271918678526056</v>
          </cell>
          <cell r="O12">
            <v>-0.18271918678526056</v>
          </cell>
        </row>
        <row r="13">
          <cell r="A13" t="str">
            <v>Growth YoY</v>
          </cell>
          <cell r="D13">
            <v>-0.18271918678526056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C16">
            <v>34.200000000000003</v>
          </cell>
          <cell r="D16">
            <v>26.3</v>
          </cell>
          <cell r="E16">
            <v>18.850999999999999</v>
          </cell>
          <cell r="F16">
            <v>26.3</v>
          </cell>
          <cell r="G16">
            <v>26.3</v>
          </cell>
          <cell r="H16">
            <v>26.3</v>
          </cell>
          <cell r="I16">
            <v>26.3</v>
          </cell>
          <cell r="J16" t="str">
            <v xml:space="preserve">Fixed Assets </v>
          </cell>
          <cell r="K16">
            <v>-0.23099415204678364</v>
          </cell>
          <cell r="L16">
            <v>26.3</v>
          </cell>
          <cell r="M16" t="str">
            <v xml:space="preserve">Fixed Assets </v>
          </cell>
          <cell r="N16">
            <v>-0.23099415204678364</v>
          </cell>
          <cell r="O16">
            <v>-0.23099415204678364</v>
          </cell>
        </row>
        <row r="17">
          <cell r="A17" t="str">
            <v xml:space="preserve">Investments </v>
          </cell>
          <cell r="C17">
            <v>0.93</v>
          </cell>
          <cell r="D17">
            <v>0</v>
          </cell>
          <cell r="E17">
            <v>1.8320000000000001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 xml:space="preserve">Investments </v>
          </cell>
          <cell r="K17" t="str">
            <v>NA</v>
          </cell>
          <cell r="L17">
            <v>0</v>
          </cell>
          <cell r="M17" t="str">
            <v xml:space="preserve">Investments </v>
          </cell>
          <cell r="N17" t="str">
            <v>NA</v>
          </cell>
          <cell r="O17" t="str">
            <v>NA</v>
          </cell>
        </row>
        <row r="18">
          <cell r="A18" t="str">
            <v>Current Assets</v>
          </cell>
          <cell r="C18">
            <v>5.34</v>
          </cell>
          <cell r="D18">
            <v>8.07</v>
          </cell>
          <cell r="E18">
            <v>6.7240000000000002</v>
          </cell>
          <cell r="F18">
            <v>8.07</v>
          </cell>
          <cell r="G18">
            <v>8.07</v>
          </cell>
          <cell r="H18">
            <v>8.07</v>
          </cell>
          <cell r="I18">
            <v>8.07</v>
          </cell>
          <cell r="J18" t="str">
            <v>Current Assets</v>
          </cell>
          <cell r="K18">
            <v>0.5112359550561798</v>
          </cell>
          <cell r="L18">
            <v>8.07</v>
          </cell>
          <cell r="M18" t="str">
            <v>Current Assets</v>
          </cell>
          <cell r="N18">
            <v>0.5112359550561798</v>
          </cell>
          <cell r="O18">
            <v>0.5112359550561798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---Stock in trade</v>
          </cell>
          <cell r="K19" t="e">
            <v>#DIV/0!</v>
          </cell>
          <cell r="L19">
            <v>0</v>
          </cell>
          <cell r="M19" t="str">
            <v>---Stock in trade</v>
          </cell>
          <cell r="N19" t="e">
            <v>#DIV/0!</v>
          </cell>
          <cell r="O19" t="e">
            <v>#DIV/0!</v>
          </cell>
        </row>
        <row r="20">
          <cell r="A20" t="str">
            <v>---Sundry Debtors</v>
          </cell>
          <cell r="C20">
            <v>0.98</v>
          </cell>
          <cell r="D20">
            <v>0.76</v>
          </cell>
          <cell r="E20">
            <v>1.012</v>
          </cell>
          <cell r="F20">
            <v>0.76</v>
          </cell>
          <cell r="G20">
            <v>0.76</v>
          </cell>
          <cell r="H20">
            <v>0.76</v>
          </cell>
          <cell r="I20">
            <v>0.76</v>
          </cell>
          <cell r="J20" t="str">
            <v>---Sundry Debtors</v>
          </cell>
          <cell r="K20">
            <v>-0.22448979591836737</v>
          </cell>
          <cell r="L20">
            <v>0.76</v>
          </cell>
          <cell r="M20" t="str">
            <v>---Sundry Debtors</v>
          </cell>
          <cell r="N20">
            <v>-0.22448979591836737</v>
          </cell>
          <cell r="O20">
            <v>-0.22448979591836737</v>
          </cell>
        </row>
        <row r="21">
          <cell r="A21" t="str">
            <v>---Cash and Bank Balances</v>
          </cell>
          <cell r="C21">
            <v>1.6</v>
          </cell>
          <cell r="D21">
            <v>3.77</v>
          </cell>
          <cell r="E21">
            <v>1.7629999999999999</v>
          </cell>
          <cell r="F21">
            <v>3.77</v>
          </cell>
          <cell r="G21">
            <v>3.77</v>
          </cell>
          <cell r="H21">
            <v>3.77</v>
          </cell>
          <cell r="I21">
            <v>3.77</v>
          </cell>
          <cell r="J21" t="str">
            <v>---Cash and Bank Balances</v>
          </cell>
          <cell r="K21">
            <v>1.3562499999999997</v>
          </cell>
          <cell r="L21">
            <v>3.77</v>
          </cell>
          <cell r="M21" t="str">
            <v>---Cash and Bank Balances</v>
          </cell>
          <cell r="N21">
            <v>1.3562499999999997</v>
          </cell>
          <cell r="O21">
            <v>1.3562499999999997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0</v>
          </cell>
          <cell r="M22" t="str">
            <v>---Other Current Assets</v>
          </cell>
          <cell r="N22" t="e">
            <v>#DIV/0!</v>
          </cell>
          <cell r="O22" t="e">
            <v>#DIV/0!</v>
          </cell>
        </row>
        <row r="23">
          <cell r="A23" t="str">
            <v>---Advances</v>
          </cell>
          <cell r="C23">
            <v>2.76</v>
          </cell>
          <cell r="D23">
            <v>3.54</v>
          </cell>
          <cell r="E23">
            <v>3.9489999999999998</v>
          </cell>
          <cell r="F23">
            <v>3.54</v>
          </cell>
          <cell r="G23">
            <v>3.54</v>
          </cell>
          <cell r="H23">
            <v>3.54</v>
          </cell>
          <cell r="I23">
            <v>3.54</v>
          </cell>
          <cell r="J23" t="str">
            <v>---Advances</v>
          </cell>
          <cell r="K23">
            <v>0.28260869565217406</v>
          </cell>
          <cell r="L23">
            <v>3.54</v>
          </cell>
          <cell r="M23" t="str">
            <v>---Advances</v>
          </cell>
          <cell r="N23">
            <v>0.28260869565217406</v>
          </cell>
          <cell r="O23">
            <v>0.28260869565217406</v>
          </cell>
        </row>
        <row r="24">
          <cell r="A24" t="str">
            <v>Current Liabilities</v>
          </cell>
          <cell r="C24">
            <v>1.077</v>
          </cell>
          <cell r="D24">
            <v>2.2519999999999998</v>
          </cell>
          <cell r="E24">
            <v>1.5510000000000002</v>
          </cell>
          <cell r="F24">
            <v>2.2519999999999998</v>
          </cell>
          <cell r="G24">
            <v>2.2519999999999998</v>
          </cell>
          <cell r="H24">
            <v>2.2519999999999998</v>
          </cell>
          <cell r="I24">
            <v>2.2519999999999998</v>
          </cell>
          <cell r="J24" t="str">
            <v>Current Liabilities</v>
          </cell>
          <cell r="K24">
            <v>1.0909935004642524</v>
          </cell>
          <cell r="L24">
            <v>2.2519999999999998</v>
          </cell>
          <cell r="M24" t="str">
            <v>Current Liabilities</v>
          </cell>
          <cell r="N24">
            <v>1.0909935004642524</v>
          </cell>
          <cell r="O24">
            <v>1.0909935004642524</v>
          </cell>
        </row>
        <row r="25">
          <cell r="A25" t="str">
            <v>---Liabilities</v>
          </cell>
          <cell r="C25">
            <v>0.99299999999999999</v>
          </cell>
          <cell r="D25">
            <v>2.17</v>
          </cell>
          <cell r="E25">
            <v>1.4470000000000001</v>
          </cell>
          <cell r="F25">
            <v>2.17</v>
          </cell>
          <cell r="G25">
            <v>2.17</v>
          </cell>
          <cell r="H25">
            <v>2.17</v>
          </cell>
          <cell r="I25">
            <v>2.17</v>
          </cell>
          <cell r="J25" t="str">
            <v>---Liabilities</v>
          </cell>
          <cell r="K25">
            <v>1.1852970795568982</v>
          </cell>
          <cell r="L25">
            <v>2.17</v>
          </cell>
          <cell r="M25" t="str">
            <v>---Liabilities</v>
          </cell>
          <cell r="N25">
            <v>1.1852970795568982</v>
          </cell>
          <cell r="O25">
            <v>1.1852970795568982</v>
          </cell>
        </row>
        <row r="26">
          <cell r="A26" t="str">
            <v>---Provisions</v>
          </cell>
          <cell r="C26">
            <v>8.4000000000000005E-2</v>
          </cell>
          <cell r="D26">
            <v>8.2000000000000003E-2</v>
          </cell>
          <cell r="E26">
            <v>0.104</v>
          </cell>
          <cell r="F26">
            <v>8.2000000000000003E-2</v>
          </cell>
          <cell r="G26">
            <v>8.2000000000000003E-2</v>
          </cell>
          <cell r="H26">
            <v>8.2000000000000003E-2</v>
          </cell>
          <cell r="I26">
            <v>8.2000000000000003E-2</v>
          </cell>
          <cell r="J26" t="str">
            <v>---Provisions</v>
          </cell>
          <cell r="K26">
            <v>-2.3809523809523836E-2</v>
          </cell>
          <cell r="L26">
            <v>8.2000000000000003E-2</v>
          </cell>
          <cell r="M26" t="str">
            <v>---Provisions</v>
          </cell>
          <cell r="N26">
            <v>-2.3809523809523836E-2</v>
          </cell>
          <cell r="O26">
            <v>-2.3809523809523836E-2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>
            <v>0</v>
          </cell>
          <cell r="M27" t="str">
            <v>Misc Assets</v>
          </cell>
          <cell r="N27" t="e">
            <v>#DIV/0!</v>
          </cell>
          <cell r="O27" t="e">
            <v>#DIV/0!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Other Assets</v>
          </cell>
          <cell r="K28" t="str">
            <v>NA</v>
          </cell>
          <cell r="L28">
            <v>0</v>
          </cell>
          <cell r="M28" t="str">
            <v>Other Assets</v>
          </cell>
          <cell r="N28" t="str">
            <v>NA</v>
          </cell>
          <cell r="O28" t="str">
            <v>NA</v>
          </cell>
        </row>
        <row r="29">
          <cell r="A29" t="str">
            <v>Total Assets</v>
          </cell>
          <cell r="C29">
            <v>39.393000000000001</v>
          </cell>
          <cell r="D29">
            <v>32.118000000000002</v>
          </cell>
          <cell r="E29">
            <v>25.855999999999998</v>
          </cell>
          <cell r="F29">
            <v>32.118000000000002</v>
          </cell>
          <cell r="G29">
            <v>32.118000000000002</v>
          </cell>
          <cell r="H29">
            <v>32.118000000000002</v>
          </cell>
          <cell r="I29">
            <v>8.9469971100722603</v>
          </cell>
          <cell r="J29" t="str">
            <v>Total Assets</v>
          </cell>
          <cell r="K29">
            <v>-0.18467748077069523</v>
          </cell>
          <cell r="L29">
            <v>12.94699711007226</v>
          </cell>
          <cell r="M29" t="str">
            <v>Total Assets</v>
          </cell>
          <cell r="N29">
            <v>-0.18467748077069523</v>
          </cell>
          <cell r="O29">
            <v>-0.18467748077069523</v>
          </cell>
        </row>
        <row r="30">
          <cell r="A30" t="str">
            <v>Difference</v>
          </cell>
          <cell r="C30">
            <v>-4.2999999999999261E-2</v>
          </cell>
          <cell r="D30">
            <v>4.1999999999994486E-2</v>
          </cell>
          <cell r="E30">
            <v>3.0000000000036664E-3</v>
          </cell>
          <cell r="F30">
            <v>-7.4416803522099464</v>
          </cell>
          <cell r="G30">
            <v>-10.712582503453039</v>
          </cell>
          <cell r="H30">
            <v>-13.530528633632592</v>
          </cell>
          <cell r="I30">
            <v>0</v>
          </cell>
          <cell r="J30" t="str">
            <v>Difference</v>
          </cell>
          <cell r="K30">
            <v>0</v>
          </cell>
          <cell r="L30">
            <v>0</v>
          </cell>
          <cell r="M30" t="str">
            <v>Difference</v>
          </cell>
          <cell r="N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  <cell r="M31" t="str">
            <v>Total Earning Assets</v>
          </cell>
          <cell r="N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Income from Services</v>
          </cell>
          <cell r="C35">
            <v>3.9</v>
          </cell>
          <cell r="D35">
            <v>5.3</v>
          </cell>
          <cell r="E35">
            <v>3.7469999999999999</v>
          </cell>
          <cell r="F35">
            <v>4.1217000000000006</v>
          </cell>
          <cell r="G35">
            <v>4.5338700000000012</v>
          </cell>
          <cell r="H35">
            <v>4.9872570000000014</v>
          </cell>
          <cell r="I35">
            <v>6.5848199999999997</v>
          </cell>
          <cell r="J35" t="str">
            <v>Income from Services</v>
          </cell>
          <cell r="K35">
            <v>0.35897435897435903</v>
          </cell>
          <cell r="L35">
            <v>11.378568959999997</v>
          </cell>
          <cell r="M35" t="str">
            <v>Income from Services</v>
          </cell>
          <cell r="N35">
            <v>0.35897435897435903</v>
          </cell>
          <cell r="O35">
            <v>0.35897435897435903</v>
          </cell>
        </row>
        <row r="36">
          <cell r="A36" t="str">
            <v>Interest income</v>
          </cell>
          <cell r="C36">
            <v>0.20399999999999999</v>
          </cell>
          <cell r="D36">
            <v>7.62</v>
          </cell>
          <cell r="E36">
            <v>10.574</v>
          </cell>
          <cell r="F36">
            <v>11.631400000000001</v>
          </cell>
          <cell r="G36">
            <v>12.794540000000001</v>
          </cell>
          <cell r="H36">
            <v>14.073994000000003</v>
          </cell>
          <cell r="I36">
            <v>0.13310000000000002</v>
          </cell>
          <cell r="J36" t="str">
            <v>Interest income</v>
          </cell>
          <cell r="K36">
            <v>36.352941176470594</v>
          </cell>
          <cell r="L36">
            <v>0.17715610000000007</v>
          </cell>
          <cell r="M36" t="str">
            <v>Interest income</v>
          </cell>
          <cell r="N36">
            <v>36.352941176470594</v>
          </cell>
          <cell r="O36">
            <v>36.352941176470594</v>
          </cell>
        </row>
        <row r="37">
          <cell r="A37" t="str">
            <v>Profit on sale of current investments</v>
          </cell>
          <cell r="C37">
            <v>4.9000000000000002E-2</v>
          </cell>
          <cell r="D37">
            <v>5.3999999999999999E-2</v>
          </cell>
          <cell r="E37">
            <v>3.4700000000000002E-2</v>
          </cell>
          <cell r="F37">
            <v>5.3999999999999999E-2</v>
          </cell>
          <cell r="G37">
            <v>5.3999999999999999E-2</v>
          </cell>
          <cell r="H37">
            <v>5.3999999999999999E-2</v>
          </cell>
          <cell r="I37">
            <v>6.5340000000000009E-2</v>
          </cell>
          <cell r="J37">
            <v>7.1874000000000021E-2</v>
          </cell>
          <cell r="K37">
            <v>7.9061400000000032E-2</v>
          </cell>
          <cell r="L37">
            <v>8.6967540000000038E-2</v>
          </cell>
        </row>
        <row r="38">
          <cell r="A38" t="str">
            <v>Other Income</v>
          </cell>
          <cell r="C38">
            <v>0.16300000000000001</v>
          </cell>
          <cell r="D38">
            <v>5.8999999999999997E-2</v>
          </cell>
          <cell r="E38">
            <v>0.12429999999999986</v>
          </cell>
          <cell r="F38">
            <v>5.8999999999999997E-2</v>
          </cell>
          <cell r="G38">
            <v>5.8999999999999997E-2</v>
          </cell>
          <cell r="H38">
            <v>5.8999999999999997E-2</v>
          </cell>
          <cell r="I38">
            <v>7.1390000000000009E-2</v>
          </cell>
          <cell r="J38" t="str">
            <v>Other Income</v>
          </cell>
          <cell r="K38">
            <v>8.6381900000000025E-2</v>
          </cell>
          <cell r="L38">
            <v>9.5020090000000029E-2</v>
          </cell>
          <cell r="M38" t="str">
            <v>Other Income</v>
          </cell>
          <cell r="N38" t="str">
            <v>Other Income</v>
          </cell>
        </row>
        <row r="39">
          <cell r="A39" t="str">
            <v>Total Income</v>
          </cell>
          <cell r="C39">
            <v>4.3159999999999998</v>
          </cell>
          <cell r="D39">
            <v>13.032999999999999</v>
          </cell>
          <cell r="E39">
            <v>14.48</v>
          </cell>
          <cell r="F39">
            <v>15.866100000000001</v>
          </cell>
          <cell r="G39">
            <v>17.441410000000005</v>
          </cell>
          <cell r="H39">
            <v>19.174251000000005</v>
          </cell>
          <cell r="I39">
            <v>6.8546499999999995</v>
          </cell>
          <cell r="J39" t="str">
            <v>Total Income</v>
          </cell>
          <cell r="K39">
            <v>2.0196941612604262</v>
          </cell>
          <cell r="L39">
            <v>11.737712689999997</v>
          </cell>
          <cell r="M39" t="str">
            <v>Total Income</v>
          </cell>
          <cell r="N39">
            <v>2.0196941612604262</v>
          </cell>
          <cell r="O39">
            <v>2.0196941612604262</v>
          </cell>
        </row>
        <row r="41">
          <cell r="A41" t="str">
            <v>Employee Expenses</v>
          </cell>
          <cell r="C41">
            <v>1.36</v>
          </cell>
          <cell r="D41">
            <v>1.67</v>
          </cell>
          <cell r="E41">
            <v>1.472</v>
          </cell>
          <cell r="F41">
            <v>1.6129074033149171</v>
          </cell>
          <cell r="G41">
            <v>1.7730494143646414</v>
          </cell>
          <cell r="H41">
            <v>1.9492056265193374</v>
          </cell>
          <cell r="I41">
            <v>3.0194835210369737</v>
          </cell>
          <cell r="J41" t="str">
            <v>Employee Expenses</v>
          </cell>
          <cell r="K41">
            <v>0.22794117647058809</v>
          </cell>
          <cell r="L41">
            <v>5.1704798993561392</v>
          </cell>
          <cell r="M41" t="str">
            <v>Employee Expenses</v>
          </cell>
          <cell r="N41">
            <v>0.22794117647058809</v>
          </cell>
          <cell r="O41">
            <v>0.22794117647058809</v>
          </cell>
        </row>
        <row r="42">
          <cell r="A42" t="str">
            <v>Interest Expense</v>
          </cell>
          <cell r="C42">
            <v>0</v>
          </cell>
          <cell r="D42">
            <v>4.97</v>
          </cell>
          <cell r="E42">
            <v>7.2149999999999999</v>
          </cell>
          <cell r="F42">
            <v>7.9056568715469622</v>
          </cell>
          <cell r="G42">
            <v>8.6905920683701687</v>
          </cell>
          <cell r="H42">
            <v>9.5540207848756946</v>
          </cell>
          <cell r="I42">
            <v>2.9583072991925197</v>
          </cell>
          <cell r="J42" t="str">
            <v>Interest Expense</v>
          </cell>
          <cell r="K42" t="e">
            <v>#DIV/0!</v>
          </cell>
          <cell r="L42">
            <v>5.065723432509559</v>
          </cell>
          <cell r="M42" t="str">
            <v>Interest Expense</v>
          </cell>
          <cell r="N42" t="e">
            <v>#DIV/0!</v>
          </cell>
          <cell r="O42" t="e">
            <v>#DIV/0!</v>
          </cell>
        </row>
        <row r="43">
          <cell r="A43" t="str">
            <v>Other Expenses</v>
          </cell>
          <cell r="C43">
            <v>2.1800000000000002</v>
          </cell>
          <cell r="D43">
            <v>2.2200000000000002</v>
          </cell>
          <cell r="E43">
            <v>2.008</v>
          </cell>
          <cell r="F43">
            <v>2.2002160773480663</v>
          </cell>
          <cell r="G43">
            <v>2.4186706685082879</v>
          </cell>
          <cell r="H43">
            <v>2.6589707187845311</v>
          </cell>
          <cell r="I43">
            <v>2.8024535911602211</v>
          </cell>
          <cell r="J43" t="str">
            <v>Other Expenses</v>
          </cell>
          <cell r="K43">
            <v>4.0101602066298341</v>
          </cell>
          <cell r="L43">
            <v>4.7988438622099441</v>
          </cell>
          <cell r="M43" t="str">
            <v>Other Expenses</v>
          </cell>
          <cell r="N43" t="str">
            <v>Other Expenses</v>
          </cell>
        </row>
        <row r="44">
          <cell r="A44" t="str">
            <v>Total Expenses</v>
          </cell>
          <cell r="C44">
            <v>3.54</v>
          </cell>
          <cell r="D44">
            <v>8.86</v>
          </cell>
          <cell r="E44">
            <v>10.695</v>
          </cell>
          <cell r="F44">
            <v>11.718780352209945</v>
          </cell>
          <cell r="G44">
            <v>12.882312151243097</v>
          </cell>
          <cell r="H44">
            <v>14.16219713017956</v>
          </cell>
          <cell r="I44">
            <v>8.7802444113897131</v>
          </cell>
          <cell r="J44" t="str">
            <v>Total Expenses</v>
          </cell>
          <cell r="K44">
            <v>1.5028248587570618</v>
          </cell>
          <cell r="L44">
            <v>15.03504719407564</v>
          </cell>
          <cell r="M44" t="str">
            <v>Total Expenses</v>
          </cell>
          <cell r="N44">
            <v>1.5028248587570618</v>
          </cell>
          <cell r="O44">
            <v>1.5028248587570618</v>
          </cell>
        </row>
        <row r="46">
          <cell r="A46" t="str">
            <v>Profit before Depreciation &amp; Tax</v>
          </cell>
          <cell r="C46">
            <v>0.7759999999999998</v>
          </cell>
          <cell r="D46">
            <v>4.173</v>
          </cell>
          <cell r="E46">
            <v>3.7850000000000001</v>
          </cell>
          <cell r="F46">
            <v>4.1473196477900558</v>
          </cell>
          <cell r="G46">
            <v>4.5590978487569078</v>
          </cell>
          <cell r="H46">
            <v>5.0120538698204449</v>
          </cell>
          <cell r="I46">
            <v>-1.9255944113897137</v>
          </cell>
          <cell r="J46" t="str">
            <v>Profit before Depreciation &amp; Tax</v>
          </cell>
          <cell r="K46">
            <v>4.3775773195876306</v>
          </cell>
          <cell r="L46">
            <v>-3.2973345040756428</v>
          </cell>
          <cell r="M46" t="str">
            <v>Profit before Depreciation &amp; Tax</v>
          </cell>
          <cell r="N46">
            <v>4.3775773195876306</v>
          </cell>
          <cell r="O46">
            <v>4.3775773195876306</v>
          </cell>
        </row>
        <row r="47">
          <cell r="A47" t="str">
            <v>Growth YoY</v>
          </cell>
          <cell r="C47" t="str">
            <v>NA</v>
          </cell>
          <cell r="D47">
            <v>4.3775773195876306</v>
          </cell>
          <cell r="E47">
            <v>-9.2978672417924679E-2</v>
          </cell>
          <cell r="F47">
            <v>9.5725138121547149E-2</v>
          </cell>
          <cell r="G47">
            <v>9.9287789689968209E-2</v>
          </cell>
          <cell r="H47">
            <v>9.9352116600665008E-2</v>
          </cell>
          <cell r="I47">
            <v>0.1957210016310087</v>
          </cell>
          <cell r="J47">
            <v>0.19606354810238225</v>
          </cell>
          <cell r="K47">
            <v>0.19637970984547781</v>
          </cell>
          <cell r="L47">
            <v>0.19667135848493267</v>
          </cell>
        </row>
        <row r="49">
          <cell r="A49" t="str">
            <v>Depreciation</v>
          </cell>
          <cell r="C49">
            <v>7.84</v>
          </cell>
          <cell r="D49">
            <v>7.83</v>
          </cell>
          <cell r="E49">
            <v>7.4829999999999997</v>
          </cell>
          <cell r="F49">
            <v>7.83</v>
          </cell>
          <cell r="G49">
            <v>7.83</v>
          </cell>
          <cell r="H49">
            <v>7.83</v>
          </cell>
          <cell r="I49">
            <v>7</v>
          </cell>
          <cell r="J49" t="str">
            <v>Depreciation</v>
          </cell>
          <cell r="K49">
            <v>-1.2755102040815647E-3</v>
          </cell>
          <cell r="L49">
            <v>7</v>
          </cell>
          <cell r="M49" t="str">
            <v>Depreciation</v>
          </cell>
          <cell r="N49">
            <v>-1.2755102040815647E-3</v>
          </cell>
          <cell r="O49">
            <v>-1.2755102040815647E-3</v>
          </cell>
        </row>
        <row r="50">
          <cell r="A50" t="str">
            <v>PBT</v>
          </cell>
          <cell r="C50">
            <v>-7.0640000000000001</v>
          </cell>
          <cell r="D50">
            <v>-3.657</v>
          </cell>
          <cell r="E50">
            <v>-3.6979999999999995</v>
          </cell>
          <cell r="F50">
            <v>-3.6826803522099443</v>
          </cell>
          <cell r="G50">
            <v>-3.2709021512430922</v>
          </cell>
          <cell r="H50">
            <v>-2.8179461301795552</v>
          </cell>
          <cell r="I50">
            <v>-8.9255944113897137</v>
          </cell>
          <cell r="J50" t="str">
            <v>PBT</v>
          </cell>
          <cell r="K50">
            <v>-0.48230464326160816</v>
          </cell>
          <cell r="L50">
            <v>-10.297334504075643</v>
          </cell>
          <cell r="M50" t="str">
            <v>PBT</v>
          </cell>
          <cell r="N50">
            <v>-0.48230464326160816</v>
          </cell>
          <cell r="O50">
            <v>-0.48230464326160816</v>
          </cell>
        </row>
        <row r="51">
          <cell r="A51" t="str">
            <v>--Current Tax</v>
          </cell>
          <cell r="C51">
            <v>0</v>
          </cell>
          <cell r="D51">
            <v>0</v>
          </cell>
          <cell r="J51" t="str">
            <v>--Current Tax</v>
          </cell>
          <cell r="K51" t="e">
            <v>#DIV/0!</v>
          </cell>
          <cell r="M51" t="str">
            <v>--Current Tax</v>
          </cell>
          <cell r="N51" t="e">
            <v>#DIV/0!</v>
          </cell>
          <cell r="O51" t="e">
            <v>#DIV/0!</v>
          </cell>
        </row>
        <row r="52">
          <cell r="A52" t="str">
            <v>--Deferred Tax</v>
          </cell>
          <cell r="C52">
            <v>-0.13980000000000001</v>
          </cell>
          <cell r="D52">
            <v>0</v>
          </cell>
        </row>
        <row r="53">
          <cell r="A53" t="str">
            <v>Total Tax</v>
          </cell>
          <cell r="C53">
            <v>-0.13980000000000001</v>
          </cell>
          <cell r="D53">
            <v>0</v>
          </cell>
          <cell r="E53">
            <v>3.193E-2</v>
          </cell>
          <cell r="F53">
            <v>2.5000000000000001E-2</v>
          </cell>
          <cell r="J53" t="str">
            <v>Total Tax</v>
          </cell>
          <cell r="K53">
            <v>-1</v>
          </cell>
          <cell r="M53" t="str">
            <v>Total Tax</v>
          </cell>
          <cell r="N53">
            <v>-1</v>
          </cell>
          <cell r="O53">
            <v>-1</v>
          </cell>
        </row>
        <row r="54">
          <cell r="A54" t="str">
            <v>Effective Tax Rate</v>
          </cell>
          <cell r="C54">
            <v>1.9790486976217443E-2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</v>
          </cell>
          <cell r="J54">
            <v>2</v>
          </cell>
          <cell r="K54">
            <v>3</v>
          </cell>
          <cell r="L54">
            <v>3</v>
          </cell>
        </row>
        <row r="55">
          <cell r="A55" t="str">
            <v xml:space="preserve">Profit After Tax </v>
          </cell>
          <cell r="C55">
            <v>-6.9241999999999999</v>
          </cell>
          <cell r="D55">
            <v>-3.657</v>
          </cell>
          <cell r="E55">
            <v>-3.7299299999999995</v>
          </cell>
          <cell r="F55">
            <v>-3.6826803522099443</v>
          </cell>
          <cell r="G55">
            <v>-3.2709021512430922</v>
          </cell>
          <cell r="H55">
            <v>-2.8179461301795552</v>
          </cell>
          <cell r="I55">
            <v>-8.9255944113897137</v>
          </cell>
          <cell r="J55" t="str">
            <v xml:space="preserve">Profit After Tax </v>
          </cell>
          <cell r="K55">
            <v>-0.47185234395309206</v>
          </cell>
          <cell r="M55" t="str">
            <v xml:space="preserve">Profit After Tax </v>
          </cell>
          <cell r="N55">
            <v>-0.47185234395309206</v>
          </cell>
          <cell r="O55">
            <v>-0.47185234395309206</v>
          </cell>
        </row>
        <row r="56">
          <cell r="A56" t="str">
            <v>Growth YoY</v>
          </cell>
          <cell r="C56" t="str">
            <v>NA</v>
          </cell>
          <cell r="D56">
            <v>-0.47185234395309206</v>
          </cell>
        </row>
        <row r="58">
          <cell r="A58" t="str">
            <v xml:space="preserve">Extra Ordinary Expenses </v>
          </cell>
          <cell r="C58">
            <v>0</v>
          </cell>
          <cell r="D58">
            <v>0</v>
          </cell>
          <cell r="J58" t="str">
            <v xml:space="preserve">Extra Ordinary Expenses </v>
          </cell>
          <cell r="M58" t="str">
            <v xml:space="preserve">Extra Ordinary Expenses </v>
          </cell>
          <cell r="N58" t="str">
            <v xml:space="preserve">Extra Ordinary Expenses </v>
          </cell>
        </row>
        <row r="60">
          <cell r="A60" t="str">
            <v>Reported Net Profit for the year</v>
          </cell>
          <cell r="C60">
            <v>-6.9241999999999999</v>
          </cell>
          <cell r="D60">
            <v>-3.657</v>
          </cell>
          <cell r="E60">
            <v>-3.7299299999999995</v>
          </cell>
          <cell r="F60">
            <v>-3.6826803522099443</v>
          </cell>
          <cell r="G60">
            <v>-3.2709021512430922</v>
          </cell>
          <cell r="H60">
            <v>-2.8179461301795552</v>
          </cell>
          <cell r="I60">
            <v>-8.9255944113897137</v>
          </cell>
          <cell r="J60" t="str">
            <v>Reported Net Profit for the year</v>
          </cell>
          <cell r="K60">
            <v>-0.47185234395309206</v>
          </cell>
          <cell r="L60">
            <v>0</v>
          </cell>
          <cell r="M60" t="str">
            <v>Reported Net Profit for the year</v>
          </cell>
          <cell r="N60">
            <v>-0.47185234395309206</v>
          </cell>
          <cell r="O60">
            <v>-0.47185234395309206</v>
          </cell>
        </row>
        <row r="61">
          <cell r="A61" t="str">
            <v>Growth YoY</v>
          </cell>
          <cell r="C61" t="str">
            <v>NA</v>
          </cell>
          <cell r="D61">
            <v>-0.47185234395309206</v>
          </cell>
        </row>
        <row r="63">
          <cell r="A63" t="str">
            <v>Dividend paid (Rs mn)</v>
          </cell>
          <cell r="K63">
            <v>7454.297479594934</v>
          </cell>
          <cell r="N63">
            <v>7454.297479594934</v>
          </cell>
          <cell r="O63">
            <v>7454.297479594934</v>
          </cell>
        </row>
        <row r="64">
          <cell r="A64" t="str">
            <v>Dividend Tax</v>
          </cell>
        </row>
        <row r="65">
          <cell r="A65" t="str">
            <v>DPS (Rs)</v>
          </cell>
          <cell r="C65">
            <v>0</v>
          </cell>
          <cell r="D65">
            <v>0</v>
          </cell>
        </row>
        <row r="66">
          <cell r="A66" t="str">
            <v>Payout Ratio</v>
          </cell>
          <cell r="C66">
            <v>0</v>
          </cell>
          <cell r="D66">
            <v>0</v>
          </cell>
        </row>
      </sheetData>
      <sheetData sheetId="28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H3" t="str">
            <v>Rs Mln (Year end March)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2884.1750000000002</v>
          </cell>
          <cell r="C4">
            <v>4203.0430000000006</v>
          </cell>
          <cell r="D4">
            <v>6940.2259999999997</v>
          </cell>
          <cell r="E4">
            <v>13540.89</v>
          </cell>
          <cell r="F4">
            <v>21456.817431171334</v>
          </cell>
          <cell r="H4" t="str">
            <v>EPS</v>
          </cell>
          <cell r="I4">
            <v>2.6448478821758772</v>
          </cell>
          <cell r="J4">
            <v>2.7534379092387109</v>
          </cell>
          <cell r="K4">
            <v>3.8225853280335311</v>
          </cell>
          <cell r="L4">
            <v>4.3339300830860852</v>
          </cell>
          <cell r="M4">
            <v>6.7247169292192526</v>
          </cell>
        </row>
        <row r="5">
          <cell r="A5" t="str">
            <v>Interest Expense</v>
          </cell>
          <cell r="B5">
            <v>1178.318</v>
          </cell>
          <cell r="C5">
            <v>1948.2250000000001</v>
          </cell>
          <cell r="D5">
            <v>3390.886</v>
          </cell>
          <cell r="E5">
            <v>6992.39</v>
          </cell>
          <cell r="F5">
            <v>11187.522068594682</v>
          </cell>
          <cell r="H5" t="str">
            <v>Book Value</v>
          </cell>
          <cell r="I5">
            <v>20.3471363685229</v>
          </cell>
          <cell r="J5">
            <v>24.354595839398002</v>
          </cell>
          <cell r="K5">
            <v>27.570694735698588</v>
          </cell>
          <cell r="L5">
            <v>50.083309903828145</v>
          </cell>
          <cell r="M5">
            <v>55.261341939326968</v>
          </cell>
        </row>
        <row r="6">
          <cell r="A6" t="str">
            <v>Net Interest Income</v>
          </cell>
          <cell r="B6">
            <v>1705.8570000000002</v>
          </cell>
          <cell r="C6">
            <v>2254.8180000000002</v>
          </cell>
          <cell r="D6">
            <v>3549.3399999999997</v>
          </cell>
          <cell r="E6">
            <v>6548.4999999999991</v>
          </cell>
          <cell r="F6">
            <v>10269.295362576651</v>
          </cell>
          <cell r="H6" t="str">
            <v xml:space="preserve">Core Op. Profit </v>
          </cell>
          <cell r="I6">
            <v>3.3020486185766513</v>
          </cell>
          <cell r="J6">
            <v>3.8575162073732918</v>
          </cell>
          <cell r="K6">
            <v>6.2882798471101653</v>
          </cell>
          <cell r="L6">
            <v>9.6824921348914046</v>
          </cell>
          <cell r="M6">
            <v>13.706730029788382</v>
          </cell>
        </row>
        <row r="7">
          <cell r="A7" t="str">
            <v>---Fee Income</v>
          </cell>
          <cell r="B7">
            <v>93.742000000000004</v>
          </cell>
          <cell r="C7">
            <v>360.85500000000002</v>
          </cell>
          <cell r="D7">
            <v>1589.317</v>
          </cell>
          <cell r="E7">
            <v>1681.8438000000001</v>
          </cell>
          <cell r="F7">
            <v>1799.2969400000002</v>
          </cell>
          <cell r="H7" t="str">
            <v>DPS</v>
          </cell>
          <cell r="I7">
            <v>0.48000094065792304</v>
          </cell>
          <cell r="J7">
            <v>0.49998580967942036</v>
          </cell>
          <cell r="K7">
            <v>0.62910894661594485</v>
          </cell>
          <cell r="L7">
            <v>0.80000000000000016</v>
          </cell>
          <cell r="M7">
            <v>1.3449433858438506</v>
          </cell>
        </row>
        <row r="8">
          <cell r="A8" t="str">
            <v>---Forex Income</v>
          </cell>
          <cell r="B8">
            <v>55.174999999999997</v>
          </cell>
          <cell r="C8">
            <v>10.837</v>
          </cell>
          <cell r="D8">
            <v>285.346</v>
          </cell>
          <cell r="E8">
            <v>285.346</v>
          </cell>
          <cell r="F8">
            <v>342.41519999999997</v>
          </cell>
        </row>
        <row r="9">
          <cell r="A9" t="str">
            <v>---Capital Gains</v>
          </cell>
          <cell r="B9">
            <v>282.26</v>
          </cell>
          <cell r="C9">
            <v>144.84800000000001</v>
          </cell>
          <cell r="D9">
            <v>160.69999999999999</v>
          </cell>
          <cell r="E9">
            <v>100</v>
          </cell>
          <cell r="F9">
            <v>500</v>
          </cell>
          <cell r="H9" t="str">
            <v>Ratio Analysis</v>
          </cell>
        </row>
        <row r="10">
          <cell r="A10" t="str">
            <v>---Income earned from Subs</v>
          </cell>
          <cell r="B10">
            <v>502.19099999999997</v>
          </cell>
          <cell r="C10">
            <v>691.24900000000002</v>
          </cell>
          <cell r="D10">
            <v>377.08600000000001</v>
          </cell>
          <cell r="E10">
            <v>238.10750000000002</v>
          </cell>
          <cell r="F10">
            <v>357.53975000000003</v>
          </cell>
          <cell r="H10" t="str">
            <v>Rs Mln (Year end March)</v>
          </cell>
          <cell r="I10" t="str">
            <v>F2004</v>
          </cell>
          <cell r="J10" t="str">
            <v>F2005</v>
          </cell>
          <cell r="K10" t="str">
            <v>F2006E</v>
          </cell>
          <cell r="L10" t="str">
            <v>F2007E</v>
          </cell>
          <cell r="M10" t="str">
            <v>F2008E</v>
          </cell>
        </row>
        <row r="11">
          <cell r="A11" t="str">
            <v>---Miscellaneous Inc.</v>
          </cell>
          <cell r="B11">
            <v>21.540000000000134</v>
          </cell>
          <cell r="C11">
            <v>116.53700000000003</v>
          </cell>
          <cell r="D11">
            <v>630.49546745589248</v>
          </cell>
          <cell r="E11">
            <v>531.27269999999999</v>
          </cell>
          <cell r="F11">
            <v>664.09087499999998</v>
          </cell>
          <cell r="H11" t="str">
            <v>Spread Analysis</v>
          </cell>
        </row>
        <row r="12">
          <cell r="A12" t="str">
            <v>Total Non Interest Income</v>
          </cell>
          <cell r="B12">
            <v>954.90800000000002</v>
          </cell>
          <cell r="C12">
            <v>1324.326</v>
          </cell>
          <cell r="D12">
            <v>2429.3150000000001</v>
          </cell>
          <cell r="E12">
            <v>2836.57</v>
          </cell>
          <cell r="F12">
            <v>4063.3427650000003</v>
          </cell>
          <cell r="H12" t="str">
            <v>Average yield on assets</v>
          </cell>
          <cell r="I12">
            <v>0.11027529834846379</v>
          </cell>
          <cell r="J12">
            <v>8.9144561273952053E-2</v>
          </cell>
          <cell r="K12">
            <v>8.6649472758249177E-2</v>
          </cell>
          <cell r="L12">
            <v>0.10267623772673742</v>
          </cell>
          <cell r="M12">
            <v>0.10380498042000484</v>
          </cell>
        </row>
        <row r="13">
          <cell r="A13" t="str">
            <v>Total Operating Income</v>
          </cell>
          <cell r="B13">
            <v>2660.7650000000003</v>
          </cell>
          <cell r="C13">
            <v>3579.1440000000002</v>
          </cell>
          <cell r="D13">
            <v>5978.6549999999997</v>
          </cell>
          <cell r="E13">
            <v>9385.07</v>
          </cell>
          <cell r="F13">
            <v>14332.638127576651</v>
          </cell>
          <cell r="H13" t="str">
            <v>Cost of earning assets</v>
          </cell>
          <cell r="I13">
            <v>4.5052525938739901E-2</v>
          </cell>
          <cell r="J13">
            <v>4.1320934115578932E-2</v>
          </cell>
          <cell r="K13">
            <v>4.233557870929975E-2</v>
          </cell>
          <cell r="L13">
            <v>5.3021056807791921E-2</v>
          </cell>
          <cell r="M13">
            <v>5.4123614231425483E-2</v>
          </cell>
        </row>
        <row r="14">
          <cell r="A14" t="str">
            <v>---Employee Exp</v>
          </cell>
          <cell r="B14">
            <v>441.38299999999998</v>
          </cell>
          <cell r="C14">
            <v>858.59400000000005</v>
          </cell>
          <cell r="D14">
            <v>1713.86</v>
          </cell>
          <cell r="E14">
            <v>2696.97</v>
          </cell>
          <cell r="F14">
            <v>4045.4549999999999</v>
          </cell>
          <cell r="H14" t="str">
            <v>Net Interest Margin (NIM)</v>
          </cell>
          <cell r="I14">
            <v>6.5222772409723892E-2</v>
          </cell>
          <cell r="J14">
            <v>4.7823627158373121E-2</v>
          </cell>
          <cell r="K14">
            <v>4.4313894048949427E-2</v>
          </cell>
          <cell r="L14">
            <v>4.9655180918945503E-2</v>
          </cell>
          <cell r="M14">
            <v>4.9681366188579358E-2</v>
          </cell>
        </row>
        <row r="15">
          <cell r="A15" t="str">
            <v>---Other Expenses</v>
          </cell>
          <cell r="B15">
            <v>954.221</v>
          </cell>
          <cell r="C15">
            <v>1386.3959999999997</v>
          </cell>
          <cell r="D15">
            <v>2159.1639999999998</v>
          </cell>
          <cell r="E15">
            <v>3430.1</v>
          </cell>
          <cell r="F15">
            <v>5316.6549999999997</v>
          </cell>
        </row>
        <row r="16">
          <cell r="A16" t="str">
            <v>Total Operating Expenses</v>
          </cell>
          <cell r="B16">
            <v>1395.604</v>
          </cell>
          <cell r="C16">
            <v>2244.9899999999998</v>
          </cell>
          <cell r="D16">
            <v>3873.0239999999999</v>
          </cell>
          <cell r="E16">
            <v>6127.07</v>
          </cell>
          <cell r="F16">
            <v>9362.11</v>
          </cell>
          <cell r="H16" t="str">
            <v>Growth Ratios</v>
          </cell>
        </row>
        <row r="17">
          <cell r="A17" t="str">
            <v>Operating Profit</v>
          </cell>
          <cell r="B17">
            <v>1265.1610000000003</v>
          </cell>
          <cell r="C17">
            <v>1334.1540000000005</v>
          </cell>
          <cell r="D17">
            <v>2105.6309999999999</v>
          </cell>
          <cell r="E17">
            <v>3258</v>
          </cell>
          <cell r="F17">
            <v>4970.5281275766501</v>
          </cell>
          <cell r="H17" t="str">
            <v>Net Interest Income</v>
          </cell>
          <cell r="I17">
            <v>0.80792139439942567</v>
          </cell>
          <cell r="J17">
            <v>0.32180950689301624</v>
          </cell>
          <cell r="K17">
            <v>0.57411374221777511</v>
          </cell>
          <cell r="L17">
            <v>0.84499089971656693</v>
          </cell>
          <cell r="M17">
            <v>0.56819048065612776</v>
          </cell>
        </row>
        <row r="18">
          <cell r="A18" t="str">
            <v>---Loan Loss Provisions</v>
          </cell>
          <cell r="B18">
            <v>50.389000000000003</v>
          </cell>
          <cell r="C18">
            <v>157.517</v>
          </cell>
          <cell r="D18">
            <v>374.92099999999999</v>
          </cell>
          <cell r="E18">
            <v>497.66399999999999</v>
          </cell>
          <cell r="F18">
            <v>1276.9389375000001</v>
          </cell>
          <cell r="H18" t="str">
            <v>Non Interest Income</v>
          </cell>
          <cell r="I18">
            <v>0.32368177010630683</v>
          </cell>
          <cell r="J18">
            <v>0.38686239930967181</v>
          </cell>
          <cell r="K18">
            <v>0.83437839323550245</v>
          </cell>
          <cell r="L18">
            <v>0.16764190728662198</v>
          </cell>
          <cell r="M18">
            <v>0.43248457291729103</v>
          </cell>
        </row>
        <row r="19">
          <cell r="A19" t="str">
            <v>---Other Provisions</v>
          </cell>
          <cell r="B19">
            <v>6.7620000000000076</v>
          </cell>
          <cell r="C19">
            <v>-7.2719999999999914</v>
          </cell>
          <cell r="D19">
            <v>-5.2449999999999477</v>
          </cell>
          <cell r="E19">
            <v>728</v>
          </cell>
          <cell r="F19">
            <v>420</v>
          </cell>
          <cell r="H19" t="str">
            <v>Operating expenses</v>
          </cell>
          <cell r="I19">
            <v>0.81447807901979985</v>
          </cell>
          <cell r="J19">
            <v>0.60861533787521371</v>
          </cell>
          <cell r="K19">
            <v>0.72518541285261851</v>
          </cell>
          <cell r="L19">
            <v>0.58198606566858357</v>
          </cell>
          <cell r="M19">
            <v>0.52799135639057515</v>
          </cell>
        </row>
        <row r="20">
          <cell r="A20" t="str">
            <v xml:space="preserve">Total provisions </v>
          </cell>
          <cell r="B20">
            <v>57.15100000000001</v>
          </cell>
          <cell r="C20">
            <v>150.245</v>
          </cell>
          <cell r="D20">
            <v>369.67600000000004</v>
          </cell>
          <cell r="E20">
            <v>1225.664</v>
          </cell>
          <cell r="F20">
            <v>1696.9389375000001</v>
          </cell>
          <cell r="H20" t="str">
            <v>Operating Profit</v>
          </cell>
          <cell r="I20">
            <v>0.41232529582496147</v>
          </cell>
          <cell r="J20">
            <v>5.453298038747656E-2</v>
          </cell>
          <cell r="K20">
            <v>0.57825183599494445</v>
          </cell>
          <cell r="L20">
            <v>0.54727965156288083</v>
          </cell>
          <cell r="M20">
            <v>0.52563785376815542</v>
          </cell>
        </row>
        <row r="21">
          <cell r="A21" t="str">
            <v>Profit Before Tax</v>
          </cell>
          <cell r="B21">
            <v>1208.0100000000002</v>
          </cell>
          <cell r="C21">
            <v>1183.9090000000006</v>
          </cell>
          <cell r="D21">
            <v>1735.9549999999999</v>
          </cell>
          <cell r="E21">
            <v>2032.336</v>
          </cell>
          <cell r="F21">
            <v>3273.5891900766501</v>
          </cell>
          <cell r="H21" t="str">
            <v>Net Profit</v>
          </cell>
          <cell r="I21">
            <v>0.75102756178715824</v>
          </cell>
          <cell r="J21">
            <v>7.8286395114293139E-2</v>
          </cell>
          <cell r="K21">
            <v>0.39273467474134338</v>
          </cell>
          <cell r="L21">
            <v>0.1955764375520701</v>
          </cell>
          <cell r="M21">
            <v>0.55164407369275015</v>
          </cell>
        </row>
        <row r="22">
          <cell r="A22" t="str">
            <v>Provision for Tax</v>
          </cell>
          <cell r="B22">
            <v>420.73399999999998</v>
          </cell>
          <cell r="C22">
            <v>335</v>
          </cell>
          <cell r="D22">
            <v>553.65</v>
          </cell>
          <cell r="E22">
            <v>618.79999999999995</v>
          </cell>
          <cell r="F22">
            <v>1080.2844327252947</v>
          </cell>
          <cell r="H22" t="str">
            <v>EPS</v>
          </cell>
          <cell r="I22">
            <v>-0.30335381631241498</v>
          </cell>
          <cell r="J22">
            <v>4.1057191906817003E-2</v>
          </cell>
          <cell r="K22">
            <v>0.38829545246234565</v>
          </cell>
          <cell r="L22">
            <v>0.13376935010515711</v>
          </cell>
          <cell r="M22">
            <v>0.55164407369275015</v>
          </cell>
        </row>
        <row r="23">
          <cell r="A23" t="str">
            <v xml:space="preserve">Net Profit </v>
          </cell>
          <cell r="B23">
            <v>787.27600000000029</v>
          </cell>
          <cell r="C23">
            <v>848.90900000000056</v>
          </cell>
          <cell r="D23">
            <v>1182.3049999999998</v>
          </cell>
          <cell r="E23">
            <v>1413.5360000000001</v>
          </cell>
          <cell r="F23">
            <v>2193.3047573513554</v>
          </cell>
          <cell r="H23" t="str">
            <v>Deposits (non IPO)</v>
          </cell>
          <cell r="I23">
            <v>6.8204496080502803</v>
          </cell>
          <cell r="J23">
            <v>1.1199309319309667</v>
          </cell>
          <cell r="K23">
            <v>0.54218704382369398</v>
          </cell>
          <cell r="L23">
            <v>0.56130481304793567</v>
          </cell>
          <cell r="M23">
            <v>0.55000000000000004</v>
          </cell>
        </row>
        <row r="24">
          <cell r="A24" t="str">
            <v>Core Operating profit</v>
          </cell>
          <cell r="B24">
            <v>982.90100000000029</v>
          </cell>
          <cell r="C24">
            <v>1189.3060000000005</v>
          </cell>
          <cell r="D24">
            <v>1944.9309999999998</v>
          </cell>
          <cell r="E24">
            <v>3158</v>
          </cell>
          <cell r="F24">
            <v>4470.5281275766501</v>
          </cell>
          <cell r="H24" t="str">
            <v>Advances</v>
          </cell>
          <cell r="I24">
            <v>0.69036374261934985</v>
          </cell>
          <cell r="J24">
            <v>0.91564041023870502</v>
          </cell>
          <cell r="K24">
            <v>0.58036253137180616</v>
          </cell>
          <cell r="L24">
            <v>0.72071039884803767</v>
          </cell>
          <cell r="M24">
            <v>0.46090488831929699</v>
          </cell>
        </row>
        <row r="26">
          <cell r="H26" t="str">
            <v>Profitability Ratios</v>
          </cell>
        </row>
        <row r="27">
          <cell r="A27" t="str">
            <v>Balance Sheet Data</v>
          </cell>
          <cell r="H27" t="str">
            <v xml:space="preserve">Return On Equity </v>
          </cell>
          <cell r="I27">
            <v>0.13726216486624818</v>
          </cell>
          <cell r="J27">
            <v>0.12515848288414344</v>
          </cell>
          <cell r="K27">
            <v>0.14745449078279255</v>
          </cell>
          <cell r="L27">
            <v>0.11370862310127122</v>
          </cell>
          <cell r="M27">
            <v>0.12767077989362968</v>
          </cell>
        </row>
        <row r="28">
          <cell r="A28" t="str">
            <v>Rs Mln (Year end March)</v>
          </cell>
          <cell r="B28" t="str">
            <v>F2004</v>
          </cell>
          <cell r="C28" t="str">
            <v>F2005</v>
          </cell>
          <cell r="D28" t="str">
            <v>F2006E</v>
          </cell>
          <cell r="E28" t="str">
            <v>F2007E</v>
          </cell>
          <cell r="F28" t="str">
            <v>F2008E</v>
          </cell>
          <cell r="H28" t="str">
            <v>Return on Assets</v>
          </cell>
          <cell r="I28">
            <v>1.9757062285981123E-2</v>
          </cell>
          <cell r="J28">
            <v>1.3770011134790833E-2</v>
          </cell>
          <cell r="K28">
            <v>1.416953820917629E-2</v>
          </cell>
          <cell r="L28">
            <v>1.0110727492627475E-2</v>
          </cell>
          <cell r="M28">
            <v>1.0204752653281871E-2</v>
          </cell>
        </row>
        <row r="29">
          <cell r="A29" t="str">
            <v>Share holders equity</v>
          </cell>
          <cell r="B29">
            <v>6056.6100000000006</v>
          </cell>
          <cell r="C29">
            <v>7508.7349999999997</v>
          </cell>
          <cell r="D29">
            <v>8527.4670000000006</v>
          </cell>
          <cell r="E29">
            <v>16334.956999999999</v>
          </cell>
          <cell r="F29">
            <v>18023.801663160542</v>
          </cell>
        </row>
        <row r="30">
          <cell r="A30" t="str">
            <v xml:space="preserve">Deposits </v>
          </cell>
          <cell r="B30">
            <v>44593.375999999997</v>
          </cell>
          <cell r="C30">
            <v>42995.37</v>
          </cell>
          <cell r="D30">
            <v>65659.183999999994</v>
          </cell>
          <cell r="E30">
            <v>110001</v>
          </cell>
          <cell r="F30">
            <v>158896.70000000001</v>
          </cell>
          <cell r="H30" t="str">
            <v>Efficiency Ratios</v>
          </cell>
        </row>
        <row r="31">
          <cell r="A31" t="str">
            <v xml:space="preserve">Borrowings </v>
          </cell>
          <cell r="B31">
            <v>5116.3180000000002</v>
          </cell>
          <cell r="C31">
            <v>9855.08</v>
          </cell>
          <cell r="D31">
            <v>16092.284</v>
          </cell>
          <cell r="E31">
            <v>50998</v>
          </cell>
          <cell r="F31">
            <v>61197.599999999999</v>
          </cell>
          <cell r="H31" t="str">
            <v>Cost Income Ratio</v>
          </cell>
          <cell r="I31">
            <v>0.52451231130896558</v>
          </cell>
          <cell r="J31">
            <v>0.62724215622506374</v>
          </cell>
          <cell r="K31">
            <v>0.64780857901986322</v>
          </cell>
          <cell r="L31">
            <v>0.65285288229070215</v>
          </cell>
          <cell r="M31">
            <v>0.65320214720183811</v>
          </cell>
        </row>
        <row r="32">
          <cell r="A32" t="str">
            <v>Other Liabilities &amp; Prov.</v>
          </cell>
          <cell r="B32">
            <v>2403.2410000000009</v>
          </cell>
          <cell r="C32">
            <v>4769.5000000000018</v>
          </cell>
          <cell r="D32">
            <v>11472.201000000001</v>
          </cell>
          <cell r="E32">
            <v>12619.421100000001</v>
          </cell>
          <cell r="F32">
            <v>13881.363210000003</v>
          </cell>
          <cell r="H32" t="str">
            <v>Expenses/Avg Assets</v>
          </cell>
          <cell r="I32">
            <v>3.502334016858686E-2</v>
          </cell>
          <cell r="J32">
            <v>3.641560791261967E-2</v>
          </cell>
          <cell r="K32">
            <v>4.6416924188814893E-2</v>
          </cell>
          <cell r="L32">
            <v>4.3825650778086318E-2</v>
          </cell>
          <cell r="M32">
            <v>4.3558933861151554E-2</v>
          </cell>
        </row>
        <row r="33">
          <cell r="A33" t="str">
            <v>Total Liabilities</v>
          </cell>
          <cell r="B33">
            <v>58169.544999999998</v>
          </cell>
          <cell r="C33">
            <v>65128.685000000005</v>
          </cell>
          <cell r="D33">
            <v>101751.136</v>
          </cell>
          <cell r="E33">
            <v>177860</v>
          </cell>
          <cell r="F33">
            <v>251999.46487316058</v>
          </cell>
        </row>
        <row r="34">
          <cell r="H34" t="str">
            <v>Capital Ratios</v>
          </cell>
        </row>
        <row r="35">
          <cell r="A35" t="str">
            <v>Cash &amp; Balances with RBI</v>
          </cell>
          <cell r="B35">
            <v>1268.462</v>
          </cell>
          <cell r="C35">
            <v>2387.3090000000002</v>
          </cell>
          <cell r="D35">
            <v>4187.9520000000002</v>
          </cell>
          <cell r="E35">
            <v>7628.1149721659904</v>
          </cell>
          <cell r="F35">
            <v>11274.957947832818</v>
          </cell>
          <cell r="H35" t="str">
            <v>Tier 1 Ratio</v>
          </cell>
          <cell r="I35">
            <v>0.1464</v>
          </cell>
          <cell r="J35">
            <v>0.1012</v>
          </cell>
          <cell r="K35">
            <v>8.0661863106250911E-2</v>
          </cell>
          <cell r="L35">
            <v>8.8099999999999998E-2</v>
          </cell>
          <cell r="M35">
            <v>6.9181220458514561E-2</v>
          </cell>
        </row>
        <row r="36">
          <cell r="A36" t="str">
            <v xml:space="preserve">Balances with Banks </v>
          </cell>
          <cell r="B36">
            <v>5515.723</v>
          </cell>
          <cell r="C36">
            <v>1816.636</v>
          </cell>
          <cell r="D36">
            <v>1737.1310000000001</v>
          </cell>
          <cell r="E36">
            <v>2258.2703000000001</v>
          </cell>
          <cell r="F36">
            <v>2709.92436</v>
          </cell>
          <cell r="H36" t="str">
            <v>Tier 2 Ratio</v>
          </cell>
          <cell r="I36">
            <v>6.0999999999999943E-3</v>
          </cell>
          <cell r="J36">
            <v>2.6800000000000004E-2</v>
          </cell>
          <cell r="K36">
            <v>3.2000000000000001E-2</v>
          </cell>
          <cell r="L36">
            <v>2.4599999999999997E-2</v>
          </cell>
          <cell r="M36">
            <v>4.4600000000000001E-2</v>
          </cell>
        </row>
        <row r="37">
          <cell r="A37" t="str">
            <v xml:space="preserve">Investments </v>
          </cell>
          <cell r="B37">
            <v>28827.728999999999</v>
          </cell>
          <cell r="C37">
            <v>18269.73</v>
          </cell>
          <cell r="D37">
            <v>28555.257000000001</v>
          </cell>
          <cell r="E37">
            <v>54153.850327833992</v>
          </cell>
          <cell r="F37">
            <v>74038.951217800786</v>
          </cell>
          <cell r="H37" t="str">
            <v>Capital Adequacy Ratio</v>
          </cell>
          <cell r="I37">
            <v>0.1525</v>
          </cell>
          <cell r="J37">
            <v>0.128</v>
          </cell>
          <cell r="K37">
            <v>0.11266186310625091</v>
          </cell>
          <cell r="L37">
            <v>0.11269999999999999</v>
          </cell>
          <cell r="M37">
            <v>0.11378122045851456</v>
          </cell>
        </row>
        <row r="38">
          <cell r="A38" t="str">
            <v xml:space="preserve">Advances </v>
          </cell>
          <cell r="B38">
            <v>20970.23</v>
          </cell>
          <cell r="C38">
            <v>40171.42</v>
          </cell>
          <cell r="D38">
            <v>63485.406999999999</v>
          </cell>
          <cell r="E38">
            <v>109240</v>
          </cell>
          <cell r="F38">
            <v>159589.25</v>
          </cell>
        </row>
        <row r="39">
          <cell r="A39" t="str">
            <v xml:space="preserve">Fixed Assets </v>
          </cell>
          <cell r="B39">
            <v>852.62099999999998</v>
          </cell>
          <cell r="C39">
            <v>971</v>
          </cell>
          <cell r="D39">
            <v>1052.252</v>
          </cell>
          <cell r="E39">
            <v>1300</v>
          </cell>
          <cell r="F39">
            <v>1700</v>
          </cell>
          <cell r="H39" t="str">
            <v>Asset Quality</v>
          </cell>
        </row>
        <row r="40">
          <cell r="A40" t="str">
            <v xml:space="preserve">Other Assets </v>
          </cell>
          <cell r="B40">
            <v>734.78</v>
          </cell>
          <cell r="C40">
            <v>1512.59</v>
          </cell>
          <cell r="D40">
            <v>2733.1370000000029</v>
          </cell>
          <cell r="E40">
            <v>3279.7644000000032</v>
          </cell>
          <cell r="F40">
            <v>2686.3813475269708</v>
          </cell>
          <cell r="H40" t="str">
            <v>Gross NPL</v>
          </cell>
          <cell r="I40">
            <v>199.56700000000001</v>
          </cell>
          <cell r="J40">
            <v>293.18599999999998</v>
          </cell>
          <cell r="K40">
            <v>377.11099999999993</v>
          </cell>
          <cell r="L40">
            <v>739.59058750000008</v>
          </cell>
          <cell r="M40">
            <v>1556.1873874999997</v>
          </cell>
        </row>
        <row r="41">
          <cell r="A41" t="str">
            <v>Total Assets</v>
          </cell>
          <cell r="B41">
            <v>58169.544999999998</v>
          </cell>
          <cell r="C41">
            <v>65128.684999999998</v>
          </cell>
          <cell r="D41">
            <v>101751.136</v>
          </cell>
          <cell r="E41">
            <v>177860</v>
          </cell>
          <cell r="F41">
            <v>251999.46487316058</v>
          </cell>
          <cell r="H41" t="str">
            <v>Net NPL</v>
          </cell>
          <cell r="I41">
            <v>34.683</v>
          </cell>
          <cell r="J41">
            <v>149.04300000000001</v>
          </cell>
          <cell r="K41">
            <v>149.99199999999996</v>
          </cell>
          <cell r="L41">
            <v>299.45138750000001</v>
          </cell>
          <cell r="M41">
            <v>237.61056999999988</v>
          </cell>
        </row>
        <row r="42">
          <cell r="H42" t="str">
            <v>Reserve Coverage</v>
          </cell>
          <cell r="I42">
            <v>164.88400000000001</v>
          </cell>
          <cell r="J42">
            <v>144.14299999999997</v>
          </cell>
          <cell r="K42">
            <v>227.11899999999997</v>
          </cell>
          <cell r="L42">
            <v>440.13920000000007</v>
          </cell>
          <cell r="M42">
            <v>1318.5768174999998</v>
          </cell>
        </row>
        <row r="43">
          <cell r="A43" t="str">
            <v>Earning Assets</v>
          </cell>
          <cell r="B43">
            <v>32072.144</v>
          </cell>
          <cell r="C43">
            <v>62225.095000000001</v>
          </cell>
          <cell r="D43">
            <v>97965.747000000003</v>
          </cell>
          <cell r="E43">
            <v>165793.23559999999</v>
          </cell>
          <cell r="F43">
            <v>247613.08352563361</v>
          </cell>
          <cell r="H43" t="str">
            <v>Gross NPL Ratio</v>
          </cell>
          <cell r="I43">
            <v>9.4424378311846364E-3</v>
          </cell>
          <cell r="J43">
            <v>7.272278449887949E-3</v>
          </cell>
          <cell r="K43">
            <v>5.9189459855978708E-3</v>
          </cell>
          <cell r="L43">
            <v>6.7431587240363387E-3</v>
          </cell>
          <cell r="M43">
            <v>9.671297029354646E-3</v>
          </cell>
        </row>
        <row r="44">
          <cell r="A44" t="str">
            <v>No Of Shares (mn)</v>
          </cell>
          <cell r="B44">
            <v>59.532799999999995</v>
          </cell>
          <cell r="C44">
            <v>123.3235</v>
          </cell>
          <cell r="D44">
            <v>309.2946</v>
          </cell>
          <cell r="E44">
            <v>326.15569999999997</v>
          </cell>
          <cell r="F44">
            <v>326.15569999999997</v>
          </cell>
          <cell r="H44" t="str">
            <v>Net NPL Ratio</v>
          </cell>
          <cell r="I44">
            <v>1.6539160514691541E-3</v>
          </cell>
          <cell r="J44">
            <v>3.7101750448453158E-3</v>
          </cell>
          <cell r="K44">
            <v>2.3626216966680228E-3</v>
          </cell>
          <cell r="L44">
            <v>2.7412247116440865E-3</v>
          </cell>
          <cell r="M44">
            <v>1.4888883179788104E-3</v>
          </cell>
        </row>
        <row r="45">
          <cell r="H45" t="str">
            <v>Coverage Ratio</v>
          </cell>
          <cell r="I45">
            <v>0.82620874192627047</v>
          </cell>
          <cell r="J45">
            <v>0.49164353004577294</v>
          </cell>
          <cell r="K45">
            <v>0.60226034244559301</v>
          </cell>
          <cell r="L45">
            <v>0.59511195442302733</v>
          </cell>
          <cell r="M45">
            <v>0.8473123661658003</v>
          </cell>
        </row>
      </sheetData>
      <sheetData sheetId="29"/>
      <sheetData sheetId="30"/>
      <sheetData sheetId="31"/>
      <sheetData sheetId="32">
        <row r="2">
          <cell r="A2" t="str">
            <v>Kotak Sum of Parts Value</v>
          </cell>
        </row>
      </sheetData>
      <sheetData sheetId="33">
        <row r="2">
          <cell r="A2" t="str">
            <v>Kotak SOP Details</v>
          </cell>
        </row>
      </sheetData>
      <sheetData sheetId="34">
        <row r="1">
          <cell r="B1">
            <v>1</v>
          </cell>
        </row>
      </sheetData>
      <sheetData sheetId="35">
        <row r="2">
          <cell r="A2" t="str">
            <v xml:space="preserve">Year Ended December, </v>
          </cell>
        </row>
      </sheetData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B8606-A94C-4916-8628-763805637F59}">
  <dimension ref="A1:I19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5" sqref="B15"/>
    </sheetView>
  </sheetViews>
  <sheetFormatPr defaultColWidth="9.140625" defaultRowHeight="15" x14ac:dyDescent="0.25"/>
  <cols>
    <col min="1" max="1" width="27.85546875" style="1" customWidth="1"/>
    <col min="2" max="2" width="11.28515625" style="60" bestFit="1" customWidth="1"/>
    <col min="3" max="3" width="10.5703125" style="60" bestFit="1" customWidth="1"/>
    <col min="4" max="4" width="10.5703125" style="60" customWidth="1"/>
    <col min="5" max="5" width="11.28515625" style="60" bestFit="1" customWidth="1"/>
    <col min="6" max="7" width="10.5703125" style="60" bestFit="1" customWidth="1"/>
    <col min="8" max="8" width="9.140625" style="1"/>
    <col min="9" max="9" width="10.140625" style="61" bestFit="1" customWidth="1"/>
    <col min="10" max="16384" width="9.140625" style="1"/>
  </cols>
  <sheetData>
    <row r="1" spans="1:9" s="2" customFormat="1" ht="15.75" thickBot="1" x14ac:dyDescent="0.3">
      <c r="A1" s="69" t="s">
        <v>218</v>
      </c>
      <c r="B1" s="70" t="str">
        <f>Factsheet!L1</f>
        <v>Q1FY21</v>
      </c>
      <c r="C1" s="70" t="str">
        <f>Factsheet!M1</f>
        <v>Q2FY21</v>
      </c>
      <c r="D1" s="70" t="s">
        <v>40</v>
      </c>
      <c r="E1" s="70" t="str">
        <f>Factsheet!O1</f>
        <v>Q4FY21</v>
      </c>
      <c r="F1" s="70" t="str">
        <f>Factsheet!P1</f>
        <v>Q1FY22</v>
      </c>
      <c r="G1" s="70" t="str">
        <f>Factsheet!Q1</f>
        <v>Q2FY22</v>
      </c>
      <c r="I1" s="4" t="s">
        <v>73</v>
      </c>
    </row>
    <row r="2" spans="1:9" ht="15.75" thickTop="1" x14ac:dyDescent="0.25">
      <c r="A2" s="1" t="s">
        <v>212</v>
      </c>
      <c r="B2" s="68">
        <v>36183.599999999999</v>
      </c>
      <c r="C2" s="61">
        <f>B4</f>
        <v>36225.129999999997</v>
      </c>
      <c r="D2" s="61">
        <f>C4</f>
        <v>37300.120000000003</v>
      </c>
      <c r="E2" s="62">
        <f>D4</f>
        <v>39406.47</v>
      </c>
      <c r="F2" s="61">
        <f>E4</f>
        <v>41410.720000000001</v>
      </c>
      <c r="G2" s="61">
        <f>F4</f>
        <v>42942.68</v>
      </c>
    </row>
    <row r="3" spans="1:9" x14ac:dyDescent="0.25">
      <c r="A3" s="1" t="s">
        <v>77</v>
      </c>
      <c r="B3" s="61">
        <f>Factsheet!L12</f>
        <v>528.07000000000005</v>
      </c>
      <c r="C3" s="61">
        <f>Factsheet!M12</f>
        <v>2431.41</v>
      </c>
      <c r="D3" s="68">
        <v>3488.27</v>
      </c>
      <c r="E3" s="61">
        <f>Factsheet!O12</f>
        <v>4518.3900000000003</v>
      </c>
      <c r="F3" s="61">
        <f>Factsheet!P12</f>
        <v>3046.26</v>
      </c>
      <c r="G3" s="61">
        <f>Factsheet!Q12</f>
        <v>5151.66</v>
      </c>
      <c r="I3" s="61">
        <f>Factsheet!F4</f>
        <v>7655.86</v>
      </c>
    </row>
    <row r="4" spans="1:9" x14ac:dyDescent="0.25">
      <c r="A4" s="1" t="s">
        <v>213</v>
      </c>
      <c r="B4" s="61">
        <f>Factsheet!L3</f>
        <v>36225.129999999997</v>
      </c>
      <c r="C4" s="61">
        <f>Factsheet!M3</f>
        <v>37300.120000000003</v>
      </c>
      <c r="D4" s="62">
        <v>39406.47</v>
      </c>
      <c r="E4" s="61">
        <f>Factsheet!O3</f>
        <v>41410.720000000001</v>
      </c>
      <c r="F4" s="61">
        <f>Factsheet!P3</f>
        <v>42942.68</v>
      </c>
      <c r="G4" s="61">
        <f>Factsheet!Q3</f>
        <v>46170.28</v>
      </c>
    </row>
    <row r="5" spans="1:9" x14ac:dyDescent="0.25">
      <c r="A5" s="2" t="s">
        <v>217</v>
      </c>
      <c r="B5" s="4">
        <f t="shared" ref="B5:G5" si="0">B2+B3-B4</f>
        <v>486.54000000000087</v>
      </c>
      <c r="C5" s="4">
        <f t="shared" si="0"/>
        <v>1356.419999999991</v>
      </c>
      <c r="D5" s="4">
        <f t="shared" si="0"/>
        <v>1381.9199999999983</v>
      </c>
      <c r="E5" s="4">
        <f t="shared" si="0"/>
        <v>2514.1399999999994</v>
      </c>
      <c r="F5" s="4">
        <f t="shared" si="0"/>
        <v>1514.3000000000029</v>
      </c>
      <c r="G5" s="4">
        <f t="shared" si="0"/>
        <v>1924.0599999999977</v>
      </c>
      <c r="I5" s="71" t="s">
        <v>220</v>
      </c>
    </row>
    <row r="6" spans="1:9" x14ac:dyDescent="0.25">
      <c r="A6" s="1" t="s">
        <v>209</v>
      </c>
      <c r="B6" s="61">
        <f>Factsheet!L10</f>
        <v>1844</v>
      </c>
      <c r="C6" s="61">
        <f>Factsheet!M10</f>
        <v>0</v>
      </c>
      <c r="D6" s="61">
        <f>I6-E6-C6-B6</f>
        <v>0</v>
      </c>
      <c r="E6" s="61">
        <f>Factsheet!O10</f>
        <v>1159</v>
      </c>
      <c r="F6" s="61">
        <f>Factsheet!P10</f>
        <v>1183.3</v>
      </c>
      <c r="G6" s="61">
        <f>Factsheet!Q10</f>
        <v>1273</v>
      </c>
      <c r="I6" s="61">
        <f>Factsheet!F10</f>
        <v>3003</v>
      </c>
    </row>
    <row r="7" spans="1:9" x14ac:dyDescent="0.25">
      <c r="A7" s="1" t="s">
        <v>214</v>
      </c>
      <c r="B7" s="61">
        <f t="shared" ref="B7:G7" si="1">B5-B6</f>
        <v>-1357.4599999999991</v>
      </c>
      <c r="C7" s="61">
        <f t="shared" si="1"/>
        <v>1356.419999999991</v>
      </c>
      <c r="D7" s="61">
        <f t="shared" si="1"/>
        <v>1381.9199999999983</v>
      </c>
      <c r="E7" s="61">
        <f t="shared" si="1"/>
        <v>1355.1399999999994</v>
      </c>
      <c r="F7" s="61">
        <f t="shared" si="1"/>
        <v>331.00000000000296</v>
      </c>
      <c r="G7" s="61">
        <f t="shared" si="1"/>
        <v>651.05999999999767</v>
      </c>
    </row>
    <row r="8" spans="1:9" x14ac:dyDescent="0.25">
      <c r="A8" s="66" t="s">
        <v>215</v>
      </c>
      <c r="B8" s="67">
        <f t="shared" ref="B8:G8" si="2">IFERROR(B7/B2,"")</f>
        <v>-3.7515891177218388E-2</v>
      </c>
      <c r="C8" s="67">
        <f t="shared" si="2"/>
        <v>3.744417204299863E-2</v>
      </c>
      <c r="D8" s="67">
        <f t="shared" si="2"/>
        <v>3.7048674374237887E-2</v>
      </c>
      <c r="E8" s="67">
        <f t="shared" si="2"/>
        <v>3.4388769153897811E-2</v>
      </c>
      <c r="F8" s="67">
        <f t="shared" si="2"/>
        <v>7.9930993713705767E-3</v>
      </c>
      <c r="G8" s="67">
        <f t="shared" si="2"/>
        <v>1.516114038527632E-2</v>
      </c>
    </row>
    <row r="9" spans="1:9" x14ac:dyDescent="0.25">
      <c r="A9" s="66" t="s">
        <v>216</v>
      </c>
      <c r="B9" s="67">
        <f t="shared" ref="B9:G9" si="3">IFERROR(B8*4,"")</f>
        <v>-0.15006356470887355</v>
      </c>
      <c r="C9" s="67">
        <f t="shared" si="3"/>
        <v>0.14977668817199452</v>
      </c>
      <c r="D9" s="67">
        <f t="shared" si="3"/>
        <v>0.14819469749695155</v>
      </c>
      <c r="E9" s="67">
        <f t="shared" si="3"/>
        <v>0.13755507661559124</v>
      </c>
      <c r="F9" s="67">
        <f t="shared" si="3"/>
        <v>3.1972397485482307E-2</v>
      </c>
      <c r="G9" s="67">
        <f t="shared" si="3"/>
        <v>6.0644561541105278E-2</v>
      </c>
    </row>
    <row r="11" spans="1:9" ht="15.75" thickBot="1" x14ac:dyDescent="0.3">
      <c r="A11" s="69" t="s">
        <v>219</v>
      </c>
      <c r="B11" s="70" t="str">
        <f t="shared" ref="B11:G11" si="4">B1</f>
        <v>Q1FY21</v>
      </c>
      <c r="C11" s="70" t="str">
        <f t="shared" si="4"/>
        <v>Q2FY21</v>
      </c>
      <c r="D11" s="70" t="str">
        <f t="shared" si="4"/>
        <v>Q3FY21</v>
      </c>
      <c r="E11" s="70" t="str">
        <f t="shared" si="4"/>
        <v>Q4FY21</v>
      </c>
      <c r="F11" s="70" t="str">
        <f t="shared" si="4"/>
        <v>Q1FY22</v>
      </c>
      <c r="G11" s="70" t="str">
        <f t="shared" si="4"/>
        <v>Q2FY22</v>
      </c>
    </row>
    <row r="12" spans="1:9" ht="15.75" thickTop="1" x14ac:dyDescent="0.25">
      <c r="A12" s="1" t="s">
        <v>212</v>
      </c>
      <c r="B12" s="68">
        <v>30406.600000000006</v>
      </c>
      <c r="C12" s="61">
        <v>29000.59</v>
      </c>
      <c r="D12" s="61">
        <v>30120.57</v>
      </c>
      <c r="E12" s="62">
        <f>D14</f>
        <v>32519.57</v>
      </c>
      <c r="F12" s="61">
        <v>33717.980000000003</v>
      </c>
      <c r="G12" s="61">
        <v>34411.030000000013</v>
      </c>
    </row>
    <row r="13" spans="1:9" x14ac:dyDescent="0.25">
      <c r="A13" s="1" t="s">
        <v>77</v>
      </c>
      <c r="B13" s="61">
        <f t="shared" ref="B13:G13" si="5">B3</f>
        <v>528.07000000000005</v>
      </c>
      <c r="C13" s="61">
        <f t="shared" si="5"/>
        <v>2431.41</v>
      </c>
      <c r="D13" s="63">
        <f t="shared" si="5"/>
        <v>3488.27</v>
      </c>
      <c r="E13" s="61">
        <f t="shared" si="5"/>
        <v>4518.3900000000003</v>
      </c>
      <c r="F13" s="61">
        <f t="shared" si="5"/>
        <v>3046.26</v>
      </c>
      <c r="G13" s="61">
        <f t="shared" si="5"/>
        <v>5151.66</v>
      </c>
    </row>
    <row r="14" spans="1:9" x14ac:dyDescent="0.25">
      <c r="A14" s="1" t="s">
        <v>213</v>
      </c>
      <c r="B14" s="61">
        <v>29000.59</v>
      </c>
      <c r="C14" s="61">
        <v>30120.57</v>
      </c>
      <c r="D14" s="62">
        <v>32519.57</v>
      </c>
      <c r="E14" s="61">
        <v>33717.980000000003</v>
      </c>
      <c r="F14" s="61">
        <v>34411.030000000013</v>
      </c>
      <c r="G14" s="61">
        <v>36858.879999999997</v>
      </c>
    </row>
    <row r="15" spans="1:9" x14ac:dyDescent="0.25">
      <c r="A15" s="2" t="s">
        <v>217</v>
      </c>
      <c r="B15" s="4">
        <f t="shared" ref="B15:G15" si="6">B12+B13-B14</f>
        <v>1934.0800000000054</v>
      </c>
      <c r="C15" s="4">
        <f t="shared" si="6"/>
        <v>1311.4300000000003</v>
      </c>
      <c r="D15" s="4">
        <f t="shared" si="6"/>
        <v>1089.2699999999968</v>
      </c>
      <c r="E15" s="4">
        <f t="shared" si="6"/>
        <v>3319.9799999999959</v>
      </c>
      <c r="F15" s="4">
        <f t="shared" si="6"/>
        <v>2353.2099999999919</v>
      </c>
      <c r="G15" s="4">
        <f t="shared" si="6"/>
        <v>2703.8100000000195</v>
      </c>
    </row>
    <row r="16" spans="1:9" x14ac:dyDescent="0.25">
      <c r="A16" s="1" t="s">
        <v>209</v>
      </c>
      <c r="B16" s="61">
        <f t="shared" ref="B16:G16" si="7">B6</f>
        <v>1844</v>
      </c>
      <c r="C16" s="61">
        <f t="shared" si="7"/>
        <v>0</v>
      </c>
      <c r="D16" s="61">
        <f t="shared" si="7"/>
        <v>0</v>
      </c>
      <c r="E16" s="61">
        <f t="shared" si="7"/>
        <v>1159</v>
      </c>
      <c r="F16" s="61">
        <f t="shared" si="7"/>
        <v>1183.3</v>
      </c>
      <c r="G16" s="61">
        <f t="shared" si="7"/>
        <v>1273</v>
      </c>
    </row>
    <row r="17" spans="1:7" x14ac:dyDescent="0.25">
      <c r="A17" s="1" t="s">
        <v>214</v>
      </c>
      <c r="B17" s="61">
        <f t="shared" ref="B17:G17" si="8">B15-B16</f>
        <v>90.080000000005384</v>
      </c>
      <c r="C17" s="61">
        <f t="shared" si="8"/>
        <v>1311.4300000000003</v>
      </c>
      <c r="D17" s="61">
        <f t="shared" si="8"/>
        <v>1089.2699999999968</v>
      </c>
      <c r="E17" s="61">
        <f t="shared" si="8"/>
        <v>2160.9799999999959</v>
      </c>
      <c r="F17" s="61">
        <f t="shared" si="8"/>
        <v>1169.9099999999919</v>
      </c>
      <c r="G17" s="61">
        <f t="shared" si="8"/>
        <v>1430.8100000000195</v>
      </c>
    </row>
    <row r="18" spans="1:7" x14ac:dyDescent="0.25">
      <c r="A18" s="64" t="s">
        <v>215</v>
      </c>
      <c r="B18" s="65">
        <f t="shared" ref="B18:G18" si="9">IFERROR(B17/B12,"")</f>
        <v>2.9625147171997318E-3</v>
      </c>
      <c r="C18" s="65">
        <f t="shared" si="9"/>
        <v>4.522080412846774E-2</v>
      </c>
      <c r="D18" s="65">
        <f t="shared" si="9"/>
        <v>3.6163658257463149E-2</v>
      </c>
      <c r="E18" s="65">
        <f t="shared" si="9"/>
        <v>6.6451678174096279E-2</v>
      </c>
      <c r="F18" s="65">
        <f t="shared" si="9"/>
        <v>3.4696918380045058E-2</v>
      </c>
      <c r="G18" s="65">
        <f t="shared" si="9"/>
        <v>4.1579981767474523E-2</v>
      </c>
    </row>
    <row r="19" spans="1:7" x14ac:dyDescent="0.25">
      <c r="A19" s="64" t="s">
        <v>216</v>
      </c>
      <c r="B19" s="65">
        <f t="shared" ref="B19:G19" si="10">IFERROR(B18*4,"")</f>
        <v>1.1850058868798927E-2</v>
      </c>
      <c r="C19" s="65">
        <f t="shared" si="10"/>
        <v>0.18088321651387096</v>
      </c>
      <c r="D19" s="65">
        <f t="shared" si="10"/>
        <v>0.1446546330298526</v>
      </c>
      <c r="E19" s="65">
        <f t="shared" si="10"/>
        <v>0.26580671269638512</v>
      </c>
      <c r="F19" s="65">
        <f t="shared" si="10"/>
        <v>0.13878767352018023</v>
      </c>
      <c r="G19" s="65">
        <f t="shared" si="10"/>
        <v>0.16631992706989809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C37B2-D2B4-4D8B-A07B-6FE9A5A459A8}">
  <dimension ref="A1:AA283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8.85546875" defaultRowHeight="15" x14ac:dyDescent="0.25"/>
  <cols>
    <col min="1" max="1" width="41.28515625" style="1" customWidth="1"/>
    <col min="2" max="2" width="17" style="3" customWidth="1"/>
    <col min="3" max="3" width="13.140625" style="3" customWidth="1"/>
    <col min="4" max="4" width="11.7109375" style="3" customWidth="1"/>
    <col min="5" max="5" width="10.28515625" style="3" customWidth="1"/>
    <col min="6" max="6" width="11.7109375" style="3" customWidth="1"/>
    <col min="7" max="7" width="11.85546875" style="3" customWidth="1"/>
    <col min="8" max="8" width="8" style="3" bestFit="1" customWidth="1"/>
    <col min="9" max="11" width="1.7109375" style="1" customWidth="1"/>
    <col min="12" max="13" width="9" style="3" bestFit="1" customWidth="1"/>
    <col min="14" max="14" width="8.42578125" style="39" bestFit="1" customWidth="1"/>
    <col min="15" max="15" width="8.42578125" style="3" bestFit="1" customWidth="1"/>
    <col min="16" max="16" width="10.42578125" style="3" bestFit="1" customWidth="1"/>
    <col min="17" max="19" width="10.42578125" style="39" bestFit="1" customWidth="1"/>
    <col min="20" max="21" width="10.5703125" style="39" bestFit="1" customWidth="1"/>
    <col min="22" max="23" width="8.42578125" style="81" bestFit="1" customWidth="1"/>
    <col min="24" max="24" width="2" style="81" customWidth="1"/>
    <col min="25" max="25" width="10.85546875" style="1" bestFit="1" customWidth="1"/>
    <col min="26" max="26" width="11" style="1" bestFit="1" customWidth="1"/>
    <col min="27" max="16384" width="8.85546875" style="1"/>
  </cols>
  <sheetData>
    <row r="1" spans="1:25" s="5" customFormat="1" x14ac:dyDescent="0.25">
      <c r="A1" s="5" t="s">
        <v>80</v>
      </c>
      <c r="B1" s="131" t="s">
        <v>62</v>
      </c>
      <c r="C1" s="131" t="s">
        <v>59</v>
      </c>
      <c r="D1" s="131" t="s">
        <v>60</v>
      </c>
      <c r="E1" s="131" t="s">
        <v>61</v>
      </c>
      <c r="F1" s="131" t="s">
        <v>73</v>
      </c>
      <c r="G1" s="131" t="s">
        <v>228</v>
      </c>
      <c r="H1" s="131" t="s">
        <v>222</v>
      </c>
      <c r="I1" s="132"/>
      <c r="J1" s="132"/>
      <c r="K1" s="132"/>
      <c r="L1" s="131" t="s">
        <v>38</v>
      </c>
      <c r="M1" s="131" t="s">
        <v>39</v>
      </c>
      <c r="N1" s="133" t="s">
        <v>40</v>
      </c>
      <c r="O1" s="131" t="s">
        <v>74</v>
      </c>
      <c r="P1" s="131" t="s">
        <v>191</v>
      </c>
      <c r="Q1" s="133" t="s">
        <v>197</v>
      </c>
      <c r="R1" s="133" t="s">
        <v>221</v>
      </c>
      <c r="S1" s="133" t="s">
        <v>229</v>
      </c>
      <c r="T1" s="133" t="s">
        <v>240</v>
      </c>
      <c r="U1" s="133" t="s">
        <v>244</v>
      </c>
      <c r="V1" s="134" t="s">
        <v>211</v>
      </c>
      <c r="W1" s="134" t="s">
        <v>210</v>
      </c>
      <c r="X1" s="80"/>
    </row>
    <row r="2" spans="1:25" s="5" customFormat="1" x14ac:dyDescent="0.25">
      <c r="A2" s="5" t="s">
        <v>195</v>
      </c>
      <c r="B2" s="6"/>
      <c r="C2" s="6"/>
      <c r="D2" s="6"/>
      <c r="E2" s="6"/>
      <c r="F2" s="6"/>
      <c r="G2" s="6"/>
      <c r="H2" s="6"/>
      <c r="L2" s="6"/>
      <c r="M2" s="6"/>
      <c r="N2" s="94"/>
      <c r="O2" s="6"/>
      <c r="P2" s="6"/>
      <c r="Q2" s="94"/>
      <c r="R2" s="94"/>
      <c r="S2" s="94"/>
      <c r="T2" s="94"/>
      <c r="U2" s="94"/>
      <c r="V2" s="80"/>
      <c r="W2" s="80"/>
      <c r="X2" s="80"/>
    </row>
    <row r="3" spans="1:25" x14ac:dyDescent="0.25">
      <c r="A3" s="1" t="s">
        <v>75</v>
      </c>
      <c r="B3" s="26">
        <v>8473.16</v>
      </c>
      <c r="C3" s="26">
        <v>13559.32</v>
      </c>
      <c r="D3" s="26">
        <v>24435.74</v>
      </c>
      <c r="E3" s="26">
        <v>36183.599999999999</v>
      </c>
      <c r="F3" s="26">
        <v>41410.720000000001</v>
      </c>
      <c r="G3" s="26">
        <f>S3</f>
        <v>53803.35</v>
      </c>
      <c r="H3" s="30">
        <f>G3/F3-1</f>
        <v>0.29926139898074688</v>
      </c>
      <c r="L3" s="26">
        <v>36225.129999999997</v>
      </c>
      <c r="M3" s="26">
        <v>37300.120000000003</v>
      </c>
      <c r="N3" s="26">
        <v>39406.466114549992</v>
      </c>
      <c r="O3" s="26">
        <v>41410.720000000001</v>
      </c>
      <c r="P3" s="26">
        <v>42942.68</v>
      </c>
      <c r="Q3" s="26">
        <v>46170.28</v>
      </c>
      <c r="R3" s="26">
        <v>49940.480000000003</v>
      </c>
      <c r="S3" s="26">
        <v>53803.35</v>
      </c>
      <c r="T3" s="26">
        <v>58318.83</v>
      </c>
      <c r="U3" s="26">
        <v>62754.37</v>
      </c>
      <c r="V3" s="83">
        <f>IFERROR(U3/Q3-1,"")</f>
        <v>0.35919405297087237</v>
      </c>
      <c r="W3" s="83">
        <f>IFERROR(U3/T3-1,"")</f>
        <v>7.605673844965688E-2</v>
      </c>
      <c r="X3" s="83"/>
      <c r="Y3" s="128"/>
    </row>
    <row r="4" spans="1:25" x14ac:dyDescent="0.25">
      <c r="A4" s="1" t="s">
        <v>137</v>
      </c>
      <c r="B4" s="26">
        <v>542.41999999999996</v>
      </c>
      <c r="C4" s="26">
        <v>374.62</v>
      </c>
      <c r="D4" s="26">
        <v>2920.65</v>
      </c>
      <c r="E4" s="26">
        <v>5760.9</v>
      </c>
      <c r="F4" s="26">
        <v>7655.86</v>
      </c>
      <c r="G4" s="26">
        <f>S4</f>
        <v>10251.59</v>
      </c>
      <c r="H4" s="30">
        <f>G4/F4-1</f>
        <v>0.33905139331179002</v>
      </c>
      <c r="L4" s="26">
        <v>7501.27</v>
      </c>
      <c r="M4" s="26">
        <v>7175.2</v>
      </c>
      <c r="N4" s="26">
        <v>6882.5057435312592</v>
      </c>
      <c r="O4" s="26">
        <f>F4</f>
        <v>7655.86</v>
      </c>
      <c r="P4" s="26">
        <v>8487.92</v>
      </c>
      <c r="Q4" s="26">
        <v>9285.1</v>
      </c>
      <c r="R4" s="26">
        <v>9914.15</v>
      </c>
      <c r="S4" s="26">
        <v>10251.59</v>
      </c>
      <c r="T4" s="26">
        <v>10584.06</v>
      </c>
      <c r="U4" s="26">
        <v>10740.71</v>
      </c>
      <c r="V4" s="83">
        <f>IFERROR(U4/Q4-1,"")</f>
        <v>0.15676837083068551</v>
      </c>
      <c r="W4" s="83">
        <f>IFERROR(U4/T4-1,"")</f>
        <v>1.4800558575820633E-2</v>
      </c>
      <c r="X4" s="83"/>
    </row>
    <row r="5" spans="1:25" s="2" customFormat="1" x14ac:dyDescent="0.25">
      <c r="A5" s="2" t="s">
        <v>76</v>
      </c>
      <c r="B5" s="27">
        <v>7928.97</v>
      </c>
      <c r="C5" s="27">
        <v>13144.09</v>
      </c>
      <c r="D5" s="27">
        <v>21466.74</v>
      </c>
      <c r="E5" s="27">
        <v>30406.600000000006</v>
      </c>
      <c r="F5" s="115">
        <v>33717.980000000003</v>
      </c>
      <c r="G5" s="35">
        <f>S5</f>
        <v>43515.16</v>
      </c>
      <c r="H5" s="30">
        <f>G5/F5-1</f>
        <v>0.29056248328043366</v>
      </c>
      <c r="L5" s="27">
        <v>29000.59</v>
      </c>
      <c r="M5" s="27">
        <v>30120.57</v>
      </c>
      <c r="N5" s="27">
        <v>32519.565761586546</v>
      </c>
      <c r="O5" s="27">
        <v>33717.980000000003</v>
      </c>
      <c r="P5" s="27">
        <v>34411.030000000013</v>
      </c>
      <c r="Q5" s="27">
        <v>36858.879999999997</v>
      </c>
      <c r="R5" s="27">
        <v>40004.019999999997</v>
      </c>
      <c r="S5" s="115">
        <v>43515.16</v>
      </c>
      <c r="T5" s="115">
        <v>47677.66</v>
      </c>
      <c r="U5" s="115">
        <v>51950.879999999997</v>
      </c>
      <c r="V5" s="83">
        <f>IFERROR(U5/Q5-1,"")</f>
        <v>0.40945356994026949</v>
      </c>
      <c r="W5" s="83">
        <f>IFERROR(U5/T5-1,"")</f>
        <v>8.9627301339872734E-2</v>
      </c>
      <c r="X5" s="83"/>
    </row>
    <row r="6" spans="1:25" s="8" customFormat="1" x14ac:dyDescent="0.25">
      <c r="A6" s="8" t="s">
        <v>83</v>
      </c>
      <c r="B6" s="28">
        <f t="shared" ref="B6:G6" si="0">B4/B3</f>
        <v>6.4016258397103315E-2</v>
      </c>
      <c r="C6" s="28">
        <f t="shared" si="0"/>
        <v>2.7628229144234372E-2</v>
      </c>
      <c r="D6" s="28">
        <f t="shared" si="0"/>
        <v>0.11952369766579608</v>
      </c>
      <c r="E6" s="28">
        <f t="shared" si="0"/>
        <v>0.15921301363048451</v>
      </c>
      <c r="F6" s="28">
        <f t="shared" si="0"/>
        <v>0.18487628324259997</v>
      </c>
      <c r="G6" s="28">
        <f t="shared" si="0"/>
        <v>0.19053813563653565</v>
      </c>
      <c r="H6" s="28"/>
      <c r="L6" s="28">
        <f t="shared" ref="L6:S6" si="1">L4/L3</f>
        <v>0.20707365301380565</v>
      </c>
      <c r="M6" s="28">
        <f t="shared" si="1"/>
        <v>0.19236399239466251</v>
      </c>
      <c r="N6" s="37">
        <f t="shared" si="1"/>
        <v>0.17465422358667279</v>
      </c>
      <c r="O6" s="28">
        <f t="shared" si="1"/>
        <v>0.18487628324259997</v>
      </c>
      <c r="P6" s="28">
        <f t="shared" si="1"/>
        <v>0.19765696970938934</v>
      </c>
      <c r="Q6" s="37">
        <f t="shared" si="1"/>
        <v>0.20110555968038316</v>
      </c>
      <c r="R6" s="37">
        <f>R4/R3</f>
        <v>0.1985193173954275</v>
      </c>
      <c r="S6" s="37">
        <f t="shared" si="1"/>
        <v>0.19053813563653565</v>
      </c>
      <c r="T6" s="37">
        <f t="shared" ref="T6:U6" si="2">T4/T3</f>
        <v>0.18148615121393896</v>
      </c>
      <c r="U6" s="37">
        <f t="shared" si="2"/>
        <v>0.17115477376316579</v>
      </c>
      <c r="V6" s="76"/>
      <c r="W6" s="77"/>
      <c r="X6" s="77"/>
    </row>
    <row r="7" spans="1:25" x14ac:dyDescent="0.25">
      <c r="G7" s="16"/>
      <c r="M7" s="57"/>
      <c r="P7" s="57"/>
    </row>
    <row r="8" spans="1:25" x14ac:dyDescent="0.25">
      <c r="A8" s="1" t="s">
        <v>5</v>
      </c>
      <c r="B8" s="29">
        <v>1.02</v>
      </c>
      <c r="C8" s="29">
        <v>1.01</v>
      </c>
      <c r="D8" s="29">
        <v>1.01</v>
      </c>
      <c r="E8" s="29">
        <v>1</v>
      </c>
      <c r="F8" s="29">
        <v>1.01</v>
      </c>
      <c r="G8" s="29">
        <f>S8</f>
        <v>1.05</v>
      </c>
      <c r="H8" s="30">
        <f t="shared" ref="H8:H13" si="3">G8/F8-1</f>
        <v>3.9603960396039639E-2</v>
      </c>
      <c r="L8" s="29">
        <v>1</v>
      </c>
      <c r="M8" s="29">
        <v>1.01</v>
      </c>
      <c r="N8" s="29">
        <v>1.0052942618539171</v>
      </c>
      <c r="O8" s="29">
        <f>F8</f>
        <v>1.01</v>
      </c>
      <c r="P8" s="29">
        <v>1.01</v>
      </c>
      <c r="Q8" s="29">
        <v>1.02</v>
      </c>
      <c r="R8" s="29">
        <v>1.04</v>
      </c>
      <c r="S8" s="29">
        <v>1.05</v>
      </c>
      <c r="T8" s="29">
        <v>1.07</v>
      </c>
      <c r="U8" s="29">
        <v>1.0900000000000001</v>
      </c>
      <c r="V8" s="82"/>
    </row>
    <row r="9" spans="1:25" x14ac:dyDescent="0.25">
      <c r="V9" s="83"/>
    </row>
    <row r="10" spans="1:25" x14ac:dyDescent="0.25">
      <c r="A10" s="25" t="s">
        <v>194</v>
      </c>
      <c r="B10" s="26">
        <v>0</v>
      </c>
      <c r="C10" s="26">
        <v>0</v>
      </c>
      <c r="D10" s="26">
        <v>2756</v>
      </c>
      <c r="E10" s="26">
        <v>3574</v>
      </c>
      <c r="F10" s="26">
        <v>3003</v>
      </c>
      <c r="G10" s="26">
        <f>SUM(P10:S10)</f>
        <v>4646.2</v>
      </c>
      <c r="H10" s="30">
        <f t="shared" si="3"/>
        <v>0.54718614718614722</v>
      </c>
      <c r="L10" s="26">
        <v>1844</v>
      </c>
      <c r="M10" s="26">
        <v>0</v>
      </c>
      <c r="N10" s="29">
        <v>0</v>
      </c>
      <c r="O10" s="26">
        <v>1159</v>
      </c>
      <c r="P10" s="26">
        <v>1183.3</v>
      </c>
      <c r="Q10" s="26">
        <v>1273</v>
      </c>
      <c r="R10" s="26">
        <v>1140.2</v>
      </c>
      <c r="S10" s="26">
        <v>1049.7</v>
      </c>
      <c r="T10" s="35">
        <v>879.11</v>
      </c>
      <c r="U10" s="35">
        <v>856.93</v>
      </c>
      <c r="V10"/>
      <c r="W10" s="83"/>
      <c r="X10" s="83"/>
    </row>
    <row r="11" spans="1:25" x14ac:dyDescent="0.25">
      <c r="U11" s="81"/>
    </row>
    <row r="12" spans="1:25" x14ac:dyDescent="0.25">
      <c r="A12" s="1" t="s">
        <v>77</v>
      </c>
      <c r="B12" s="26">
        <v>4243.57</v>
      </c>
      <c r="C12" s="26">
        <v>7455.29</v>
      </c>
      <c r="D12" s="26">
        <v>15728.21</v>
      </c>
      <c r="E12" s="26">
        <v>16182.88</v>
      </c>
      <c r="F12" s="26">
        <v>10966.13</v>
      </c>
      <c r="G12" s="26">
        <f>SUM(P12:S12)</f>
        <v>20305.298867000001</v>
      </c>
      <c r="H12" s="30">
        <f t="shared" si="3"/>
        <v>0.85163762120273989</v>
      </c>
      <c r="L12" s="26">
        <v>528.07000000000005</v>
      </c>
      <c r="M12" s="26">
        <v>2431.41</v>
      </c>
      <c r="N12" s="26">
        <v>3488.2687700000006</v>
      </c>
      <c r="O12" s="26">
        <v>4518.3900000000003</v>
      </c>
      <c r="P12" s="26">
        <v>3046.26</v>
      </c>
      <c r="Q12" s="26">
        <v>5151.66</v>
      </c>
      <c r="R12" s="26">
        <v>5696.2588670000005</v>
      </c>
      <c r="S12" s="26">
        <v>6411.12</v>
      </c>
      <c r="T12" s="26">
        <v>6611.89</v>
      </c>
      <c r="U12" s="26">
        <v>7021.59</v>
      </c>
      <c r="V12" s="83">
        <f>IFERROR(U12/Q12-1,"")</f>
        <v>0.36297620572786249</v>
      </c>
      <c r="W12" s="83">
        <f>IFERROR(U12/T12-1,"")</f>
        <v>6.1964128259847095E-2</v>
      </c>
      <c r="X12" s="83"/>
    </row>
    <row r="13" spans="1:25" x14ac:dyDescent="0.25">
      <c r="A13" s="1" t="s">
        <v>78</v>
      </c>
      <c r="B13" s="26">
        <v>9747</v>
      </c>
      <c r="C13" s="26">
        <v>15723</v>
      </c>
      <c r="D13" s="26">
        <v>29372</v>
      </c>
      <c r="E13" s="26">
        <v>43094</v>
      </c>
      <c r="F13" s="26">
        <v>50417</v>
      </c>
      <c r="G13" s="26">
        <f>S13</f>
        <v>62055</v>
      </c>
      <c r="H13" s="30">
        <f t="shared" si="3"/>
        <v>0.23083483745562017</v>
      </c>
      <c r="L13" s="26">
        <v>43205</v>
      </c>
      <c r="M13" s="26">
        <v>44796</v>
      </c>
      <c r="N13" s="26">
        <v>47440</v>
      </c>
      <c r="O13" s="26">
        <f>F13</f>
        <v>50417</v>
      </c>
      <c r="P13" s="26">
        <v>52042</v>
      </c>
      <c r="Q13" s="26">
        <v>55243</v>
      </c>
      <c r="R13" s="26">
        <v>58615</v>
      </c>
      <c r="S13" s="26">
        <v>62055</v>
      </c>
      <c r="T13" s="26">
        <v>65638</v>
      </c>
      <c r="U13" s="26">
        <v>69395</v>
      </c>
      <c r="V13" s="83">
        <f>IFERROR(U13/Q13-1,"")</f>
        <v>0.25617725322665308</v>
      </c>
      <c r="W13" s="83">
        <f>IFERROR(U13/T13-1,"")</f>
        <v>5.7238185197598934E-2</v>
      </c>
      <c r="X13" s="83"/>
    </row>
    <row r="14" spans="1:25" x14ac:dyDescent="0.25">
      <c r="L14" s="11"/>
      <c r="M14" s="11"/>
      <c r="N14" s="95"/>
      <c r="O14" s="11"/>
      <c r="P14" s="11"/>
      <c r="Q14" s="95"/>
      <c r="R14" s="95"/>
      <c r="S14" s="95"/>
      <c r="T14" s="95"/>
      <c r="U14" s="95"/>
    </row>
    <row r="15" spans="1:25" s="2" customFormat="1" x14ac:dyDescent="0.25">
      <c r="A15" s="2" t="s">
        <v>145</v>
      </c>
      <c r="B15" s="4"/>
      <c r="C15" s="4"/>
      <c r="D15" s="4"/>
      <c r="E15" s="4"/>
      <c r="F15" s="4"/>
      <c r="G15" s="4"/>
      <c r="H15" s="4"/>
      <c r="L15" s="54"/>
      <c r="M15" s="54"/>
      <c r="N15" s="34"/>
      <c r="O15" s="54"/>
      <c r="P15" s="54"/>
      <c r="Q15" s="34"/>
      <c r="R15" s="34"/>
      <c r="S15" s="34"/>
      <c r="T15" s="34"/>
      <c r="U15" s="34"/>
      <c r="V15" s="84"/>
      <c r="W15" s="84"/>
      <c r="X15" s="84"/>
    </row>
    <row r="16" spans="1:25" x14ac:dyDescent="0.25">
      <c r="A16" s="1" t="s">
        <v>144</v>
      </c>
      <c r="B16" s="30">
        <v>0.13200000000000001</v>
      </c>
      <c r="C16" s="30">
        <v>0.126</v>
      </c>
      <c r="D16" s="30">
        <v>0.123</v>
      </c>
      <c r="E16" s="30">
        <v>0.129</v>
      </c>
      <c r="F16" s="30">
        <v>0.13</v>
      </c>
      <c r="G16" s="30">
        <v>0.12770000000000001</v>
      </c>
      <c r="H16" s="30"/>
      <c r="L16" s="30">
        <v>0.1305</v>
      </c>
      <c r="M16" s="30">
        <v>0.1305</v>
      </c>
      <c r="N16" s="30">
        <v>0.13009999999999999</v>
      </c>
      <c r="O16" s="30">
        <v>0.12809999999999999</v>
      </c>
      <c r="P16" s="30">
        <v>0.12740000000000001</v>
      </c>
      <c r="Q16" s="30">
        <v>0.12759999999999999</v>
      </c>
      <c r="R16" s="30">
        <v>0.128</v>
      </c>
      <c r="S16" s="30">
        <v>0.12770000000000001</v>
      </c>
      <c r="T16" s="30">
        <v>0.12740000000000001</v>
      </c>
      <c r="U16" s="30">
        <v>0.12977338528662619</v>
      </c>
    </row>
    <row r="17" spans="1:24" x14ac:dyDescent="0.25">
      <c r="A17" s="1" t="s">
        <v>149</v>
      </c>
      <c r="B17" s="30">
        <f>B129</f>
        <v>0.10199999999999999</v>
      </c>
      <c r="C17" s="30">
        <f>C129</f>
        <v>8.7999999999999995E-2</v>
      </c>
      <c r="D17" s="30">
        <f>D129</f>
        <v>8.4000000000000005E-2</v>
      </c>
      <c r="E17" s="30">
        <f>E129</f>
        <v>8.7999999999999995E-2</v>
      </c>
      <c r="F17" s="30">
        <f>F129</f>
        <v>0.08</v>
      </c>
      <c r="G17" s="30">
        <v>7.1499999999999994E-2</v>
      </c>
      <c r="H17" s="30"/>
      <c r="L17" s="30">
        <v>8.5000000000000006E-2</v>
      </c>
      <c r="M17" s="30">
        <v>8.2699999999999996E-2</v>
      </c>
      <c r="N17" s="30">
        <v>8.0299999999999996E-2</v>
      </c>
      <c r="O17" s="30">
        <v>7.4200000000000002E-2</v>
      </c>
      <c r="P17" s="30">
        <v>7.17E-2</v>
      </c>
      <c r="Q17" s="30">
        <v>7.1300000000000002E-2</v>
      </c>
      <c r="R17" s="30">
        <v>7.1599999999999997E-2</v>
      </c>
      <c r="S17" s="30">
        <v>7.1499999999999994E-2</v>
      </c>
      <c r="T17" s="30">
        <v>6.93E-2</v>
      </c>
      <c r="U17" s="30">
        <v>7.1326876000869593E-2</v>
      </c>
    </row>
    <row r="18" spans="1:24" x14ac:dyDescent="0.25">
      <c r="A18" s="1" t="s">
        <v>1</v>
      </c>
      <c r="B18" s="45">
        <f t="shared" ref="B18:G18" si="4">B16-B17</f>
        <v>3.0000000000000013E-2</v>
      </c>
      <c r="C18" s="45">
        <f t="shared" si="4"/>
        <v>3.8000000000000006E-2</v>
      </c>
      <c r="D18" s="45">
        <f t="shared" si="4"/>
        <v>3.8999999999999993E-2</v>
      </c>
      <c r="E18" s="45">
        <f t="shared" si="4"/>
        <v>4.1000000000000009E-2</v>
      </c>
      <c r="F18" s="45">
        <f t="shared" si="4"/>
        <v>0.05</v>
      </c>
      <c r="G18" s="45">
        <f t="shared" si="4"/>
        <v>5.6200000000000014E-2</v>
      </c>
      <c r="H18" s="45"/>
      <c r="L18" s="45">
        <f t="shared" ref="L18:S18" si="5">L16-L17</f>
        <v>4.5499999999999999E-2</v>
      </c>
      <c r="M18" s="45">
        <f t="shared" si="5"/>
        <v>4.7800000000000009E-2</v>
      </c>
      <c r="N18" s="45">
        <f t="shared" si="5"/>
        <v>4.9799999999999997E-2</v>
      </c>
      <c r="O18" s="45">
        <f t="shared" si="5"/>
        <v>5.389999999999999E-2</v>
      </c>
      <c r="P18" s="45">
        <f t="shared" si="5"/>
        <v>5.5700000000000013E-2</v>
      </c>
      <c r="Q18" s="45">
        <f t="shared" si="5"/>
        <v>5.6299999999999989E-2</v>
      </c>
      <c r="R18" s="45">
        <f>R16-R17</f>
        <v>5.6400000000000006E-2</v>
      </c>
      <c r="S18" s="45">
        <f t="shared" si="5"/>
        <v>5.6200000000000014E-2</v>
      </c>
      <c r="T18" s="45">
        <f t="shared" ref="T18" si="6">T16-T17</f>
        <v>5.8100000000000013E-2</v>
      </c>
      <c r="U18" s="45">
        <f>U16-U17</f>
        <v>5.8446509285756593E-2</v>
      </c>
    </row>
    <row r="19" spans="1:24" x14ac:dyDescent="0.25">
      <c r="B19" s="11"/>
      <c r="C19" s="11"/>
      <c r="D19" s="11"/>
      <c r="E19" s="11"/>
      <c r="F19" s="11"/>
      <c r="G19" s="11"/>
      <c r="H19" s="11"/>
      <c r="L19" s="50"/>
      <c r="M19" s="50"/>
      <c r="N19" s="95"/>
      <c r="O19" s="91"/>
      <c r="P19" s="91"/>
      <c r="Q19" s="95"/>
      <c r="R19" s="95"/>
      <c r="S19" s="95"/>
      <c r="T19" s="95"/>
      <c r="U19" s="95"/>
    </row>
    <row r="21" spans="1:24" s="5" customFormat="1" x14ac:dyDescent="0.25">
      <c r="A21" s="5" t="s">
        <v>138</v>
      </c>
      <c r="B21" s="6"/>
      <c r="C21" s="6"/>
      <c r="D21" s="6"/>
      <c r="E21" s="6"/>
      <c r="F21" s="6"/>
      <c r="G21" s="6"/>
      <c r="H21" s="6"/>
      <c r="L21" s="6"/>
      <c r="M21" s="6"/>
      <c r="N21" s="94"/>
      <c r="O21" s="6"/>
      <c r="P21" s="6"/>
      <c r="Q21" s="94"/>
      <c r="R21" s="94"/>
      <c r="S21" s="94"/>
      <c r="T21" s="94"/>
      <c r="U21" s="94"/>
      <c r="V21" s="80"/>
      <c r="W21" s="80"/>
      <c r="X21" s="80"/>
    </row>
    <row r="22" spans="1:24" s="2" customFormat="1" x14ac:dyDescent="0.25">
      <c r="A22" s="2" t="s">
        <v>109</v>
      </c>
      <c r="B22" s="4" t="str">
        <f t="shared" ref="B22:G22" si="7">B1</f>
        <v>FY17</v>
      </c>
      <c r="C22" s="4" t="str">
        <f t="shared" si="7"/>
        <v>FY18</v>
      </c>
      <c r="D22" s="4" t="str">
        <f t="shared" si="7"/>
        <v>FY19</v>
      </c>
      <c r="E22" s="4" t="str">
        <f t="shared" si="7"/>
        <v>FY20</v>
      </c>
      <c r="F22" s="4" t="str">
        <f t="shared" si="7"/>
        <v>FY21</v>
      </c>
      <c r="G22" s="4" t="str">
        <f t="shared" si="7"/>
        <v>FY22</v>
      </c>
      <c r="H22" s="4"/>
      <c r="L22" s="4" t="str">
        <f t="shared" ref="L22:W22" si="8">L1</f>
        <v>Q1FY21</v>
      </c>
      <c r="M22" s="4" t="str">
        <f t="shared" si="8"/>
        <v>Q2FY21</v>
      </c>
      <c r="N22" s="34" t="str">
        <f t="shared" si="8"/>
        <v>Q3FY21</v>
      </c>
      <c r="O22" s="4" t="str">
        <f t="shared" si="8"/>
        <v>Q4FY21</v>
      </c>
      <c r="P22" s="4" t="str">
        <f t="shared" si="8"/>
        <v>Q1FY22</v>
      </c>
      <c r="Q22" s="34" t="str">
        <f t="shared" si="8"/>
        <v>Q2FY22</v>
      </c>
      <c r="R22" s="34" t="str">
        <f>R1</f>
        <v>Q3FY22</v>
      </c>
      <c r="S22" s="34" t="str">
        <f t="shared" si="8"/>
        <v>Q4FY22</v>
      </c>
      <c r="T22" s="34" t="str">
        <f t="shared" ref="T22:U22" si="9">T1</f>
        <v>Q1FY23</v>
      </c>
      <c r="U22" s="34" t="str">
        <f t="shared" si="9"/>
        <v>Q2FY23</v>
      </c>
      <c r="V22" s="4" t="str">
        <f t="shared" si="8"/>
        <v>y-o-y</v>
      </c>
      <c r="W22" s="4" t="str">
        <f t="shared" si="8"/>
        <v>q-o-q</v>
      </c>
      <c r="X22" s="4"/>
    </row>
    <row r="23" spans="1:24" x14ac:dyDescent="0.25">
      <c r="A23" s="1" t="s">
        <v>49</v>
      </c>
      <c r="B23" s="11">
        <v>3.4000000000000002E-2</v>
      </c>
      <c r="C23" s="11">
        <v>3.0980000000000001E-2</v>
      </c>
      <c r="D23" s="11">
        <v>3.15E-2</v>
      </c>
      <c r="E23" s="11">
        <v>4.3799999999999999E-2</v>
      </c>
      <c r="F23" s="11">
        <v>6.2199999999999998E-2</v>
      </c>
      <c r="G23" s="11">
        <f>S23</f>
        <v>5.28E-2</v>
      </c>
      <c r="H23" s="11"/>
      <c r="L23" s="11">
        <v>0.02</v>
      </c>
      <c r="M23" s="11">
        <v>6.7000000000000004E-2</v>
      </c>
      <c r="N23" s="11">
        <v>7.4999999999999997E-2</v>
      </c>
      <c r="O23" s="11">
        <v>6.2E-2</v>
      </c>
      <c r="P23" s="11">
        <v>8.8999999999999996E-2</v>
      </c>
      <c r="Q23" s="11">
        <v>7.5999999999999998E-2</v>
      </c>
      <c r="R23" s="11">
        <v>6.5000000000000002E-2</v>
      </c>
      <c r="S23" s="11">
        <v>5.28E-2</v>
      </c>
      <c r="T23" s="11">
        <v>4.9700000000000001E-2</v>
      </c>
      <c r="U23" s="11">
        <v>4.7480000000000001E-2</v>
      </c>
    </row>
    <row r="24" spans="1:24" s="2" customFormat="1" x14ac:dyDescent="0.25">
      <c r="B24" s="4"/>
      <c r="C24" s="4"/>
      <c r="D24" s="4"/>
      <c r="E24" s="4"/>
      <c r="F24" s="4"/>
      <c r="G24" s="4"/>
      <c r="H24" s="4"/>
      <c r="L24" s="4"/>
      <c r="M24" s="4"/>
      <c r="N24" s="34"/>
      <c r="O24" s="4"/>
      <c r="P24" s="4"/>
      <c r="Q24" s="34"/>
      <c r="R24" s="34"/>
      <c r="S24" s="34"/>
      <c r="T24" s="34"/>
      <c r="U24" s="34"/>
      <c r="V24" s="84"/>
      <c r="W24" s="84"/>
      <c r="X24" s="84"/>
    </row>
    <row r="25" spans="1:24" x14ac:dyDescent="0.25">
      <c r="A25" s="1" t="s">
        <v>50</v>
      </c>
      <c r="B25" s="26">
        <v>161.05000000000001</v>
      </c>
      <c r="C25" s="26">
        <v>182.47</v>
      </c>
      <c r="D25" s="26">
        <v>364.12000000000006</v>
      </c>
      <c r="E25" s="26">
        <v>596.68000000000006</v>
      </c>
      <c r="F25" s="26">
        <v>1394.9959999999999</v>
      </c>
      <c r="G25" s="26">
        <f>S25</f>
        <v>1588.68</v>
      </c>
      <c r="H25" s="26"/>
      <c r="I25" s="2"/>
      <c r="J25" s="2"/>
      <c r="L25" s="26">
        <v>419.79</v>
      </c>
      <c r="M25" s="26">
        <v>402.67</v>
      </c>
      <c r="N25" s="26">
        <v>1331.96</v>
      </c>
      <c r="O25" s="26">
        <f>F25</f>
        <v>1394.9959999999999</v>
      </c>
      <c r="P25" s="35">
        <v>1986.22</v>
      </c>
      <c r="Q25" s="35">
        <v>1917.16</v>
      </c>
      <c r="R25" s="35">
        <v>1893.88</v>
      </c>
      <c r="S25" s="35">
        <v>1588.68</v>
      </c>
      <c r="T25" s="35">
        <v>1676.81</v>
      </c>
      <c r="U25" s="35">
        <v>1691.5450000000001</v>
      </c>
      <c r="V25" s="83">
        <f>IFERROR(U25/Q25-1,"")</f>
        <v>-0.11768188361952059</v>
      </c>
      <c r="W25" s="83">
        <f>IFERROR(U25/T25-1,"")</f>
        <v>8.7875191584021461E-3</v>
      </c>
      <c r="X25" s="83"/>
    </row>
    <row r="26" spans="1:24" x14ac:dyDescent="0.25">
      <c r="A26" s="1" t="s">
        <v>7</v>
      </c>
      <c r="B26" s="11">
        <f t="shared" ref="B26:G26" si="10">B25/B5</f>
        <v>2.0311591543416108E-2</v>
      </c>
      <c r="C26" s="11">
        <f t="shared" si="10"/>
        <v>1.3882284737855568E-2</v>
      </c>
      <c r="D26" s="11">
        <f t="shared" si="10"/>
        <v>1.6962053856337759E-2</v>
      </c>
      <c r="E26" s="11">
        <f t="shared" si="10"/>
        <v>1.9623371241769876E-2</v>
      </c>
      <c r="F26" s="11">
        <f t="shared" si="10"/>
        <v>4.1372466559384632E-2</v>
      </c>
      <c r="G26" s="11">
        <f t="shared" si="10"/>
        <v>3.6508655833966827E-2</v>
      </c>
      <c r="H26" s="11"/>
      <c r="I26" s="2"/>
      <c r="J26" s="2"/>
      <c r="L26" s="59">
        <f t="shared" ref="L26:S26" si="11">L25/L5</f>
        <v>1.4475222745468282E-2</v>
      </c>
      <c r="M26" s="23">
        <f t="shared" si="11"/>
        <v>1.3368604910199243E-2</v>
      </c>
      <c r="N26" s="23">
        <f t="shared" si="11"/>
        <v>4.0958726502226733E-2</v>
      </c>
      <c r="O26" s="11">
        <f t="shared" si="11"/>
        <v>4.1372466559384632E-2</v>
      </c>
      <c r="P26" s="11">
        <f t="shared" si="11"/>
        <v>5.7720446031403284E-2</v>
      </c>
      <c r="Q26" s="11">
        <f t="shared" si="11"/>
        <v>5.2013517502430898E-2</v>
      </c>
      <c r="R26" s="11">
        <f>R25/R5</f>
        <v>4.7342242104668489E-2</v>
      </c>
      <c r="S26" s="11">
        <f t="shared" si="11"/>
        <v>3.6508655833966827E-2</v>
      </c>
      <c r="T26" s="11">
        <f t="shared" ref="T26:U26" si="12">T25/T5</f>
        <v>3.5169720997213369E-2</v>
      </c>
      <c r="U26" s="11">
        <f t="shared" si="12"/>
        <v>3.2560468658086254E-2</v>
      </c>
    </row>
    <row r="27" spans="1:24" x14ac:dyDescent="0.25">
      <c r="S27" s="91"/>
      <c r="T27" s="91"/>
      <c r="U27" s="91"/>
    </row>
    <row r="28" spans="1:24" x14ac:dyDescent="0.25">
      <c r="A28" s="1" t="s">
        <v>123</v>
      </c>
      <c r="B28" s="26">
        <v>57.24</v>
      </c>
      <c r="C28" s="26">
        <v>80.679999999999993</v>
      </c>
      <c r="D28" s="26">
        <v>170.45000000000002</v>
      </c>
      <c r="E28" s="26">
        <v>315.36</v>
      </c>
      <c r="F28" s="26">
        <v>621.66000000000008</v>
      </c>
      <c r="G28" s="26">
        <f>S28</f>
        <v>1015.23</v>
      </c>
      <c r="H28" s="26"/>
      <c r="L28" s="26">
        <v>275.32</v>
      </c>
      <c r="M28" s="26">
        <v>275.79000000000002</v>
      </c>
      <c r="N28" s="26">
        <v>510.7</v>
      </c>
      <c r="O28" s="26">
        <v>621.66</v>
      </c>
      <c r="P28" s="26">
        <v>665.55</v>
      </c>
      <c r="Q28" s="26">
        <v>640.4</v>
      </c>
      <c r="R28" s="124">
        <v>1023.6</v>
      </c>
      <c r="S28" s="124">
        <v>1015.23</v>
      </c>
      <c r="T28" s="124">
        <v>1020.03</v>
      </c>
      <c r="U28" s="124">
        <v>1001.11</v>
      </c>
      <c r="V28" s="83">
        <f>IFERROR(U28/Q28-1,"")</f>
        <v>0.56325733916302312</v>
      </c>
      <c r="W28" s="83">
        <f>IFERROR(U28/T28-1,"")</f>
        <v>-1.854847406448823E-2</v>
      </c>
      <c r="X28" s="83"/>
    </row>
    <row r="29" spans="1:24" x14ac:dyDescent="0.25">
      <c r="A29" s="1" t="s">
        <v>124</v>
      </c>
      <c r="B29" s="26">
        <v>9.5299999999999994</v>
      </c>
      <c r="C29" s="26">
        <v>16.5</v>
      </c>
      <c r="D29" s="26">
        <v>42.4</v>
      </c>
      <c r="E29" s="26">
        <v>81.22</v>
      </c>
      <c r="F29" s="26">
        <v>223.54</v>
      </c>
      <c r="G29" s="26">
        <f>S29</f>
        <v>252.51</v>
      </c>
      <c r="H29" s="26"/>
      <c r="L29" s="26">
        <v>72.02</v>
      </c>
      <c r="M29" s="26">
        <v>89.4</v>
      </c>
      <c r="N29" s="26">
        <v>146.05000000000001</v>
      </c>
      <c r="O29" s="26">
        <v>223.54</v>
      </c>
      <c r="P29" s="26">
        <v>174.32</v>
      </c>
      <c r="Q29" s="26">
        <v>189.63</v>
      </c>
      <c r="R29" s="26">
        <v>232.04</v>
      </c>
      <c r="S29" s="26">
        <v>252.51</v>
      </c>
      <c r="T29" s="26">
        <v>228.76</v>
      </c>
      <c r="U29" s="26">
        <v>264.5</v>
      </c>
      <c r="V29" s="83">
        <f>IFERROR(U29/Q29-1,"")</f>
        <v>0.39482149448926851</v>
      </c>
      <c r="W29" s="83">
        <f>IFERROR(U29/T29-1,"")</f>
        <v>0.15623360727399893</v>
      </c>
      <c r="X29" s="83"/>
    </row>
    <row r="30" spans="1:24" s="2" customFormat="1" x14ac:dyDescent="0.25">
      <c r="A30" s="2" t="s">
        <v>84</v>
      </c>
      <c r="B30" s="4">
        <f t="shared" ref="B30:G30" si="13">B28-B29</f>
        <v>47.71</v>
      </c>
      <c r="C30" s="4">
        <f t="shared" si="13"/>
        <v>64.179999999999993</v>
      </c>
      <c r="D30" s="4">
        <f t="shared" si="13"/>
        <v>128.05000000000001</v>
      </c>
      <c r="E30" s="4">
        <f t="shared" si="13"/>
        <v>234.14000000000001</v>
      </c>
      <c r="F30" s="4">
        <f t="shared" si="13"/>
        <v>398.12000000000012</v>
      </c>
      <c r="G30" s="4">
        <f t="shared" si="13"/>
        <v>762.72</v>
      </c>
      <c r="H30" s="4"/>
      <c r="L30" s="4">
        <f t="shared" ref="L30:S30" si="14">L28-L29</f>
        <v>203.3</v>
      </c>
      <c r="M30" s="4">
        <f t="shared" si="14"/>
        <v>186.39000000000001</v>
      </c>
      <c r="N30" s="4">
        <f t="shared" si="14"/>
        <v>364.65</v>
      </c>
      <c r="O30" s="4">
        <f t="shared" si="14"/>
        <v>398.12</v>
      </c>
      <c r="P30" s="4">
        <f t="shared" si="14"/>
        <v>491.22999999999996</v>
      </c>
      <c r="Q30" s="4">
        <f t="shared" si="14"/>
        <v>450.77</v>
      </c>
      <c r="R30" s="4">
        <f>R28-R29</f>
        <v>791.56000000000006</v>
      </c>
      <c r="S30" s="4">
        <f t="shared" si="14"/>
        <v>762.72</v>
      </c>
      <c r="T30" s="4">
        <f t="shared" ref="T30:U30" si="15">T28-T29</f>
        <v>791.27</v>
      </c>
      <c r="U30" s="4">
        <f t="shared" si="15"/>
        <v>736.61</v>
      </c>
      <c r="V30" s="85">
        <f>IFERROR(U30/Q30-1,"")</f>
        <v>0.63411495884819313</v>
      </c>
      <c r="W30" s="85">
        <f>IFERROR(U30/T30-1,"")</f>
        <v>-6.9078822652192007E-2</v>
      </c>
      <c r="X30" s="85"/>
    </row>
    <row r="31" spans="1:24" x14ac:dyDescent="0.25">
      <c r="A31" s="1" t="s">
        <v>142</v>
      </c>
      <c r="B31" s="26">
        <v>35.85</v>
      </c>
      <c r="C31" s="26">
        <v>56.74</v>
      </c>
      <c r="D31" s="26">
        <v>119.69</v>
      </c>
      <c r="E31" s="26">
        <v>267.45999999999998</v>
      </c>
      <c r="F31" s="26">
        <v>452.98</v>
      </c>
      <c r="G31" s="26">
        <f>S31</f>
        <v>466.5</v>
      </c>
      <c r="H31" s="26"/>
      <c r="L31" s="26">
        <v>306.88</v>
      </c>
      <c r="M31" s="26">
        <v>398.93</v>
      </c>
      <c r="N31" s="26">
        <v>452.25</v>
      </c>
      <c r="O31" s="26">
        <f>F31</f>
        <v>452.98</v>
      </c>
      <c r="P31" s="26">
        <v>459.67</v>
      </c>
      <c r="Q31" s="26">
        <v>486.95</v>
      </c>
      <c r="R31" s="26">
        <v>464.17</v>
      </c>
      <c r="S31" s="26">
        <v>466.5</v>
      </c>
      <c r="T31" s="26">
        <v>455.33</v>
      </c>
      <c r="U31" s="26">
        <v>496.48</v>
      </c>
      <c r="V31" s="83">
        <f>IFERROR(U31/Q31-1,"")</f>
        <v>1.957079782318516E-2</v>
      </c>
      <c r="W31" s="83">
        <f>IFERROR(U31/T31-1,"")</f>
        <v>9.0374014451057638E-2</v>
      </c>
      <c r="X31" s="83"/>
    </row>
    <row r="32" spans="1:24" s="2" customFormat="1" x14ac:dyDescent="0.25">
      <c r="A32" s="2" t="s">
        <v>156</v>
      </c>
      <c r="B32" s="4">
        <f t="shared" ref="B32:G32" si="16">B5-B31</f>
        <v>7893.12</v>
      </c>
      <c r="C32" s="4">
        <f t="shared" si="16"/>
        <v>13087.35</v>
      </c>
      <c r="D32" s="4">
        <f t="shared" si="16"/>
        <v>21347.050000000003</v>
      </c>
      <c r="E32" s="4">
        <f t="shared" si="16"/>
        <v>30139.140000000007</v>
      </c>
      <c r="F32" s="4">
        <f t="shared" si="16"/>
        <v>33265</v>
      </c>
      <c r="G32" s="4">
        <f t="shared" si="16"/>
        <v>43048.66</v>
      </c>
      <c r="H32" s="4"/>
      <c r="L32" s="4">
        <f t="shared" ref="L32:S32" si="17">L5-L31</f>
        <v>28693.71</v>
      </c>
      <c r="M32" s="4">
        <f t="shared" si="17"/>
        <v>29721.64</v>
      </c>
      <c r="N32" s="4">
        <f t="shared" si="17"/>
        <v>32067.315761586546</v>
      </c>
      <c r="O32" s="4">
        <f t="shared" si="17"/>
        <v>33265</v>
      </c>
      <c r="P32" s="4">
        <f t="shared" si="17"/>
        <v>33951.360000000015</v>
      </c>
      <c r="Q32" s="4">
        <f t="shared" si="17"/>
        <v>36371.93</v>
      </c>
      <c r="R32" s="4">
        <f>R5-R31</f>
        <v>39539.85</v>
      </c>
      <c r="S32" s="4">
        <f t="shared" si="17"/>
        <v>43048.66</v>
      </c>
      <c r="T32" s="4">
        <f t="shared" ref="T32:U32" si="18">T5-T31</f>
        <v>47222.33</v>
      </c>
      <c r="U32" s="4">
        <f t="shared" si="18"/>
        <v>51454.399999999994</v>
      </c>
      <c r="V32" s="85">
        <f>IFERROR(U32/Q32-1,"")</f>
        <v>0.41467334837606895</v>
      </c>
      <c r="W32" s="85">
        <f>IFERROR(U32/T32-1,"")</f>
        <v>8.962010133765097E-2</v>
      </c>
      <c r="X32" s="85"/>
    </row>
    <row r="33" spans="1:27" s="2" customFormat="1" x14ac:dyDescent="0.25">
      <c r="B33" s="4"/>
      <c r="C33" s="4"/>
      <c r="D33" s="4"/>
      <c r="E33" s="4"/>
      <c r="F33" s="4"/>
      <c r="G33" s="4"/>
      <c r="H33" s="4"/>
      <c r="L33" s="4"/>
      <c r="M33" s="4"/>
      <c r="N33" s="34"/>
      <c r="O33" s="4"/>
      <c r="P33" s="4"/>
      <c r="Q33" s="34"/>
      <c r="R33" s="34"/>
      <c r="S33" s="34"/>
      <c r="T33" s="34"/>
      <c r="U33" s="34"/>
      <c r="V33" s="84"/>
      <c r="W33" s="84"/>
      <c r="X33" s="84"/>
    </row>
    <row r="34" spans="1:27" s="2" customFormat="1" x14ac:dyDescent="0.25">
      <c r="A34" s="1" t="s">
        <v>189</v>
      </c>
      <c r="B34" s="47">
        <f t="shared" ref="B34:G34" si="19">B5-B25</f>
        <v>7767.92</v>
      </c>
      <c r="C34" s="47">
        <f t="shared" si="19"/>
        <v>12961.62</v>
      </c>
      <c r="D34" s="47">
        <f t="shared" si="19"/>
        <v>21102.620000000003</v>
      </c>
      <c r="E34" s="47">
        <f t="shared" si="19"/>
        <v>29809.920000000006</v>
      </c>
      <c r="F34" s="47">
        <f t="shared" si="19"/>
        <v>32322.984000000004</v>
      </c>
      <c r="G34" s="47">
        <f t="shared" si="19"/>
        <v>41926.480000000003</v>
      </c>
      <c r="H34" s="47"/>
      <c r="L34" s="47">
        <f t="shared" ref="L34:S34" si="20">L5-L25</f>
        <v>28580.799999999999</v>
      </c>
      <c r="M34" s="47">
        <f t="shared" si="20"/>
        <v>29717.9</v>
      </c>
      <c r="N34" s="47">
        <f t="shared" si="20"/>
        <v>31187.605761586547</v>
      </c>
      <c r="O34" s="47">
        <f t="shared" si="20"/>
        <v>32322.984000000004</v>
      </c>
      <c r="P34" s="47">
        <f t="shared" si="20"/>
        <v>32424.810000000012</v>
      </c>
      <c r="Q34" s="47">
        <f t="shared" si="20"/>
        <v>34941.719999999994</v>
      </c>
      <c r="R34" s="47">
        <f>R5-R25</f>
        <v>38110.14</v>
      </c>
      <c r="S34" s="47">
        <f t="shared" si="20"/>
        <v>41926.480000000003</v>
      </c>
      <c r="T34" s="47">
        <f t="shared" ref="T34:U34" si="21">T5-T25</f>
        <v>46000.850000000006</v>
      </c>
      <c r="U34" s="47">
        <f t="shared" si="21"/>
        <v>50259.334999999999</v>
      </c>
      <c r="V34" s="83">
        <f>IFERROR(U34/Q34-1,"")</f>
        <v>0.438376101691617</v>
      </c>
      <c r="W34" s="83">
        <f>IFERROR(U34/T34-1,"")</f>
        <v>9.2574050262114627E-2</v>
      </c>
      <c r="X34" s="85"/>
    </row>
    <row r="35" spans="1:27" s="2" customFormat="1" x14ac:dyDescent="0.25">
      <c r="A35" s="1" t="s">
        <v>190</v>
      </c>
      <c r="B35" s="47">
        <f t="shared" ref="B35:G35" si="22">B25-B28</f>
        <v>103.81</v>
      </c>
      <c r="C35" s="47">
        <f t="shared" si="22"/>
        <v>101.79</v>
      </c>
      <c r="D35" s="47">
        <f t="shared" si="22"/>
        <v>193.67000000000004</v>
      </c>
      <c r="E35" s="47">
        <f t="shared" si="22"/>
        <v>281.32000000000005</v>
      </c>
      <c r="F35" s="47">
        <f t="shared" si="22"/>
        <v>773.33599999999979</v>
      </c>
      <c r="G35" s="47">
        <f t="shared" si="22"/>
        <v>573.45000000000005</v>
      </c>
      <c r="H35" s="47"/>
      <c r="L35" s="47">
        <f t="shared" ref="L35:S35" si="23">L25-L28</f>
        <v>144.47000000000003</v>
      </c>
      <c r="M35" s="47">
        <f t="shared" si="23"/>
        <v>126.88</v>
      </c>
      <c r="N35" s="47">
        <f t="shared" si="23"/>
        <v>821.26</v>
      </c>
      <c r="O35" s="47">
        <f t="shared" si="23"/>
        <v>773.3359999999999</v>
      </c>
      <c r="P35" s="47">
        <f t="shared" si="23"/>
        <v>1320.67</v>
      </c>
      <c r="Q35" s="47">
        <f t="shared" si="23"/>
        <v>1276.7600000000002</v>
      </c>
      <c r="R35" s="47">
        <f>R25-R28</f>
        <v>870.28000000000009</v>
      </c>
      <c r="S35" s="47">
        <f t="shared" si="23"/>
        <v>573.45000000000005</v>
      </c>
      <c r="T35" s="47">
        <f t="shared" ref="T35:U35" si="24">T25-T28</f>
        <v>656.78</v>
      </c>
      <c r="U35" s="47">
        <f t="shared" si="24"/>
        <v>690.43500000000006</v>
      </c>
      <c r="V35" s="83">
        <f>IFERROR(U35/Q35-1,"")</f>
        <v>-0.45922882922397323</v>
      </c>
      <c r="W35" s="83">
        <f>IFERROR(U35/T35-1,"")</f>
        <v>5.1242425165199945E-2</v>
      </c>
      <c r="X35" s="85"/>
    </row>
    <row r="36" spans="1:27" s="8" customFormat="1" x14ac:dyDescent="0.25">
      <c r="B36" s="10"/>
      <c r="C36" s="10"/>
      <c r="D36" s="10"/>
      <c r="E36" s="10"/>
      <c r="F36" s="10"/>
      <c r="G36" s="10"/>
      <c r="H36" s="10"/>
      <c r="L36" s="10"/>
      <c r="M36" s="10"/>
      <c r="N36" s="96"/>
      <c r="O36" s="10"/>
      <c r="P36" s="10"/>
      <c r="Q36" s="96"/>
      <c r="R36" s="96"/>
      <c r="S36" s="106"/>
      <c r="T36" s="106"/>
      <c r="U36" s="106"/>
      <c r="V36" s="78"/>
      <c r="W36" s="78"/>
      <c r="X36" s="78"/>
    </row>
    <row r="37" spans="1:27" s="8" customFormat="1" x14ac:dyDescent="0.25">
      <c r="A37" s="8" t="s">
        <v>18</v>
      </c>
      <c r="B37" s="28">
        <f t="shared" ref="B37:G37" si="25">B28/B5</f>
        <v>7.2190965535246067E-3</v>
      </c>
      <c r="C37" s="28">
        <f t="shared" si="25"/>
        <v>6.1381198698426433E-3</v>
      </c>
      <c r="D37" s="28">
        <f t="shared" si="25"/>
        <v>7.9401902664307678E-3</v>
      </c>
      <c r="E37" s="28">
        <f t="shared" si="25"/>
        <v>1.0371432517940182E-2</v>
      </c>
      <c r="F37" s="28">
        <f t="shared" si="25"/>
        <v>1.843704753368974E-2</v>
      </c>
      <c r="G37" s="117">
        <f t="shared" si="25"/>
        <v>2.333048987984877E-2</v>
      </c>
      <c r="H37" s="28"/>
      <c r="L37" s="101">
        <f t="shared" ref="L37:S37" si="26">L28/L5</f>
        <v>9.4935999577939623E-3</v>
      </c>
      <c r="M37" s="101">
        <f t="shared" si="26"/>
        <v>9.1562012272676119E-3</v>
      </c>
      <c r="N37" s="101">
        <f t="shared" si="26"/>
        <v>1.5704391742009664E-2</v>
      </c>
      <c r="O37" s="102">
        <f t="shared" si="26"/>
        <v>1.8437047533689736E-2</v>
      </c>
      <c r="P37" s="102">
        <f t="shared" si="26"/>
        <v>1.9341182173274084E-2</v>
      </c>
      <c r="Q37" s="102">
        <f t="shared" si="26"/>
        <v>1.7374374913182385E-2</v>
      </c>
      <c r="R37" s="103">
        <f>R28/R5</f>
        <v>2.5587428463439428E-2</v>
      </c>
      <c r="S37" s="103">
        <f t="shared" si="26"/>
        <v>2.333048987984877E-2</v>
      </c>
      <c r="T37" s="103">
        <f t="shared" ref="T37:U37" si="27">T28/T5</f>
        <v>2.1394296616067145E-2</v>
      </c>
      <c r="U37" s="103">
        <f t="shared" si="27"/>
        <v>1.9270318423865007E-2</v>
      </c>
      <c r="V37" s="78"/>
      <c r="W37" s="78"/>
      <c r="X37" s="78"/>
    </row>
    <row r="38" spans="1:27" s="8" customFormat="1" x14ac:dyDescent="0.25">
      <c r="A38" s="8" t="s">
        <v>159</v>
      </c>
      <c r="B38" s="28">
        <f t="shared" ref="B38:G38" si="28">B30/B32</f>
        <v>6.0445045812048976E-3</v>
      </c>
      <c r="C38" s="28">
        <f t="shared" si="28"/>
        <v>4.903972156318887E-3</v>
      </c>
      <c r="D38" s="28">
        <f t="shared" si="28"/>
        <v>5.9984869103693484E-3</v>
      </c>
      <c r="E38" s="28">
        <f t="shared" si="28"/>
        <v>7.7686357341317626E-3</v>
      </c>
      <c r="F38" s="28">
        <f t="shared" si="28"/>
        <v>1.1968134676085981E-2</v>
      </c>
      <c r="G38" s="117">
        <f t="shared" si="28"/>
        <v>1.771762466009395E-2</v>
      </c>
      <c r="H38" s="28"/>
      <c r="L38" s="102">
        <f t="shared" ref="L38:S38" si="29">L30/L32</f>
        <v>7.0851765073251249E-3</v>
      </c>
      <c r="M38" s="102">
        <f t="shared" si="29"/>
        <v>6.2711882655196692E-3</v>
      </c>
      <c r="N38" s="102">
        <f t="shared" si="29"/>
        <v>1.137139144140073E-2</v>
      </c>
      <c r="O38" s="102">
        <f t="shared" si="29"/>
        <v>1.1968134676085977E-2</v>
      </c>
      <c r="P38" s="102">
        <f t="shared" si="29"/>
        <v>1.446863984240984E-2</v>
      </c>
      <c r="Q38" s="102">
        <f t="shared" si="29"/>
        <v>1.2393348387066619E-2</v>
      </c>
      <c r="R38" s="103">
        <f>R30/R32</f>
        <v>2.0019296987722514E-2</v>
      </c>
      <c r="S38" s="103">
        <f t="shared" si="29"/>
        <v>1.771762466009395E-2</v>
      </c>
      <c r="T38" s="103">
        <f t="shared" ref="T38" si="30">T30/T32</f>
        <v>1.6756267638636212E-2</v>
      </c>
      <c r="U38" s="103">
        <f>U30/U32</f>
        <v>1.4315782518113128E-2</v>
      </c>
      <c r="V38" s="78"/>
      <c r="W38" s="78"/>
      <c r="X38" s="78"/>
    </row>
    <row r="40" spans="1:27" x14ac:dyDescent="0.25">
      <c r="A40" s="1" t="s">
        <v>157</v>
      </c>
      <c r="B40" s="26">
        <v>6.47</v>
      </c>
      <c r="C40" s="26">
        <v>10.210000000000001</v>
      </c>
      <c r="D40" s="26">
        <v>14.51</v>
      </c>
      <c r="E40" s="26">
        <v>9.11</v>
      </c>
      <c r="F40" s="29">
        <v>9.48</v>
      </c>
      <c r="G40" s="29">
        <v>11.28</v>
      </c>
      <c r="H40" s="26"/>
      <c r="L40" s="26">
        <v>9.2200000000000006</v>
      </c>
      <c r="M40" s="26">
        <v>9.0299999999999994</v>
      </c>
      <c r="N40" s="26">
        <v>9.59</v>
      </c>
      <c r="O40" s="26">
        <f>F40</f>
        <v>9.48</v>
      </c>
      <c r="P40" s="26">
        <v>8.26</v>
      </c>
      <c r="Q40" s="26">
        <v>8.9</v>
      </c>
      <c r="R40" s="26">
        <v>8.92</v>
      </c>
      <c r="S40" s="35">
        <f>G40</f>
        <v>11.28</v>
      </c>
      <c r="T40" s="35">
        <v>11.62</v>
      </c>
      <c r="U40" s="35">
        <v>12.05</v>
      </c>
      <c r="V40" s="83">
        <f>IFERROR(U40/Q40-1,"")</f>
        <v>0.35393258426966301</v>
      </c>
      <c r="W40" s="83">
        <f>IFERROR(U40/T40-1,"")</f>
        <v>3.7005163511187655E-2</v>
      </c>
      <c r="X40" s="89"/>
    </row>
    <row r="41" spans="1:27" x14ac:dyDescent="0.25">
      <c r="A41" s="1" t="s">
        <v>242</v>
      </c>
      <c r="B41" s="7">
        <f t="shared" ref="B41:G41" si="31">(B31+B40)/B28</f>
        <v>0.73934311670160724</v>
      </c>
      <c r="C41" s="7">
        <f t="shared" si="31"/>
        <v>0.82982151710461094</v>
      </c>
      <c r="D41" s="7">
        <f t="shared" si="31"/>
        <v>0.78732766207098837</v>
      </c>
      <c r="E41" s="7">
        <f t="shared" si="31"/>
        <v>0.87699771689497708</v>
      </c>
      <c r="F41" s="7">
        <f t="shared" si="31"/>
        <v>0.74391146285751053</v>
      </c>
      <c r="G41" s="7">
        <f t="shared" si="31"/>
        <v>0.47061257055051559</v>
      </c>
      <c r="H41" s="7"/>
      <c r="L41" s="7">
        <f t="shared" ref="L41:S41" si="32">(L31+L40)/L28</f>
        <v>1.1481185529565598</v>
      </c>
      <c r="M41" s="7">
        <f t="shared" si="32"/>
        <v>1.4792414518292902</v>
      </c>
      <c r="N41" s="11">
        <f t="shared" si="32"/>
        <v>0.90432739377325233</v>
      </c>
      <c r="O41" s="11">
        <f t="shared" si="32"/>
        <v>0.74391146285751064</v>
      </c>
      <c r="P41" s="11">
        <f t="shared" si="32"/>
        <v>0.70307264668319436</v>
      </c>
      <c r="Q41" s="11">
        <f t="shared" si="32"/>
        <v>0.77428169893816368</v>
      </c>
      <c r="R41" s="11">
        <f>(R31+R40)/R28</f>
        <v>0.46218249316139121</v>
      </c>
      <c r="S41" s="11">
        <f t="shared" si="32"/>
        <v>0.47061257055051559</v>
      </c>
      <c r="T41" s="11">
        <f t="shared" ref="T41" si="33">(T31+T40)/T28</f>
        <v>0.45778065351019087</v>
      </c>
      <c r="U41" s="11">
        <f>(U31+U40)/U28</f>
        <v>0.50796615756510277</v>
      </c>
    </row>
    <row r="42" spans="1:27" x14ac:dyDescent="0.25">
      <c r="A42" s="1" t="s">
        <v>243</v>
      </c>
      <c r="B42" s="7">
        <f>B41</f>
        <v>0.73934311670160724</v>
      </c>
      <c r="C42" s="7">
        <f>C41</f>
        <v>0.82982151710461094</v>
      </c>
      <c r="D42" s="7">
        <f>D41</f>
        <v>0.78732766207098837</v>
      </c>
      <c r="E42" s="7">
        <f>E41</f>
        <v>0.87699771689497708</v>
      </c>
      <c r="F42" s="7">
        <f>F41</f>
        <v>0.74391146285751053</v>
      </c>
      <c r="G42" s="7">
        <f>S42</f>
        <v>0.83599999999999997</v>
      </c>
      <c r="H42" s="7"/>
      <c r="L42" s="11">
        <f t="shared" ref="L42:P42" si="34">L41</f>
        <v>1.1481185529565598</v>
      </c>
      <c r="M42" s="11">
        <f t="shared" si="34"/>
        <v>1.4792414518292902</v>
      </c>
      <c r="N42" s="11">
        <f t="shared" si="34"/>
        <v>0.90432739377325233</v>
      </c>
      <c r="O42" s="11">
        <f t="shared" si="34"/>
        <v>0.74391146285751064</v>
      </c>
      <c r="P42" s="11">
        <f t="shared" si="34"/>
        <v>0.70307264668319436</v>
      </c>
      <c r="Q42" s="11">
        <f>Q41</f>
        <v>0.77428169893816368</v>
      </c>
      <c r="R42" s="11">
        <v>0.69099999999999995</v>
      </c>
      <c r="S42" s="11">
        <v>0.83599999999999997</v>
      </c>
      <c r="T42" s="11">
        <v>0.81</v>
      </c>
      <c r="U42" s="11">
        <v>0.91020000000000001</v>
      </c>
    </row>
    <row r="43" spans="1:27" s="5" customFormat="1" x14ac:dyDescent="0.25">
      <c r="A43" s="5" t="s">
        <v>79</v>
      </c>
      <c r="B43" s="6" t="str">
        <f t="shared" ref="B43:H43" si="35">B1</f>
        <v>FY17</v>
      </c>
      <c r="C43" s="6" t="str">
        <f t="shared" si="35"/>
        <v>FY18</v>
      </c>
      <c r="D43" s="6" t="str">
        <f t="shared" si="35"/>
        <v>FY19</v>
      </c>
      <c r="E43" s="6" t="str">
        <f t="shared" si="35"/>
        <v>FY20</v>
      </c>
      <c r="F43" s="6" t="str">
        <f t="shared" si="35"/>
        <v>FY21</v>
      </c>
      <c r="G43" s="6" t="str">
        <f>G1</f>
        <v>FY22</v>
      </c>
      <c r="H43" s="6" t="str">
        <f t="shared" si="35"/>
        <v>Yoy%</v>
      </c>
      <c r="L43" s="6" t="s">
        <v>38</v>
      </c>
      <c r="M43" s="6" t="str">
        <f>M1</f>
        <v>Q2FY21</v>
      </c>
      <c r="N43" s="94" t="str">
        <f>N1</f>
        <v>Q3FY21</v>
      </c>
      <c r="O43" s="6" t="s">
        <v>74</v>
      </c>
      <c r="P43" s="6" t="s">
        <v>191</v>
      </c>
      <c r="Q43" s="94" t="str">
        <f t="shared" ref="Q43:W43" si="36">Q1</f>
        <v>Q2FY22</v>
      </c>
      <c r="R43" s="94" t="str">
        <f t="shared" si="36"/>
        <v>Q3FY22</v>
      </c>
      <c r="S43" s="94" t="str">
        <f t="shared" si="36"/>
        <v>Q4FY22</v>
      </c>
      <c r="T43" s="94" t="str">
        <f t="shared" si="36"/>
        <v>Q1FY23</v>
      </c>
      <c r="U43" s="94" t="str">
        <f t="shared" ref="U43" si="37">U1</f>
        <v>Q2FY23</v>
      </c>
      <c r="V43" s="6" t="str">
        <f t="shared" si="36"/>
        <v>y-o-y</v>
      </c>
      <c r="W43" s="6" t="str">
        <f t="shared" si="36"/>
        <v>q-o-q</v>
      </c>
      <c r="X43" s="6"/>
    </row>
    <row r="44" spans="1:27" s="8" customFormat="1" x14ac:dyDescent="0.25">
      <c r="B44" s="9"/>
      <c r="C44" s="9"/>
      <c r="D44" s="9"/>
      <c r="E44" s="9"/>
      <c r="F44" s="9"/>
      <c r="G44" s="9"/>
      <c r="H44" s="9"/>
      <c r="L44" s="9"/>
      <c r="M44" s="9"/>
      <c r="N44" s="99"/>
      <c r="O44" s="100"/>
      <c r="P44" s="100"/>
      <c r="Q44" s="99"/>
      <c r="R44" s="99"/>
      <c r="S44" s="99"/>
      <c r="T44" s="99"/>
      <c r="U44" s="99"/>
      <c r="V44" s="78"/>
      <c r="W44" s="78"/>
      <c r="X44" s="78"/>
    </row>
    <row r="45" spans="1:27" x14ac:dyDescent="0.25">
      <c r="A45" s="1" t="s">
        <v>41</v>
      </c>
      <c r="B45" s="26">
        <v>851.78</v>
      </c>
      <c r="C45" s="26">
        <v>1274.4700000000003</v>
      </c>
      <c r="D45" s="26">
        <v>2289.1499999999992</v>
      </c>
      <c r="E45" s="26">
        <v>3424.9799999999996</v>
      </c>
      <c r="F45" s="26">
        <v>4061.31</v>
      </c>
      <c r="G45" s="26">
        <v>4770.4399999999996</v>
      </c>
      <c r="H45" s="38">
        <f>G45/F45-1</f>
        <v>0.17460622311520169</v>
      </c>
      <c r="I45" s="44"/>
      <c r="J45" s="17"/>
      <c r="L45" s="26">
        <v>1016.46</v>
      </c>
      <c r="M45" s="26">
        <v>977.49</v>
      </c>
      <c r="N45" s="26">
        <v>1022.08</v>
      </c>
      <c r="O45" s="26">
        <v>1045.28</v>
      </c>
      <c r="P45" s="26">
        <v>1091.27</v>
      </c>
      <c r="Q45" s="26">
        <v>1154.3800000000001</v>
      </c>
      <c r="R45" s="26">
        <v>1214.5</v>
      </c>
      <c r="S45" s="26">
        <v>1310.29</v>
      </c>
      <c r="T45" s="26">
        <v>1449.89</v>
      </c>
      <c r="U45" s="26">
        <v>1637.1899999999998</v>
      </c>
      <c r="V45" s="83">
        <f t="shared" ref="V45:V66" si="38">IFERROR(U45/Q45-1,"")</f>
        <v>0.41824182678147559</v>
      </c>
      <c r="W45" s="83">
        <f t="shared" ref="W45:W60" si="39">IFERROR(U45/T45-1,"")</f>
        <v>0.12918221382311734</v>
      </c>
      <c r="X45" s="83"/>
      <c r="Y45" s="113"/>
      <c r="Z45" s="114"/>
      <c r="AA45" s="114"/>
    </row>
    <row r="46" spans="1:27" x14ac:dyDescent="0.25">
      <c r="A46" t="s">
        <v>42</v>
      </c>
      <c r="B46" s="26">
        <v>25.92</v>
      </c>
      <c r="C46" s="26">
        <v>0</v>
      </c>
      <c r="D46" s="26">
        <v>214.76</v>
      </c>
      <c r="E46" s="26">
        <v>371.22</v>
      </c>
      <c r="F46" s="26">
        <v>439.35</v>
      </c>
      <c r="G46" s="26">
        <v>678.34</v>
      </c>
      <c r="H46" s="38">
        <f t="shared" ref="H46:H66" si="40">G46/F46-1</f>
        <v>0.54396267212928184</v>
      </c>
      <c r="I46" s="44"/>
      <c r="J46" s="17"/>
      <c r="L46" s="26">
        <v>257.63</v>
      </c>
      <c r="M46" s="26">
        <v>0</v>
      </c>
      <c r="N46" s="26">
        <v>0</v>
      </c>
      <c r="O46" s="26">
        <f>F46-SUM(L46:N46)</f>
        <v>181.72000000000003</v>
      </c>
      <c r="P46" s="26">
        <v>193.65</v>
      </c>
      <c r="Q46" s="26">
        <v>170.73999999999998</v>
      </c>
      <c r="R46" s="26">
        <v>175.77</v>
      </c>
      <c r="S46" s="26">
        <f>G46-SUM(P46:R46)</f>
        <v>138.18000000000006</v>
      </c>
      <c r="T46" s="26">
        <v>99</v>
      </c>
      <c r="U46" s="26">
        <v>93.300000000000011</v>
      </c>
      <c r="V46" s="83">
        <f t="shared" si="38"/>
        <v>-0.45355511303736662</v>
      </c>
      <c r="W46" s="83">
        <f t="shared" si="39"/>
        <v>-5.7575757575757502E-2</v>
      </c>
      <c r="X46" s="83"/>
      <c r="Y46" s="113"/>
      <c r="Z46" s="114"/>
      <c r="AA46" s="114"/>
    </row>
    <row r="47" spans="1:27" x14ac:dyDescent="0.25">
      <c r="A47" s="1" t="s">
        <v>43</v>
      </c>
      <c r="B47" s="26">
        <v>38.07</v>
      </c>
      <c r="C47" s="26">
        <v>67.899999999999991</v>
      </c>
      <c r="D47" s="26">
        <v>206.33</v>
      </c>
      <c r="E47" s="26">
        <v>400.55</v>
      </c>
      <c r="F47" s="26">
        <f>F76</f>
        <v>390.95000000000005</v>
      </c>
      <c r="G47" s="26">
        <f>G76</f>
        <v>508.23</v>
      </c>
      <c r="H47" s="38">
        <f t="shared" si="40"/>
        <v>0.29998721064074685</v>
      </c>
      <c r="I47" s="44"/>
      <c r="J47" s="17"/>
      <c r="L47" s="26">
        <f t="shared" ref="L47:T47" si="41">L76</f>
        <v>68.119999999999976</v>
      </c>
      <c r="M47" s="26">
        <f t="shared" si="41"/>
        <v>110.56</v>
      </c>
      <c r="N47" s="26">
        <f t="shared" si="41"/>
        <v>80.789999999999992</v>
      </c>
      <c r="O47" s="26">
        <f t="shared" si="41"/>
        <v>131.47999999999999</v>
      </c>
      <c r="P47" s="26">
        <f t="shared" si="41"/>
        <v>133</v>
      </c>
      <c r="Q47" s="26">
        <f t="shared" si="41"/>
        <v>136.07</v>
      </c>
      <c r="R47" s="26">
        <f t="shared" si="41"/>
        <v>126.77</v>
      </c>
      <c r="S47" s="26">
        <f t="shared" si="41"/>
        <v>112.39</v>
      </c>
      <c r="T47" s="26">
        <f t="shared" si="41"/>
        <v>144.56</v>
      </c>
      <c r="U47" s="26">
        <v>163.59</v>
      </c>
      <c r="V47" s="83">
        <f t="shared" si="38"/>
        <v>0.20224884250753306</v>
      </c>
      <c r="W47" s="83">
        <f t="shared" si="39"/>
        <v>0.13164084117321528</v>
      </c>
      <c r="X47" s="83"/>
      <c r="Z47" s="114"/>
      <c r="AA47" s="114"/>
    </row>
    <row r="48" spans="1:27" s="2" customFormat="1" x14ac:dyDescent="0.25">
      <c r="A48" s="2" t="s">
        <v>26</v>
      </c>
      <c r="B48" s="4">
        <f t="shared" ref="B48:G48" si="42">SUM(B45:B47)</f>
        <v>915.77</v>
      </c>
      <c r="C48" s="4">
        <f t="shared" si="42"/>
        <v>1342.3700000000003</v>
      </c>
      <c r="D48" s="4">
        <f t="shared" si="42"/>
        <v>2710.2399999999989</v>
      </c>
      <c r="E48" s="4">
        <f t="shared" si="42"/>
        <v>4196.75</v>
      </c>
      <c r="F48" s="4">
        <f t="shared" si="42"/>
        <v>4891.6099999999997</v>
      </c>
      <c r="G48" s="4">
        <f t="shared" si="42"/>
        <v>5957.01</v>
      </c>
      <c r="H48" s="110">
        <f t="shared" si="40"/>
        <v>0.21780150093731931</v>
      </c>
      <c r="I48" s="44"/>
      <c r="J48" s="17"/>
      <c r="L48" s="4">
        <f t="shared" ref="L48:S48" si="43">SUM(L45:L47)</f>
        <v>1342.21</v>
      </c>
      <c r="M48" s="4">
        <f t="shared" si="43"/>
        <v>1088.05</v>
      </c>
      <c r="N48" s="4">
        <f t="shared" si="43"/>
        <v>1102.8700000000001</v>
      </c>
      <c r="O48" s="4">
        <f t="shared" si="43"/>
        <v>1358.48</v>
      </c>
      <c r="P48" s="4">
        <f t="shared" si="43"/>
        <v>1417.92</v>
      </c>
      <c r="Q48" s="4">
        <f t="shared" si="43"/>
        <v>1461.19</v>
      </c>
      <c r="R48" s="4">
        <f>SUM(R45:R47)</f>
        <v>1517.04</v>
      </c>
      <c r="S48" s="4">
        <f t="shared" si="43"/>
        <v>1560.8600000000001</v>
      </c>
      <c r="T48" s="4">
        <f t="shared" ref="T48" si="44">SUM(T45:T47)</f>
        <v>1693.45</v>
      </c>
      <c r="U48" s="4">
        <f>SUM(U45:U47)</f>
        <v>1894.0799999999997</v>
      </c>
      <c r="V48" s="85">
        <f t="shared" si="38"/>
        <v>0.29625852900717886</v>
      </c>
      <c r="W48" s="85">
        <f t="shared" si="39"/>
        <v>0.11847412087749842</v>
      </c>
      <c r="X48" s="85"/>
      <c r="Z48" s="114"/>
      <c r="AA48" s="114"/>
    </row>
    <row r="49" spans="1:27" x14ac:dyDescent="0.25">
      <c r="A49" s="1" t="s">
        <v>129</v>
      </c>
      <c r="B49" s="26">
        <v>532.85</v>
      </c>
      <c r="C49" s="26">
        <v>647.11</v>
      </c>
      <c r="D49" s="26">
        <v>1248.83</v>
      </c>
      <c r="E49" s="26">
        <v>1912.23</v>
      </c>
      <c r="F49" s="26">
        <v>2165.84</v>
      </c>
      <c r="G49" s="26">
        <v>2148.15</v>
      </c>
      <c r="H49" s="38">
        <f t="shared" si="40"/>
        <v>-8.1677316883980167E-3</v>
      </c>
      <c r="I49" s="44"/>
      <c r="J49" s="17"/>
      <c r="L49" s="26">
        <v>538.04</v>
      </c>
      <c r="M49" s="26">
        <f>1099.79-L49</f>
        <v>561.75</v>
      </c>
      <c r="N49" s="26">
        <v>531.54999999999995</v>
      </c>
      <c r="O49" s="26">
        <v>534.5</v>
      </c>
      <c r="P49" s="26">
        <v>526.91999999999996</v>
      </c>
      <c r="Q49" s="26">
        <f>1067.71-P49</f>
        <v>540.79000000000008</v>
      </c>
      <c r="R49" s="26">
        <v>544.54</v>
      </c>
      <c r="S49" s="26">
        <f>G49-SUM(P49:R49)</f>
        <v>535.90000000000009</v>
      </c>
      <c r="T49" s="26">
        <v>604.64</v>
      </c>
      <c r="U49" s="26">
        <v>709.02</v>
      </c>
      <c r="V49" s="83">
        <f t="shared" si="38"/>
        <v>0.3110819356866803</v>
      </c>
      <c r="W49" s="83">
        <f t="shared" si="39"/>
        <v>0.17263164858428159</v>
      </c>
      <c r="X49" s="83"/>
      <c r="Y49" s="113"/>
      <c r="Z49" s="114"/>
      <c r="AA49" s="114"/>
    </row>
    <row r="50" spans="1:27" s="2" customFormat="1" x14ac:dyDescent="0.25">
      <c r="A50" s="2" t="s">
        <v>25</v>
      </c>
      <c r="B50" s="4">
        <f t="shared" ref="B50:G50" si="45">B45-B49</f>
        <v>318.92999999999995</v>
      </c>
      <c r="C50" s="4">
        <f t="shared" si="45"/>
        <v>627.36000000000024</v>
      </c>
      <c r="D50" s="4">
        <f t="shared" si="45"/>
        <v>1040.3199999999993</v>
      </c>
      <c r="E50" s="4">
        <f t="shared" si="45"/>
        <v>1512.7499999999995</v>
      </c>
      <c r="F50" s="4">
        <f t="shared" si="45"/>
        <v>1895.4699999999998</v>
      </c>
      <c r="G50" s="4">
        <f t="shared" si="45"/>
        <v>2622.2899999999995</v>
      </c>
      <c r="H50" s="110">
        <f t="shared" si="40"/>
        <v>0.38345107018312063</v>
      </c>
      <c r="I50" s="44"/>
      <c r="J50" s="17"/>
      <c r="L50" s="4">
        <f t="shared" ref="L50:S50" si="46">L45-L49</f>
        <v>478.42000000000007</v>
      </c>
      <c r="M50" s="4">
        <f t="shared" si="46"/>
        <v>415.74</v>
      </c>
      <c r="N50" s="4">
        <f t="shared" si="46"/>
        <v>490.53000000000009</v>
      </c>
      <c r="O50" s="4">
        <f t="shared" si="46"/>
        <v>510.78</v>
      </c>
      <c r="P50" s="4">
        <f t="shared" si="46"/>
        <v>564.35</v>
      </c>
      <c r="Q50" s="4">
        <f t="shared" si="46"/>
        <v>613.59</v>
      </c>
      <c r="R50" s="4">
        <f>R45-R49</f>
        <v>669.96</v>
      </c>
      <c r="S50" s="4">
        <f t="shared" si="46"/>
        <v>774.38999999999987</v>
      </c>
      <c r="T50" s="4">
        <f t="shared" ref="T50:U50" si="47">T45-T49</f>
        <v>845.25000000000011</v>
      </c>
      <c r="U50" s="4">
        <f t="shared" si="47"/>
        <v>928.16999999999985</v>
      </c>
      <c r="V50" s="85">
        <f t="shared" si="38"/>
        <v>0.51268762528724365</v>
      </c>
      <c r="W50" s="85">
        <f t="shared" si="39"/>
        <v>9.8101153504879912E-2</v>
      </c>
      <c r="X50" s="85"/>
      <c r="Z50" s="114"/>
      <c r="AA50" s="114"/>
    </row>
    <row r="51" spans="1:27" s="2" customFormat="1" x14ac:dyDescent="0.25">
      <c r="A51" s="2" t="s">
        <v>187</v>
      </c>
      <c r="B51" s="4">
        <f t="shared" ref="B51:G51" si="48">B48-B49</f>
        <v>382.91999999999996</v>
      </c>
      <c r="C51" s="4">
        <f t="shared" si="48"/>
        <v>695.26000000000033</v>
      </c>
      <c r="D51" s="4">
        <f t="shared" si="48"/>
        <v>1461.4099999999989</v>
      </c>
      <c r="E51" s="4">
        <f t="shared" si="48"/>
        <v>2284.52</v>
      </c>
      <c r="F51" s="4">
        <f t="shared" si="48"/>
        <v>2725.7699999999995</v>
      </c>
      <c r="G51" s="4">
        <f t="shared" si="48"/>
        <v>3808.86</v>
      </c>
      <c r="H51" s="110">
        <f t="shared" si="40"/>
        <v>0.39735194091944681</v>
      </c>
      <c r="I51" s="44"/>
      <c r="J51" s="17"/>
      <c r="L51" s="4">
        <f t="shared" ref="L51:S51" si="49">L48-L49</f>
        <v>804.17000000000007</v>
      </c>
      <c r="M51" s="4">
        <f t="shared" si="49"/>
        <v>526.29999999999995</v>
      </c>
      <c r="N51" s="4">
        <f t="shared" si="49"/>
        <v>571.32000000000016</v>
      </c>
      <c r="O51" s="4">
        <f t="shared" si="49"/>
        <v>823.98</v>
      </c>
      <c r="P51" s="4">
        <f t="shared" si="49"/>
        <v>891.00000000000011</v>
      </c>
      <c r="Q51" s="4">
        <f t="shared" si="49"/>
        <v>920.4</v>
      </c>
      <c r="R51" s="4">
        <f>R48-R49</f>
        <v>972.5</v>
      </c>
      <c r="S51" s="4">
        <f t="shared" si="49"/>
        <v>1024.96</v>
      </c>
      <c r="T51" s="4">
        <f t="shared" ref="T51:U51" si="50">T48-T49</f>
        <v>1088.81</v>
      </c>
      <c r="U51" s="4">
        <f t="shared" si="50"/>
        <v>1185.0599999999997</v>
      </c>
      <c r="V51" s="85">
        <f t="shared" si="38"/>
        <v>0.28754889178617971</v>
      </c>
      <c r="W51" s="85">
        <f t="shared" si="39"/>
        <v>8.839926157915512E-2</v>
      </c>
      <c r="X51" s="85"/>
      <c r="Z51" s="114"/>
      <c r="AA51" s="114"/>
    </row>
    <row r="52" spans="1:27" x14ac:dyDescent="0.25">
      <c r="A52" s="1" t="s">
        <v>44</v>
      </c>
      <c r="B52" s="3">
        <f t="shared" ref="B52:G52" si="51">SUM(B53:B56)</f>
        <v>262</v>
      </c>
      <c r="C52" s="3">
        <f t="shared" si="51"/>
        <v>423.82000000000005</v>
      </c>
      <c r="D52" s="3">
        <f t="shared" si="51"/>
        <v>735.41</v>
      </c>
      <c r="E52" s="3">
        <f t="shared" si="51"/>
        <v>1046.1500000000001</v>
      </c>
      <c r="F52" s="3">
        <f t="shared" si="51"/>
        <v>1063.8100000000002</v>
      </c>
      <c r="G52" s="3">
        <f t="shared" si="51"/>
        <v>1295.69</v>
      </c>
      <c r="H52" s="111">
        <f t="shared" si="40"/>
        <v>0.21797125426532915</v>
      </c>
      <c r="I52" s="44"/>
      <c r="J52" s="17"/>
      <c r="L52" s="3">
        <f t="shared" ref="L52:S52" si="52">SUM(L53:L56)</f>
        <v>231.95000000000002</v>
      </c>
      <c r="M52" s="3">
        <f t="shared" si="52"/>
        <v>231.06999999999996</v>
      </c>
      <c r="N52" s="3">
        <f t="shared" si="52"/>
        <v>285.40000000000003</v>
      </c>
      <c r="O52" s="3">
        <f t="shared" si="52"/>
        <v>315.39000000000004</v>
      </c>
      <c r="P52" s="3">
        <f t="shared" si="52"/>
        <v>284.3</v>
      </c>
      <c r="Q52" s="3">
        <f t="shared" si="52"/>
        <v>324.04999999999995</v>
      </c>
      <c r="R52" s="3">
        <f>SUM(R53:R56)</f>
        <v>321.33000000000004</v>
      </c>
      <c r="S52" s="3">
        <f t="shared" si="52"/>
        <v>366.01000000000005</v>
      </c>
      <c r="T52" s="3">
        <f t="shared" ref="T52:U52" si="53">SUM(T53:T56)</f>
        <v>389.69</v>
      </c>
      <c r="U52" s="3">
        <f t="shared" si="53"/>
        <v>443.65</v>
      </c>
      <c r="V52" s="83">
        <f t="shared" si="38"/>
        <v>0.36907884585712103</v>
      </c>
      <c r="W52" s="83">
        <f t="shared" si="39"/>
        <v>0.13846903949293021</v>
      </c>
      <c r="X52" s="83"/>
      <c r="Z52" s="114"/>
      <c r="AA52" s="114"/>
    </row>
    <row r="53" spans="1:27" s="15" customFormat="1" x14ac:dyDescent="0.25">
      <c r="A53" s="15" t="s">
        <v>27</v>
      </c>
      <c r="B53" s="36">
        <v>149.97000000000003</v>
      </c>
      <c r="C53" s="36">
        <v>249.55000000000007</v>
      </c>
      <c r="D53" s="36">
        <v>431.74</v>
      </c>
      <c r="E53" s="36">
        <v>610.75</v>
      </c>
      <c r="F53" s="36">
        <v>661.26</v>
      </c>
      <c r="G53" s="36">
        <v>807.7</v>
      </c>
      <c r="H53" s="38">
        <f t="shared" si="40"/>
        <v>0.22145600822671874</v>
      </c>
      <c r="I53" s="44"/>
      <c r="J53" s="17"/>
      <c r="K53" s="53"/>
      <c r="L53" s="36">
        <v>145.70000000000002</v>
      </c>
      <c r="M53" s="36">
        <f>298.01-L53</f>
        <v>152.30999999999997</v>
      </c>
      <c r="N53" s="36">
        <v>173.9</v>
      </c>
      <c r="O53" s="36">
        <f t="shared" ref="O53:O60" si="54">F53-SUM(L53:N53)</f>
        <v>189.35000000000002</v>
      </c>
      <c r="P53" s="36">
        <v>185.51000000000002</v>
      </c>
      <c r="Q53" s="36">
        <f>377.04-P53</f>
        <v>191.53</v>
      </c>
      <c r="R53" s="36">
        <v>201.23</v>
      </c>
      <c r="S53" s="36">
        <f>G53-SUM(P53:R53)</f>
        <v>229.43000000000006</v>
      </c>
      <c r="T53" s="36">
        <v>255.82</v>
      </c>
      <c r="U53" s="36">
        <v>265.70999999999998</v>
      </c>
      <c r="V53" s="83">
        <f t="shared" si="38"/>
        <v>0.38730225030021392</v>
      </c>
      <c r="W53" s="83">
        <f t="shared" si="39"/>
        <v>3.8659995309201722E-2</v>
      </c>
      <c r="X53" s="79"/>
      <c r="Z53" s="114"/>
      <c r="AA53" s="114"/>
    </row>
    <row r="54" spans="1:27" s="15" customFormat="1" x14ac:dyDescent="0.25">
      <c r="A54" s="15" t="s">
        <v>28</v>
      </c>
      <c r="B54" s="36">
        <v>88.89</v>
      </c>
      <c r="C54" s="36">
        <v>137.11000000000001</v>
      </c>
      <c r="D54" s="36">
        <v>241.29</v>
      </c>
      <c r="E54" s="36">
        <v>336.96</v>
      </c>
      <c r="F54" s="36">
        <v>318.16000000000003</v>
      </c>
      <c r="G54" s="36">
        <v>404.26</v>
      </c>
      <c r="H54" s="38">
        <f t="shared" si="40"/>
        <v>0.27061855670103085</v>
      </c>
      <c r="I54" s="44"/>
      <c r="J54" s="17"/>
      <c r="K54" s="48"/>
      <c r="L54" s="36">
        <v>64.3</v>
      </c>
      <c r="M54" s="36">
        <v>57.3</v>
      </c>
      <c r="N54" s="36">
        <v>90.64</v>
      </c>
      <c r="O54" s="36">
        <v>105.92</v>
      </c>
      <c r="P54" s="36">
        <v>78.05</v>
      </c>
      <c r="Q54" s="36">
        <v>111.38</v>
      </c>
      <c r="R54" s="36">
        <v>99.01</v>
      </c>
      <c r="S54" s="36">
        <v>115.82</v>
      </c>
      <c r="T54" s="36">
        <v>111.31</v>
      </c>
      <c r="U54" s="36">
        <v>152.91999999999999</v>
      </c>
      <c r="V54" s="83">
        <f t="shared" si="38"/>
        <v>0.37295744298796896</v>
      </c>
      <c r="W54" s="83">
        <f t="shared" si="39"/>
        <v>0.37382086065941955</v>
      </c>
      <c r="X54" s="79"/>
      <c r="Z54" s="114"/>
      <c r="AA54" s="114"/>
    </row>
    <row r="55" spans="1:27" s="15" customFormat="1" x14ac:dyDescent="0.25">
      <c r="A55" s="15" t="s">
        <v>29</v>
      </c>
      <c r="B55" s="36">
        <v>15.55</v>
      </c>
      <c r="C55" s="36">
        <v>24.63</v>
      </c>
      <c r="D55" s="36">
        <v>45.77</v>
      </c>
      <c r="E55" s="36">
        <v>72.39</v>
      </c>
      <c r="F55" s="36">
        <v>76.239999999999995</v>
      </c>
      <c r="G55" s="36">
        <v>75.209999999999994</v>
      </c>
      <c r="H55" s="38">
        <f t="shared" si="40"/>
        <v>-1.3509968520461713E-2</v>
      </c>
      <c r="I55" s="44"/>
      <c r="J55" s="17"/>
      <c r="L55" s="36">
        <v>19.619999999999997</v>
      </c>
      <c r="M55" s="36">
        <f>38.99-L55</f>
        <v>19.370000000000005</v>
      </c>
      <c r="N55" s="36">
        <v>18.920000000000002</v>
      </c>
      <c r="O55" s="36">
        <f t="shared" si="54"/>
        <v>18.329999999999991</v>
      </c>
      <c r="P55" s="36">
        <v>18.830000000000002</v>
      </c>
      <c r="Q55" s="36">
        <f>37.89-P55</f>
        <v>19.059999999999999</v>
      </c>
      <c r="R55" s="36">
        <v>18.8</v>
      </c>
      <c r="S55" s="36">
        <f>G55-SUM(P55:R55)</f>
        <v>18.519999999999996</v>
      </c>
      <c r="T55" s="36">
        <v>20.2</v>
      </c>
      <c r="U55" s="36">
        <v>22.44</v>
      </c>
      <c r="V55" s="83">
        <f t="shared" si="38"/>
        <v>0.1773347324239245</v>
      </c>
      <c r="W55" s="83">
        <f t="shared" si="39"/>
        <v>0.11089108910891099</v>
      </c>
      <c r="X55" s="79"/>
      <c r="Z55" s="114"/>
      <c r="AA55" s="114"/>
    </row>
    <row r="56" spans="1:27" s="15" customFormat="1" x14ac:dyDescent="0.25">
      <c r="A56" s="15" t="s">
        <v>155</v>
      </c>
      <c r="B56" s="36">
        <v>7.59</v>
      </c>
      <c r="C56" s="36">
        <v>12.530000000000001</v>
      </c>
      <c r="D56" s="36">
        <v>16.609999999999996</v>
      </c>
      <c r="E56" s="36">
        <v>26.05</v>
      </c>
      <c r="F56" s="36">
        <v>8.15</v>
      </c>
      <c r="G56" s="36">
        <v>8.52</v>
      </c>
      <c r="H56" s="38">
        <f t="shared" si="40"/>
        <v>4.5398773006134929E-2</v>
      </c>
      <c r="I56" s="44"/>
      <c r="J56" s="17"/>
      <c r="L56" s="36">
        <v>2.33</v>
      </c>
      <c r="M56" s="36">
        <v>2.09</v>
      </c>
      <c r="N56" s="36">
        <v>1.94</v>
      </c>
      <c r="O56" s="36">
        <v>1.79</v>
      </c>
      <c r="P56" s="36">
        <v>1.91</v>
      </c>
      <c r="Q56" s="36">
        <v>2.08</v>
      </c>
      <c r="R56" s="36">
        <v>2.29</v>
      </c>
      <c r="S56" s="36">
        <v>2.2400000000000002</v>
      </c>
      <c r="T56" s="36">
        <v>2.36</v>
      </c>
      <c r="U56" s="36">
        <v>2.5800000000000005</v>
      </c>
      <c r="V56" s="83">
        <f t="shared" si="38"/>
        <v>0.24038461538461564</v>
      </c>
      <c r="W56" s="83">
        <f t="shared" si="39"/>
        <v>9.3220338983051043E-2</v>
      </c>
      <c r="X56" s="79"/>
      <c r="Z56" s="114"/>
      <c r="AA56" s="114"/>
    </row>
    <row r="57" spans="1:27" s="2" customFormat="1" x14ac:dyDescent="0.25">
      <c r="A57" s="2" t="s">
        <v>223</v>
      </c>
      <c r="B57" s="4">
        <f t="shared" ref="B57:G57" si="55">B51-B52</f>
        <v>120.91999999999996</v>
      </c>
      <c r="C57" s="4">
        <f t="shared" si="55"/>
        <v>271.44000000000028</v>
      </c>
      <c r="D57" s="4">
        <f t="shared" si="55"/>
        <v>725.99999999999898</v>
      </c>
      <c r="E57" s="4">
        <f t="shared" si="55"/>
        <v>1238.3699999999999</v>
      </c>
      <c r="F57" s="4">
        <f t="shared" si="55"/>
        <v>1661.9599999999994</v>
      </c>
      <c r="G57" s="4">
        <f t="shared" si="55"/>
        <v>2513.17</v>
      </c>
      <c r="H57" s="110">
        <f t="shared" si="40"/>
        <v>0.51217237478639732</v>
      </c>
      <c r="I57" s="44"/>
      <c r="J57" s="17"/>
      <c r="L57" s="4">
        <f>L51-L52</f>
        <v>572.22</v>
      </c>
      <c r="M57" s="4">
        <f t="shared" ref="M57:S57" si="56">M51-M52</f>
        <v>295.23</v>
      </c>
      <c r="N57" s="4">
        <f t="shared" si="56"/>
        <v>285.92000000000013</v>
      </c>
      <c r="O57" s="4">
        <f t="shared" si="56"/>
        <v>508.59</v>
      </c>
      <c r="P57" s="4">
        <f t="shared" si="56"/>
        <v>606.70000000000005</v>
      </c>
      <c r="Q57" s="4">
        <f t="shared" si="56"/>
        <v>596.35</v>
      </c>
      <c r="R57" s="4">
        <f>R51-R52</f>
        <v>651.16999999999996</v>
      </c>
      <c r="S57" s="4">
        <f t="shared" si="56"/>
        <v>658.95</v>
      </c>
      <c r="T57" s="4">
        <f t="shared" ref="T57:U57" si="57">T51-T52</f>
        <v>699.11999999999989</v>
      </c>
      <c r="U57" s="4">
        <f t="shared" si="57"/>
        <v>741.40999999999974</v>
      </c>
      <c r="V57" s="85">
        <f t="shared" si="38"/>
        <v>0.24324641569548033</v>
      </c>
      <c r="W57" s="85">
        <f t="shared" si="39"/>
        <v>6.0490330701453043E-2</v>
      </c>
      <c r="X57" s="85"/>
      <c r="Z57" s="114"/>
      <c r="AA57" s="114"/>
    </row>
    <row r="58" spans="1:27" x14ac:dyDescent="0.25">
      <c r="A58" s="1" t="s">
        <v>45</v>
      </c>
      <c r="B58" s="26">
        <v>17.37</v>
      </c>
      <c r="C58" s="26">
        <v>28.74</v>
      </c>
      <c r="D58" s="26">
        <v>73.13</v>
      </c>
      <c r="E58" s="26">
        <v>165.04</v>
      </c>
      <c r="F58" s="26">
        <v>321.52999999999997</v>
      </c>
      <c r="G58" s="26">
        <f>250.22</f>
        <v>250.22</v>
      </c>
      <c r="H58" s="38">
        <f t="shared" si="40"/>
        <v>-0.22178334836562674</v>
      </c>
      <c r="I58" s="44"/>
      <c r="J58" s="17"/>
      <c r="L58" s="26">
        <v>44.61</v>
      </c>
      <c r="M58" s="26">
        <f>164.13-L58</f>
        <v>119.52</v>
      </c>
      <c r="N58" s="26">
        <v>73.94</v>
      </c>
      <c r="O58" s="26">
        <f t="shared" si="54"/>
        <v>83.45999999999998</v>
      </c>
      <c r="P58" s="26">
        <v>130.41999999999999</v>
      </c>
      <c r="Q58" s="26">
        <f>163.69-P58</f>
        <v>33.27000000000001</v>
      </c>
      <c r="R58" s="26">
        <v>59.7</v>
      </c>
      <c r="S58" s="26">
        <v>26.83</v>
      </c>
      <c r="T58" s="26">
        <v>36.15</v>
      </c>
      <c r="U58" s="26">
        <v>49.68</v>
      </c>
      <c r="V58" s="83">
        <f t="shared" si="38"/>
        <v>0.49323715058611306</v>
      </c>
      <c r="W58" s="83">
        <f t="shared" si="39"/>
        <v>0.37427385892116183</v>
      </c>
      <c r="X58" s="83"/>
      <c r="Z58" s="114"/>
      <c r="AA58" s="114"/>
    </row>
    <row r="59" spans="1:27" s="2" customFormat="1" x14ac:dyDescent="0.25">
      <c r="A59" s="2" t="s">
        <v>46</v>
      </c>
      <c r="B59" s="4">
        <f t="shared" ref="B59:G59" si="58">B57-B58</f>
        <v>103.54999999999995</v>
      </c>
      <c r="C59" s="4">
        <f t="shared" si="58"/>
        <v>242.70000000000027</v>
      </c>
      <c r="D59" s="4">
        <f t="shared" si="58"/>
        <v>652.86999999999898</v>
      </c>
      <c r="E59" s="4">
        <f t="shared" si="58"/>
        <v>1073.33</v>
      </c>
      <c r="F59" s="4">
        <f t="shared" si="58"/>
        <v>1340.4299999999994</v>
      </c>
      <c r="G59" s="4">
        <f t="shared" si="58"/>
        <v>2262.9500000000003</v>
      </c>
      <c r="H59" s="110">
        <f t="shared" si="40"/>
        <v>0.68822691225949972</v>
      </c>
      <c r="I59" s="44"/>
      <c r="J59" s="17"/>
      <c r="L59" s="4">
        <f>L57-L58</f>
        <v>527.61</v>
      </c>
      <c r="M59" s="4">
        <f t="shared" ref="M59:S59" si="59">M57-M58</f>
        <v>175.71000000000004</v>
      </c>
      <c r="N59" s="4">
        <f t="shared" si="59"/>
        <v>211.98000000000013</v>
      </c>
      <c r="O59" s="4">
        <f t="shared" si="59"/>
        <v>425.13</v>
      </c>
      <c r="P59" s="4">
        <f t="shared" si="59"/>
        <v>476.28000000000009</v>
      </c>
      <c r="Q59" s="4">
        <f t="shared" si="59"/>
        <v>563.08000000000004</v>
      </c>
      <c r="R59" s="4">
        <f>R57-R58</f>
        <v>591.46999999999991</v>
      </c>
      <c r="S59" s="4">
        <f t="shared" si="59"/>
        <v>632.12</v>
      </c>
      <c r="T59" s="4">
        <f t="shared" ref="T59:U59" si="60">T57-T58</f>
        <v>662.96999999999991</v>
      </c>
      <c r="U59" s="4">
        <f t="shared" si="60"/>
        <v>691.72999999999979</v>
      </c>
      <c r="V59" s="85">
        <f t="shared" si="38"/>
        <v>0.22847552745613364</v>
      </c>
      <c r="W59" s="85">
        <f t="shared" si="39"/>
        <v>4.3380545122705172E-2</v>
      </c>
      <c r="X59" s="85"/>
      <c r="Z59" s="114"/>
      <c r="AA59" s="114"/>
    </row>
    <row r="60" spans="1:27" x14ac:dyDescent="0.25">
      <c r="A60" s="1" t="s">
        <v>47</v>
      </c>
      <c r="B60" s="26">
        <v>36.79</v>
      </c>
      <c r="C60" s="26">
        <v>82.74</v>
      </c>
      <c r="D60" s="26">
        <v>195.63</v>
      </c>
      <c r="E60" s="26">
        <v>277.81</v>
      </c>
      <c r="F60" s="26">
        <v>339.01</v>
      </c>
      <c r="G60" s="26">
        <v>522.1</v>
      </c>
      <c r="H60" s="38">
        <f t="shared" si="40"/>
        <v>0.54007256423114369</v>
      </c>
      <c r="I60" s="44"/>
      <c r="J60" s="17"/>
      <c r="L60" s="26">
        <v>141.47</v>
      </c>
      <c r="M60" s="26">
        <f>173.84-L60</f>
        <v>32.370000000000005</v>
      </c>
      <c r="N60" s="26">
        <v>52.89</v>
      </c>
      <c r="O60" s="26">
        <f t="shared" si="54"/>
        <v>112.27999999999997</v>
      </c>
      <c r="P60" s="26">
        <v>125.22</v>
      </c>
      <c r="Q60" s="26">
        <f>239.63-P60+17.7</f>
        <v>132.10999999999999</v>
      </c>
      <c r="R60" s="26">
        <v>132.1</v>
      </c>
      <c r="S60" s="26">
        <v>150.37</v>
      </c>
      <c r="T60" s="26">
        <v>150.5</v>
      </c>
      <c r="U60" s="26">
        <v>148.99</v>
      </c>
      <c r="V60" s="83">
        <f t="shared" si="38"/>
        <v>0.12777231095299402</v>
      </c>
      <c r="W60" s="83">
        <f t="shared" si="39"/>
        <v>-1.0033222591362079E-2</v>
      </c>
      <c r="X60" s="83"/>
      <c r="Z60" s="114"/>
      <c r="AA60" s="114"/>
    </row>
    <row r="61" spans="1:27" x14ac:dyDescent="0.25">
      <c r="A61" s="1" t="s">
        <v>207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-120.13</v>
      </c>
      <c r="H61" s="38"/>
      <c r="I61" s="44"/>
      <c r="J61" s="17"/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-17.7</v>
      </c>
      <c r="R61" s="26">
        <v>0</v>
      </c>
      <c r="S61" s="26">
        <v>-120.13</v>
      </c>
      <c r="T61" s="26"/>
      <c r="U61" s="129"/>
      <c r="V61" s="83"/>
      <c r="W61" s="83"/>
      <c r="X61" s="83"/>
      <c r="Z61" s="114"/>
      <c r="AA61" s="114"/>
    </row>
    <row r="62" spans="1:27" s="2" customFormat="1" x14ac:dyDescent="0.25">
      <c r="A62" s="2" t="s">
        <v>48</v>
      </c>
      <c r="B62" s="4">
        <f t="shared" ref="B62:G62" si="61">B59-B60-B61</f>
        <v>66.759999999999962</v>
      </c>
      <c r="C62" s="4">
        <f t="shared" si="61"/>
        <v>159.96000000000026</v>
      </c>
      <c r="D62" s="4">
        <f t="shared" si="61"/>
        <v>457.23999999999899</v>
      </c>
      <c r="E62" s="4">
        <f t="shared" si="61"/>
        <v>795.52</v>
      </c>
      <c r="F62" s="4">
        <f t="shared" si="61"/>
        <v>1001.4199999999994</v>
      </c>
      <c r="G62" s="4">
        <f t="shared" si="61"/>
        <v>1860.9800000000005</v>
      </c>
      <c r="H62" s="105">
        <f>G62/F62-1</f>
        <v>0.85834115555910762</v>
      </c>
      <c r="I62" s="44"/>
      <c r="J62" s="17"/>
      <c r="L62" s="4">
        <f t="shared" ref="L62:S62" si="62">L59-L60-L61</f>
        <v>386.14</v>
      </c>
      <c r="M62" s="4">
        <f t="shared" si="62"/>
        <v>143.34000000000003</v>
      </c>
      <c r="N62" s="4">
        <f t="shared" si="62"/>
        <v>159.09000000000015</v>
      </c>
      <c r="O62" s="4">
        <f t="shared" si="62"/>
        <v>312.85000000000002</v>
      </c>
      <c r="P62" s="4">
        <f t="shared" si="62"/>
        <v>351.06000000000006</v>
      </c>
      <c r="Q62" s="4">
        <f t="shared" si="62"/>
        <v>448.67</v>
      </c>
      <c r="R62" s="4">
        <f t="shared" si="62"/>
        <v>459.36999999999989</v>
      </c>
      <c r="S62" s="4">
        <f t="shared" si="62"/>
        <v>601.88</v>
      </c>
      <c r="T62" s="4">
        <f t="shared" ref="T62:U62" si="63">T59-T60-T61</f>
        <v>512.46999999999991</v>
      </c>
      <c r="U62" s="4">
        <f t="shared" si="63"/>
        <v>542.73999999999978</v>
      </c>
      <c r="V62" s="85">
        <f t="shared" si="38"/>
        <v>0.20966411839436505</v>
      </c>
      <c r="W62" s="85">
        <f>IFERROR(U62/T62-1,"")</f>
        <v>5.9066872207153231E-2</v>
      </c>
      <c r="X62" s="85"/>
      <c r="Z62" s="114"/>
      <c r="AA62" s="114"/>
    </row>
    <row r="63" spans="1:27" x14ac:dyDescent="0.25">
      <c r="A63" s="1" t="s">
        <v>147</v>
      </c>
      <c r="B63" s="26">
        <v>51.604999999999997</v>
      </c>
      <c r="C63" s="26">
        <v>51.615000000000002</v>
      </c>
      <c r="D63" s="26">
        <v>63.339999999999996</v>
      </c>
      <c r="E63" s="26">
        <v>78.300000000000011</v>
      </c>
      <c r="F63" s="26">
        <v>87.4</v>
      </c>
      <c r="G63" s="26">
        <f>87633703/(10^6)</f>
        <v>87.633702999999997</v>
      </c>
      <c r="H63" s="30">
        <f t="shared" si="40"/>
        <v>2.6739473684209702E-3</v>
      </c>
      <c r="I63" s="44"/>
      <c r="J63" s="17"/>
      <c r="L63" s="26">
        <f>78297715/(10^6)</f>
        <v>78.297714999999997</v>
      </c>
      <c r="M63" s="26">
        <f>78392895/(10^6)</f>
        <v>78.392894999999996</v>
      </c>
      <c r="N63" s="26">
        <f>82270961/(10^6)</f>
        <v>82.270961</v>
      </c>
      <c r="O63" s="26">
        <f>F63</f>
        <v>87.4</v>
      </c>
      <c r="P63" s="26">
        <f>87499373/(10^6)</f>
        <v>87.499373000000006</v>
      </c>
      <c r="Q63" s="26">
        <f>87523704/(10^6)</f>
        <v>87.523703999999995</v>
      </c>
      <c r="R63" s="26">
        <f>87586843/(10^6)</f>
        <v>87.586843000000002</v>
      </c>
      <c r="S63" s="26">
        <f>G63</f>
        <v>87.633702999999997</v>
      </c>
      <c r="T63" s="26">
        <f>87686355/(10^6)</f>
        <v>87.686355000000006</v>
      </c>
      <c r="U63" s="26">
        <f>87729939/10^6</f>
        <v>87.729939000000002</v>
      </c>
      <c r="V63" s="83">
        <f t="shared" si="38"/>
        <v>2.3563330912046432E-3</v>
      </c>
      <c r="W63" s="83">
        <f>IFERROR(U63/T63-1,"")</f>
        <v>4.9704426646535182E-4</v>
      </c>
      <c r="X63" s="83"/>
      <c r="Z63" s="114"/>
      <c r="AA63" s="114"/>
    </row>
    <row r="64" spans="1:27" x14ac:dyDescent="0.25">
      <c r="A64" s="1" t="s">
        <v>188</v>
      </c>
      <c r="B64" s="46">
        <v>3.53</v>
      </c>
      <c r="C64" s="46">
        <v>3.1</v>
      </c>
      <c r="D64" s="46">
        <v>7.91</v>
      </c>
      <c r="E64" s="46">
        <v>10.81</v>
      </c>
      <c r="F64" s="35">
        <v>12.37</v>
      </c>
      <c r="G64" s="35">
        <v>21.26</v>
      </c>
      <c r="H64" s="30">
        <f t="shared" si="40"/>
        <v>0.71867421180274893</v>
      </c>
      <c r="I64" s="44"/>
      <c r="J64" s="17"/>
      <c r="L64" s="35">
        <v>4.93</v>
      </c>
      <c r="M64" s="35">
        <v>1.83</v>
      </c>
      <c r="N64" s="35">
        <v>1.95</v>
      </c>
      <c r="O64" s="35">
        <v>3.65</v>
      </c>
      <c r="P64" s="35">
        <v>4.01</v>
      </c>
      <c r="Q64" s="35">
        <v>5.13</v>
      </c>
      <c r="R64" s="35">
        <v>5.25</v>
      </c>
      <c r="S64" s="35">
        <v>5.6</v>
      </c>
      <c r="T64" s="35">
        <v>5.85</v>
      </c>
      <c r="U64" s="35">
        <v>6.19</v>
      </c>
      <c r="V64" s="83">
        <f t="shared" si="38"/>
        <v>0.20662768031189094</v>
      </c>
      <c r="W64" s="83">
        <f>IFERROR(U64/T64-1,"")</f>
        <v>5.8119658119658357E-2</v>
      </c>
      <c r="X64" s="83"/>
      <c r="Z64" s="114"/>
      <c r="AA64" s="114"/>
    </row>
    <row r="65" spans="1:27" s="2" customFormat="1" x14ac:dyDescent="0.25">
      <c r="A65" s="2" t="s">
        <v>30</v>
      </c>
      <c r="B65" s="4">
        <f t="shared" ref="B65:G65" si="64">B140/B63</f>
        <v>59.36595291153958</v>
      </c>
      <c r="C65" s="4">
        <f t="shared" si="64"/>
        <v>63.007846556233652</v>
      </c>
      <c r="D65" s="4">
        <f t="shared" si="64"/>
        <v>82.516735080517819</v>
      </c>
      <c r="E65" s="4">
        <f t="shared" si="64"/>
        <v>119.21149425287355</v>
      </c>
      <c r="F65" s="4">
        <f t="shared" si="64"/>
        <v>157.95686498855835</v>
      </c>
      <c r="G65" s="4">
        <f t="shared" si="64"/>
        <v>179.57531704440242</v>
      </c>
      <c r="H65" s="105">
        <f>G65/F65-1</f>
        <v>0.13686301040103577</v>
      </c>
      <c r="I65" s="44"/>
      <c r="J65" s="17"/>
      <c r="L65" s="4">
        <f t="shared" ref="L65:S65" si="65">L140/L63</f>
        <v>124.2227822357268</v>
      </c>
      <c r="M65" s="4">
        <f t="shared" si="65"/>
        <v>126.02864073332157</v>
      </c>
      <c r="N65" s="4">
        <f t="shared" si="65"/>
        <v>132.73869500564118</v>
      </c>
      <c r="O65" s="4">
        <f t="shared" si="65"/>
        <v>157.95686498855835</v>
      </c>
      <c r="P65" s="4">
        <f t="shared" si="65"/>
        <v>161.97418923219024</v>
      </c>
      <c r="Q65" s="4">
        <f t="shared" si="65"/>
        <v>167.11906982364457</v>
      </c>
      <c r="R65" s="4">
        <f t="shared" si="65"/>
        <v>172.40306286641703</v>
      </c>
      <c r="S65" s="4">
        <f t="shared" si="65"/>
        <v>179.57531704440242</v>
      </c>
      <c r="T65" s="4">
        <f t="shared" ref="T65:U65" si="66">T140/T63</f>
        <v>185.65271643461514</v>
      </c>
      <c r="U65" s="4">
        <f t="shared" si="66"/>
        <v>192.13725886666811</v>
      </c>
      <c r="V65" s="83">
        <f t="shared" si="38"/>
        <v>0.14970277820134137</v>
      </c>
      <c r="W65" s="83">
        <f>IFERROR(U65/T65-1,"")</f>
        <v>3.4928346627972617E-2</v>
      </c>
      <c r="X65" s="85"/>
      <c r="Z65" s="114"/>
      <c r="AA65" s="114"/>
    </row>
    <row r="66" spans="1:27" s="2" customFormat="1" x14ac:dyDescent="0.25">
      <c r="A66" s="2" t="s">
        <v>224</v>
      </c>
      <c r="B66" s="4"/>
      <c r="C66" s="4"/>
      <c r="D66" s="4"/>
      <c r="E66" s="4"/>
      <c r="F66" s="4">
        <f>F62+F61</f>
        <v>1001.4199999999994</v>
      </c>
      <c r="G66" s="4">
        <f>G62+G61</f>
        <v>1740.8500000000004</v>
      </c>
      <c r="H66" s="12">
        <f t="shared" si="40"/>
        <v>0.73838149827245458</v>
      </c>
      <c r="I66" s="44"/>
      <c r="J66" s="17"/>
      <c r="L66" s="4"/>
      <c r="M66" s="4"/>
      <c r="N66" s="4"/>
      <c r="O66" s="4">
        <f t="shared" ref="O66:U66" si="67">O62+O61</f>
        <v>312.85000000000002</v>
      </c>
      <c r="P66" s="4">
        <f t="shared" si="67"/>
        <v>351.06000000000006</v>
      </c>
      <c r="Q66" s="4">
        <f t="shared" si="67"/>
        <v>430.97</v>
      </c>
      <c r="R66" s="4">
        <f t="shared" si="67"/>
        <v>459.36999999999989</v>
      </c>
      <c r="S66" s="4">
        <f t="shared" si="67"/>
        <v>481.75</v>
      </c>
      <c r="T66" s="4">
        <f t="shared" si="67"/>
        <v>512.46999999999991</v>
      </c>
      <c r="U66" s="4">
        <f t="shared" si="67"/>
        <v>542.73999999999978</v>
      </c>
      <c r="V66" s="85">
        <f t="shared" si="38"/>
        <v>0.25934519804162637</v>
      </c>
      <c r="W66" s="85">
        <f>IFERROR(U66/T66-1,"")</f>
        <v>5.9066872207153231E-2</v>
      </c>
      <c r="X66" s="85"/>
      <c r="Z66" s="114"/>
      <c r="AA66" s="114"/>
    </row>
    <row r="67" spans="1:27" s="2" customFormat="1" x14ac:dyDescent="0.25">
      <c r="B67" s="4"/>
      <c r="C67" s="4"/>
      <c r="D67" s="4"/>
      <c r="E67" s="4"/>
      <c r="F67" s="4"/>
      <c r="G67" s="4"/>
      <c r="H67" s="4"/>
      <c r="I67" s="44"/>
      <c r="J67" s="17"/>
      <c r="L67" s="4"/>
      <c r="M67" s="4"/>
      <c r="N67" s="34"/>
      <c r="O67" s="4"/>
      <c r="P67" s="4"/>
      <c r="Q67" s="34"/>
      <c r="R67" s="34"/>
      <c r="S67" s="34"/>
      <c r="T67" s="34"/>
      <c r="U67" s="34"/>
      <c r="V67" s="84"/>
      <c r="W67" s="84"/>
      <c r="X67" s="84"/>
    </row>
    <row r="68" spans="1:27" s="2" customFormat="1" x14ac:dyDescent="0.25">
      <c r="B68" s="4"/>
      <c r="C68" s="4"/>
      <c r="D68" s="4"/>
      <c r="E68" s="4"/>
      <c r="F68" s="12"/>
      <c r="G68" s="12"/>
      <c r="H68" s="12"/>
      <c r="I68" s="107"/>
      <c r="J68" s="17"/>
      <c r="K68" s="108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84"/>
      <c r="W68" s="84"/>
      <c r="X68" s="84"/>
    </row>
    <row r="69" spans="1:27" s="2" customFormat="1" x14ac:dyDescent="0.25">
      <c r="A69" s="2" t="s">
        <v>239</v>
      </c>
      <c r="B69" s="24" t="str">
        <f>A278</f>
        <v>Reclassification Items included under line items as below</v>
      </c>
      <c r="C69" s="24"/>
      <c r="D69" s="24"/>
      <c r="E69" s="24"/>
      <c r="F69" s="92"/>
      <c r="G69" s="92"/>
      <c r="H69" s="24"/>
      <c r="L69" s="24"/>
      <c r="M69" s="24"/>
      <c r="N69" s="43"/>
      <c r="O69" s="92"/>
      <c r="P69" s="92"/>
      <c r="Q69" s="92"/>
      <c r="R69" s="92"/>
      <c r="S69" s="92"/>
      <c r="T69" s="92"/>
      <c r="U69" s="92"/>
      <c r="V69" s="84"/>
      <c r="W69" s="84"/>
      <c r="X69" s="84"/>
    </row>
    <row r="70" spans="1:27" s="2" customFormat="1" x14ac:dyDescent="0.25">
      <c r="A70" s="1" t="s">
        <v>201</v>
      </c>
      <c r="B70" s="26">
        <v>7.47</v>
      </c>
      <c r="C70" s="26">
        <v>14.45</v>
      </c>
      <c r="D70" s="26">
        <v>33.380000000000003</v>
      </c>
      <c r="E70" s="26">
        <v>38.4</v>
      </c>
      <c r="F70" s="26">
        <v>16.739999999999998</v>
      </c>
      <c r="G70" s="26">
        <v>13.18</v>
      </c>
      <c r="H70" s="38"/>
      <c r="I70" s="1"/>
      <c r="J70" s="1"/>
      <c r="K70" s="1"/>
      <c r="L70" s="35">
        <v>1.25</v>
      </c>
      <c r="M70" s="35">
        <v>7.71</v>
      </c>
      <c r="N70" s="35">
        <v>0.05</v>
      </c>
      <c r="O70" s="35">
        <v>7.73</v>
      </c>
      <c r="P70" s="35">
        <v>2.2000000000000002</v>
      </c>
      <c r="Q70" s="35">
        <v>2.36</v>
      </c>
      <c r="R70" s="35">
        <v>-7.0000000000000007E-2</v>
      </c>
      <c r="S70" s="35">
        <v>8.69</v>
      </c>
      <c r="T70" s="35">
        <v>15.43</v>
      </c>
      <c r="U70" s="35">
        <v>23.270000000000003</v>
      </c>
      <c r="V70" s="83">
        <f t="shared" ref="V70:V76" si="68">IFERROR(U70/Q70-1,"")</f>
        <v>8.8601694915254257</v>
      </c>
      <c r="W70" s="83">
        <f t="shared" ref="W70:W76" si="69">IFERROR(U70/T70-1,"")</f>
        <v>0.50810110174983825</v>
      </c>
      <c r="X70" s="90"/>
      <c r="Z70" s="114"/>
      <c r="AA70" s="114"/>
    </row>
    <row r="71" spans="1:27" s="2" customFormat="1" x14ac:dyDescent="0.2">
      <c r="A71" s="1" t="s">
        <v>202</v>
      </c>
      <c r="B71" s="26">
        <v>2.4500000000000002</v>
      </c>
      <c r="C71" s="26">
        <v>6.89</v>
      </c>
      <c r="D71" s="26">
        <v>31.37</v>
      </c>
      <c r="E71" s="26">
        <v>28.57</v>
      </c>
      <c r="F71" s="26">
        <v>13.91</v>
      </c>
      <c r="G71" s="26">
        <v>11.51</v>
      </c>
      <c r="H71" s="38"/>
      <c r="I71" s="1"/>
      <c r="J71" s="1"/>
      <c r="K71" s="1"/>
      <c r="L71" s="35">
        <v>0.82</v>
      </c>
      <c r="M71" s="35">
        <v>1.84</v>
      </c>
      <c r="N71" s="35">
        <v>3.22</v>
      </c>
      <c r="O71" s="35">
        <v>8.0299999999999994</v>
      </c>
      <c r="P71" s="35">
        <v>1.9</v>
      </c>
      <c r="Q71" s="35">
        <v>1.96</v>
      </c>
      <c r="R71" s="35">
        <v>2.37</v>
      </c>
      <c r="S71" s="35">
        <v>5.28</v>
      </c>
      <c r="T71" s="35">
        <v>11.54</v>
      </c>
      <c r="U71" s="35">
        <v>3.9700000000000024</v>
      </c>
      <c r="V71" s="83">
        <f t="shared" si="68"/>
        <v>1.025510204081634</v>
      </c>
      <c r="W71" s="83">
        <f t="shared" si="69"/>
        <v>-0.6559792027729634</v>
      </c>
      <c r="X71" s="90"/>
      <c r="Y71" s="113"/>
      <c r="Z71" s="114"/>
      <c r="AA71" s="114"/>
    </row>
    <row r="72" spans="1:27" s="2" customFormat="1" x14ac:dyDescent="0.25">
      <c r="A72" s="1" t="s">
        <v>203</v>
      </c>
      <c r="B72" s="26">
        <v>15.56</v>
      </c>
      <c r="C72" s="26">
        <v>12.28</v>
      </c>
      <c r="D72" s="26">
        <v>21.64</v>
      </c>
      <c r="E72" s="26">
        <v>70.17</v>
      </c>
      <c r="F72" s="26">
        <v>124.47</v>
      </c>
      <c r="G72" s="26">
        <v>127.78</v>
      </c>
      <c r="H72" s="38"/>
      <c r="I72" s="1"/>
      <c r="J72" s="1"/>
      <c r="K72" s="1"/>
      <c r="L72" s="35">
        <v>21.2</v>
      </c>
      <c r="M72" s="35">
        <f>51.23-L72</f>
        <v>30.029999999999998</v>
      </c>
      <c r="N72" s="35">
        <v>30.94</v>
      </c>
      <c r="O72" s="35">
        <v>42.3</v>
      </c>
      <c r="P72" s="35">
        <v>46.52</v>
      </c>
      <c r="Q72" s="35">
        <f>77.79-P72</f>
        <v>31.270000000000003</v>
      </c>
      <c r="R72" s="35">
        <v>28.14</v>
      </c>
      <c r="S72" s="35">
        <v>21.85</v>
      </c>
      <c r="T72" s="35">
        <v>26.39</v>
      </c>
      <c r="U72" s="35">
        <v>19.189999999999998</v>
      </c>
      <c r="V72" s="83">
        <f t="shared" si="68"/>
        <v>-0.38631275983370661</v>
      </c>
      <c r="W72" s="83">
        <f t="shared" si="69"/>
        <v>-0.27283061765820393</v>
      </c>
      <c r="X72" s="90"/>
      <c r="Z72" s="114"/>
      <c r="AA72" s="114"/>
    </row>
    <row r="73" spans="1:27" s="2" customFormat="1" x14ac:dyDescent="0.25">
      <c r="A73" s="1" t="s">
        <v>204</v>
      </c>
      <c r="B73" s="26">
        <v>0</v>
      </c>
      <c r="C73" s="26">
        <v>4.75</v>
      </c>
      <c r="D73" s="26">
        <v>36.909999999999997</v>
      </c>
      <c r="E73" s="26">
        <v>121.69</v>
      </c>
      <c r="F73" s="26">
        <v>120</v>
      </c>
      <c r="G73" s="26">
        <v>136.72</v>
      </c>
      <c r="H73" s="38"/>
      <c r="I73" s="1"/>
      <c r="J73" s="1"/>
      <c r="K73" s="1"/>
      <c r="L73" s="35">
        <v>27.85</v>
      </c>
      <c r="M73" s="35">
        <f>60.27-L73</f>
        <v>32.42</v>
      </c>
      <c r="N73" s="35">
        <f>83.02-60.27</f>
        <v>22.749999999999993</v>
      </c>
      <c r="O73" s="35">
        <v>36.979999999999997</v>
      </c>
      <c r="P73" s="35">
        <v>38.69</v>
      </c>
      <c r="Q73" s="35">
        <f>84.57-P73</f>
        <v>45.879999999999995</v>
      </c>
      <c r="R73" s="35">
        <f>117.13-84.57</f>
        <v>32.56</v>
      </c>
      <c r="S73" s="35">
        <f>G73-SUM(P73:R73)</f>
        <v>19.590000000000003</v>
      </c>
      <c r="T73" s="35">
        <v>28.55</v>
      </c>
      <c r="U73" s="35">
        <v>59.19</v>
      </c>
      <c r="V73" s="83">
        <f t="shared" si="68"/>
        <v>0.29010462074978216</v>
      </c>
      <c r="W73" s="83">
        <f t="shared" si="69"/>
        <v>1.073204903677758</v>
      </c>
      <c r="X73" s="90"/>
      <c r="Z73" s="114"/>
      <c r="AA73" s="114"/>
    </row>
    <row r="74" spans="1:27" s="2" customFormat="1" x14ac:dyDescent="0.2">
      <c r="A74" s="1" t="s">
        <v>205</v>
      </c>
      <c r="B74" s="26"/>
      <c r="C74" s="26">
        <v>16.7</v>
      </c>
      <c r="D74" s="26">
        <v>73.540000000000006</v>
      </c>
      <c r="E74" s="26">
        <v>88.48</v>
      </c>
      <c r="F74" s="26">
        <v>0.43</v>
      </c>
      <c r="G74" s="26">
        <v>0.31</v>
      </c>
      <c r="H74" s="38"/>
      <c r="I74" s="1"/>
      <c r="J74" s="1"/>
      <c r="K74" s="1"/>
      <c r="L74" s="35">
        <v>0.1</v>
      </c>
      <c r="M74" s="35">
        <v>0.06</v>
      </c>
      <c r="N74" s="35">
        <v>0.27</v>
      </c>
      <c r="O74" s="112">
        <v>0</v>
      </c>
      <c r="P74" s="35">
        <v>0.1</v>
      </c>
      <c r="Q74" s="35">
        <f>0.1-P74</f>
        <v>0</v>
      </c>
      <c r="R74" s="35">
        <v>0.16</v>
      </c>
      <c r="S74" s="35">
        <f>G74-SUM(P74:R74)</f>
        <v>4.9999999999999989E-2</v>
      </c>
      <c r="T74" s="35">
        <v>0</v>
      </c>
      <c r="U74" s="35">
        <v>0.09</v>
      </c>
      <c r="V74" s="83" t="str">
        <f t="shared" ref="V74" si="70">IFERROR(U74/Q74-1,"")</f>
        <v/>
      </c>
      <c r="W74" s="83" t="str">
        <f>IFERROR(U74/T74-1,"")</f>
        <v/>
      </c>
      <c r="X74" s="90"/>
      <c r="Y74" s="113"/>
      <c r="Z74" s="114"/>
      <c r="AA74" s="114"/>
    </row>
    <row r="75" spans="1:27" s="2" customFormat="1" x14ac:dyDescent="0.25">
      <c r="A75" s="1" t="s">
        <v>206</v>
      </c>
      <c r="B75" s="35">
        <v>12.59</v>
      </c>
      <c r="C75" s="35">
        <v>12.83</v>
      </c>
      <c r="D75" s="35">
        <v>9.49</v>
      </c>
      <c r="E75" s="26">
        <v>53.24</v>
      </c>
      <c r="F75" s="26">
        <v>115.4</v>
      </c>
      <c r="G75" s="26">
        <v>218.73</v>
      </c>
      <c r="H75" s="38"/>
      <c r="I75" s="1"/>
      <c r="J75" s="1"/>
      <c r="K75" s="1"/>
      <c r="L75" s="35">
        <v>16.899999999999977</v>
      </c>
      <c r="M75" s="35">
        <v>38.5</v>
      </c>
      <c r="N75" s="35">
        <v>23.56</v>
      </c>
      <c r="O75" s="35">
        <v>36.44</v>
      </c>
      <c r="P75" s="35">
        <v>43.59</v>
      </c>
      <c r="Q75" s="35">
        <v>54.6</v>
      </c>
      <c r="R75" s="35">
        <v>63.61</v>
      </c>
      <c r="S75" s="35">
        <v>56.93</v>
      </c>
      <c r="T75" s="35">
        <v>62.65</v>
      </c>
      <c r="U75" s="35">
        <v>57.88</v>
      </c>
      <c r="V75" s="83">
        <f t="shared" si="68"/>
        <v>6.0073260073260082E-2</v>
      </c>
      <c r="W75" s="83">
        <f t="shared" si="69"/>
        <v>-7.6137270550678315E-2</v>
      </c>
      <c r="X75" s="90"/>
      <c r="Z75" s="114"/>
      <c r="AA75" s="114"/>
    </row>
    <row r="76" spans="1:27" s="2" customFormat="1" x14ac:dyDescent="0.25">
      <c r="A76" s="2" t="s">
        <v>35</v>
      </c>
      <c r="B76" s="4">
        <f t="shared" ref="B76:G76" si="71">SUM(B70:B75)</f>
        <v>38.07</v>
      </c>
      <c r="C76" s="4">
        <f t="shared" si="71"/>
        <v>67.899999999999991</v>
      </c>
      <c r="D76" s="4">
        <f t="shared" si="71"/>
        <v>206.33</v>
      </c>
      <c r="E76" s="4">
        <f t="shared" si="71"/>
        <v>400.55</v>
      </c>
      <c r="F76" s="4">
        <f t="shared" si="71"/>
        <v>390.95000000000005</v>
      </c>
      <c r="G76" s="4">
        <f t="shared" si="71"/>
        <v>508.23</v>
      </c>
      <c r="H76" s="110"/>
      <c r="L76" s="24">
        <f t="shared" ref="L76:S76" si="72">SUM(L70:L75)</f>
        <v>68.119999999999976</v>
      </c>
      <c r="M76" s="24">
        <f t="shared" si="72"/>
        <v>110.56</v>
      </c>
      <c r="N76" s="24">
        <f t="shared" si="72"/>
        <v>80.789999999999992</v>
      </c>
      <c r="O76" s="24">
        <f t="shared" si="72"/>
        <v>131.47999999999999</v>
      </c>
      <c r="P76" s="24">
        <f t="shared" si="72"/>
        <v>133</v>
      </c>
      <c r="Q76" s="24">
        <f t="shared" si="72"/>
        <v>136.07</v>
      </c>
      <c r="R76" s="24">
        <f>SUM(R70:R75)</f>
        <v>126.77</v>
      </c>
      <c r="S76" s="24">
        <f t="shared" si="72"/>
        <v>112.39</v>
      </c>
      <c r="T76" s="24">
        <f t="shared" ref="T76" si="73">SUM(T70:T75)</f>
        <v>144.56</v>
      </c>
      <c r="U76" s="24">
        <f>SUM(U70:U75)</f>
        <v>163.59</v>
      </c>
      <c r="V76" s="85">
        <f t="shared" si="68"/>
        <v>0.20224884250753306</v>
      </c>
      <c r="W76" s="85">
        <f t="shared" si="69"/>
        <v>0.13164084117321528</v>
      </c>
      <c r="X76" s="90"/>
      <c r="Z76" s="114"/>
      <c r="AA76" s="114"/>
    </row>
    <row r="77" spans="1:27" x14ac:dyDescent="0.25">
      <c r="F77" s="7"/>
      <c r="G77" s="7"/>
      <c r="H77" s="7"/>
      <c r="L77" s="39"/>
      <c r="M77" s="39"/>
      <c r="O77" s="39"/>
      <c r="P77" s="39"/>
    </row>
    <row r="78" spans="1:27" x14ac:dyDescent="0.25">
      <c r="L78" s="52"/>
      <c r="M78" s="52"/>
      <c r="N78" s="97"/>
      <c r="O78" s="52"/>
      <c r="P78" s="52"/>
      <c r="Q78" s="97"/>
      <c r="R78" s="97"/>
      <c r="S78" s="97"/>
      <c r="T78" s="97"/>
      <c r="U78" s="97"/>
    </row>
    <row r="79" spans="1:27" s="8" customFormat="1" x14ac:dyDescent="0.25">
      <c r="A79" s="8" t="s">
        <v>81</v>
      </c>
      <c r="B79" s="37">
        <f t="shared" ref="B79:G79" si="74">B52/B48</f>
        <v>0.28609803771689396</v>
      </c>
      <c r="C79" s="37">
        <f t="shared" si="74"/>
        <v>0.31572517264241601</v>
      </c>
      <c r="D79" s="37">
        <f t="shared" si="74"/>
        <v>0.27134497313891032</v>
      </c>
      <c r="E79" s="37">
        <f t="shared" si="74"/>
        <v>0.24927622565080124</v>
      </c>
      <c r="F79" s="37">
        <f t="shared" si="74"/>
        <v>0.21747645458243814</v>
      </c>
      <c r="G79" s="37">
        <f t="shared" si="74"/>
        <v>0.21750676933562307</v>
      </c>
      <c r="H79" s="37"/>
      <c r="L79" s="37">
        <f t="shared" ref="L79:S79" si="75">L52/L48</f>
        <v>0.17281200408281863</v>
      </c>
      <c r="M79" s="37">
        <f t="shared" si="75"/>
        <v>0.21237075502044941</v>
      </c>
      <c r="N79" s="37">
        <f t="shared" si="75"/>
        <v>0.25877936656178879</v>
      </c>
      <c r="O79" s="37">
        <f t="shared" si="75"/>
        <v>0.23216388905247043</v>
      </c>
      <c r="P79" s="37">
        <f t="shared" si="75"/>
        <v>0.20050496501918302</v>
      </c>
      <c r="Q79" s="37">
        <f t="shared" si="75"/>
        <v>0.22177129599846696</v>
      </c>
      <c r="R79" s="37">
        <f t="shared" si="75"/>
        <v>0.21181379528555611</v>
      </c>
      <c r="S79" s="37">
        <f t="shared" si="75"/>
        <v>0.23449252335251081</v>
      </c>
      <c r="T79" s="37">
        <f t="shared" ref="T79:U79" si="76">T52/T48</f>
        <v>0.23011603531252767</v>
      </c>
      <c r="U79" s="37">
        <f t="shared" si="76"/>
        <v>0.2342298107788478</v>
      </c>
      <c r="V79" s="78"/>
      <c r="W79" s="78"/>
      <c r="X79" s="78"/>
    </row>
    <row r="80" spans="1:27" s="8" customFormat="1" x14ac:dyDescent="0.25">
      <c r="A80" s="8" t="s">
        <v>82</v>
      </c>
      <c r="B80" s="37">
        <f t="shared" ref="B80:G80" si="77">B52/B51</f>
        <v>0.68421602423482719</v>
      </c>
      <c r="C80" s="37">
        <f t="shared" si="77"/>
        <v>0.60958490348934191</v>
      </c>
      <c r="D80" s="37">
        <f t="shared" si="77"/>
        <v>0.50321949350285033</v>
      </c>
      <c r="E80" s="37">
        <f t="shared" si="77"/>
        <v>0.45792989336928547</v>
      </c>
      <c r="F80" s="37">
        <f t="shared" si="77"/>
        <v>0.39027871023600685</v>
      </c>
      <c r="G80" s="37">
        <f t="shared" si="77"/>
        <v>0.34017790099924911</v>
      </c>
      <c r="H80" s="37"/>
      <c r="L80" s="37">
        <f t="shared" ref="L80:S80" si="78">L52/L51</f>
        <v>0.28843403757911884</v>
      </c>
      <c r="M80" s="37">
        <f t="shared" si="78"/>
        <v>0.43904617138514151</v>
      </c>
      <c r="N80" s="37">
        <f t="shared" si="78"/>
        <v>0.49954491353357128</v>
      </c>
      <c r="O80" s="37">
        <f t="shared" si="78"/>
        <v>0.38276414476079523</v>
      </c>
      <c r="P80" s="37">
        <f t="shared" si="78"/>
        <v>0.31907968574635237</v>
      </c>
      <c r="Q80" s="37">
        <f t="shared" si="78"/>
        <v>0.35207518470230331</v>
      </c>
      <c r="R80" s="37">
        <f t="shared" si="78"/>
        <v>0.33041645244215945</v>
      </c>
      <c r="S80" s="37">
        <f t="shared" si="78"/>
        <v>0.35709686231657822</v>
      </c>
      <c r="T80" s="37">
        <f t="shared" ref="T80:U80" si="79">T52/T51</f>
        <v>0.35790450124447792</v>
      </c>
      <c r="U80" s="37">
        <f t="shared" si="79"/>
        <v>0.37436923024994523</v>
      </c>
      <c r="V80" s="116"/>
      <c r="W80" s="78"/>
      <c r="X80" s="78"/>
    </row>
    <row r="81" spans="1:25" x14ac:dyDescent="0.25">
      <c r="M81" s="7"/>
      <c r="S81" s="7"/>
      <c r="T81" s="7"/>
      <c r="U81" s="91"/>
    </row>
    <row r="82" spans="1:25" s="5" customFormat="1" x14ac:dyDescent="0.25">
      <c r="A82" s="21" t="s">
        <v>169</v>
      </c>
      <c r="B82" s="22" t="str">
        <f t="shared" ref="B82:G82" si="80">B$1</f>
        <v>FY17</v>
      </c>
      <c r="C82" s="22" t="str">
        <f t="shared" si="80"/>
        <v>FY18</v>
      </c>
      <c r="D82" s="22" t="str">
        <f t="shared" si="80"/>
        <v>FY19</v>
      </c>
      <c r="E82" s="22" t="str">
        <f t="shared" si="80"/>
        <v>FY20</v>
      </c>
      <c r="F82" s="22" t="str">
        <f t="shared" si="80"/>
        <v>FY21</v>
      </c>
      <c r="G82" s="22" t="str">
        <f t="shared" si="80"/>
        <v>FY22</v>
      </c>
      <c r="H82" s="22" t="str">
        <f>H$1</f>
        <v>Yoy%</v>
      </c>
      <c r="L82" s="6" t="str">
        <f t="shared" ref="L82:W82" si="81">L$1</f>
        <v>Q1FY21</v>
      </c>
      <c r="M82" s="6" t="str">
        <f t="shared" si="81"/>
        <v>Q2FY21</v>
      </c>
      <c r="N82" s="94" t="str">
        <f t="shared" si="81"/>
        <v>Q3FY21</v>
      </c>
      <c r="O82" s="6" t="str">
        <f t="shared" si="81"/>
        <v>Q4FY21</v>
      </c>
      <c r="P82" s="6" t="str">
        <f t="shared" si="81"/>
        <v>Q1FY22</v>
      </c>
      <c r="Q82" s="94" t="str">
        <f t="shared" si="81"/>
        <v>Q2FY22</v>
      </c>
      <c r="R82" s="94" t="str">
        <f t="shared" si="81"/>
        <v>Q3FY22</v>
      </c>
      <c r="S82" s="94" t="str">
        <f t="shared" si="81"/>
        <v>Q4FY22</v>
      </c>
      <c r="T82" s="94" t="str">
        <f t="shared" si="81"/>
        <v>Q1FY23</v>
      </c>
      <c r="U82" s="94" t="str">
        <f t="shared" si="81"/>
        <v>Q2FY23</v>
      </c>
      <c r="V82" s="6" t="str">
        <f t="shared" si="81"/>
        <v>y-o-y</v>
      </c>
      <c r="W82" s="6" t="str">
        <f t="shared" si="81"/>
        <v>q-o-q</v>
      </c>
      <c r="X82" s="6"/>
    </row>
    <row r="83" spans="1:25" s="2" customFormat="1" x14ac:dyDescent="0.25">
      <c r="A83" s="2" t="s">
        <v>170</v>
      </c>
      <c r="B83" s="4"/>
      <c r="C83" s="4"/>
      <c r="D83" s="4"/>
      <c r="E83" s="4"/>
      <c r="F83" s="4"/>
      <c r="G83" s="4"/>
      <c r="H83" s="4"/>
      <c r="L83" s="4"/>
      <c r="M83" s="24"/>
      <c r="N83" s="43"/>
      <c r="O83" s="24"/>
      <c r="P83" s="24"/>
      <c r="Q83" s="43"/>
      <c r="R83" s="24"/>
      <c r="S83" s="24"/>
      <c r="T83" s="24"/>
      <c r="U83" s="24"/>
      <c r="V83" s="84"/>
      <c r="W83" s="84"/>
      <c r="X83" s="84"/>
    </row>
    <row r="84" spans="1:25" x14ac:dyDescent="0.25">
      <c r="A84" s="1" t="s">
        <v>171</v>
      </c>
      <c r="B84" s="35">
        <f>1159.8+661.72</f>
        <v>1821.52</v>
      </c>
      <c r="C84" s="35">
        <v>302.18</v>
      </c>
      <c r="D84" s="35">
        <v>1919.8299999999997</v>
      </c>
      <c r="E84" s="26">
        <v>2220.5500000000002</v>
      </c>
      <c r="F84" s="35">
        <v>6798.68</v>
      </c>
      <c r="G84" s="35">
        <v>6678.49</v>
      </c>
      <c r="H84" s="26"/>
      <c r="L84" s="35">
        <v>3046.01</v>
      </c>
      <c r="M84" s="35">
        <v>4208.6000000000004</v>
      </c>
      <c r="N84" s="35">
        <v>4635.3899999999994</v>
      </c>
      <c r="O84" s="35">
        <f t="shared" ref="O84:O89" si="82">F84</f>
        <v>6798.68</v>
      </c>
      <c r="P84" s="35">
        <v>6409.96</v>
      </c>
      <c r="Q84" s="35">
        <v>4895.13</v>
      </c>
      <c r="R84" s="35">
        <v>4100.13</v>
      </c>
      <c r="S84" s="35">
        <f t="shared" ref="S84:S89" si="83">G84</f>
        <v>6678.49</v>
      </c>
      <c r="T84" s="35">
        <v>3004.28</v>
      </c>
      <c r="U84" s="35">
        <v>3218.35</v>
      </c>
      <c r="V84" s="83">
        <f t="shared" ref="V84:V90" si="84">IFERROR(U84/Q84-1,"")</f>
        <v>-0.34254044325686961</v>
      </c>
      <c r="W84" s="83">
        <f t="shared" ref="W84:W90" si="85">IFERROR(U84/T84-1,"")</f>
        <v>7.1255009519751722E-2</v>
      </c>
      <c r="X84" s="89"/>
    </row>
    <row r="85" spans="1:25" x14ac:dyDescent="0.25">
      <c r="A85" s="1" t="s">
        <v>172</v>
      </c>
      <c r="B85" s="35">
        <v>7893.12</v>
      </c>
      <c r="C85" s="35">
        <v>13087.35</v>
      </c>
      <c r="D85" s="35">
        <v>21347.050000000007</v>
      </c>
      <c r="E85" s="26">
        <v>30139.14</v>
      </c>
      <c r="F85" s="35">
        <v>33264.999999999985</v>
      </c>
      <c r="G85" s="35">
        <v>43048.66</v>
      </c>
      <c r="H85" s="26"/>
      <c r="L85" s="35">
        <v>28693.709999999995</v>
      </c>
      <c r="M85" s="35">
        <v>29721.639999999996</v>
      </c>
      <c r="N85" s="35">
        <v>32067.32</v>
      </c>
      <c r="O85" s="35">
        <f t="shared" si="82"/>
        <v>33264.999999999985</v>
      </c>
      <c r="P85" s="35">
        <v>33951.360000000015</v>
      </c>
      <c r="Q85" s="35">
        <v>36371.93</v>
      </c>
      <c r="R85" s="35">
        <v>39539.85</v>
      </c>
      <c r="S85" s="35">
        <f t="shared" si="83"/>
        <v>43048.66</v>
      </c>
      <c r="T85" s="35">
        <v>47222.33</v>
      </c>
      <c r="U85" s="35">
        <v>51454.409999999996</v>
      </c>
      <c r="V85" s="83">
        <f t="shared" si="84"/>
        <v>0.41467362331336277</v>
      </c>
      <c r="W85" s="83">
        <f t="shared" si="85"/>
        <v>8.9620313101873572E-2</v>
      </c>
      <c r="X85" s="89"/>
    </row>
    <row r="86" spans="1:25" x14ac:dyDescent="0.25">
      <c r="A86" s="1" t="s">
        <v>173</v>
      </c>
      <c r="B86" s="35">
        <v>0</v>
      </c>
      <c r="C86" s="35">
        <v>0</v>
      </c>
      <c r="D86" s="35">
        <v>1029.17</v>
      </c>
      <c r="E86" s="26">
        <v>1455.58</v>
      </c>
      <c r="F86" s="35">
        <v>3750.15</v>
      </c>
      <c r="G86" s="35">
        <v>0</v>
      </c>
      <c r="H86" s="26"/>
      <c r="L86" s="35">
        <v>4064.7699999999995</v>
      </c>
      <c r="M86" s="35">
        <v>2192.1199999999994</v>
      </c>
      <c r="N86" s="35">
        <v>2439.3399999999992</v>
      </c>
      <c r="O86" s="35">
        <f t="shared" si="82"/>
        <v>3750.15</v>
      </c>
      <c r="P86" s="35">
        <v>4149.4900000000007</v>
      </c>
      <c r="Q86" s="35">
        <v>3690.83</v>
      </c>
      <c r="R86" s="35">
        <v>1214.19</v>
      </c>
      <c r="S86" s="35">
        <f t="shared" si="83"/>
        <v>0</v>
      </c>
      <c r="T86" s="35">
        <v>3266.82</v>
      </c>
      <c r="U86" s="35">
        <v>3396.8100000000004</v>
      </c>
      <c r="V86" s="83">
        <f t="shared" si="84"/>
        <v>-7.9662298182251567E-2</v>
      </c>
      <c r="W86" s="83">
        <f t="shared" si="85"/>
        <v>3.9790989402538335E-2</v>
      </c>
      <c r="X86" s="89"/>
    </row>
    <row r="87" spans="1:25" x14ac:dyDescent="0.25">
      <c r="A87" s="1" t="s">
        <v>174</v>
      </c>
      <c r="B87" s="35">
        <v>59.63</v>
      </c>
      <c r="C87" s="35">
        <v>49.500000000000007</v>
      </c>
      <c r="D87" s="35">
        <v>267.05</v>
      </c>
      <c r="E87" s="26">
        <v>663.27</v>
      </c>
      <c r="F87" s="35">
        <v>1011.65</v>
      </c>
      <c r="G87" s="35">
        <v>1150</v>
      </c>
      <c r="H87" s="26"/>
      <c r="L87" s="35">
        <v>919.45</v>
      </c>
      <c r="M87" s="35">
        <v>850.79000000000019</v>
      </c>
      <c r="N87" s="35">
        <v>711.7700000000001</v>
      </c>
      <c r="O87" s="35">
        <f t="shared" si="82"/>
        <v>1011.65</v>
      </c>
      <c r="P87" s="35">
        <v>1004.8599999999999</v>
      </c>
      <c r="Q87" s="35">
        <v>1088.8399999999999</v>
      </c>
      <c r="R87" s="35">
        <v>1123.57</v>
      </c>
      <c r="S87" s="35">
        <f t="shared" si="83"/>
        <v>1150</v>
      </c>
      <c r="T87" s="35">
        <v>1167.6300000000001</v>
      </c>
      <c r="U87" s="35">
        <v>1177.44</v>
      </c>
      <c r="V87" s="83">
        <f t="shared" si="84"/>
        <v>8.1371000330627163E-2</v>
      </c>
      <c r="W87" s="83">
        <f t="shared" si="85"/>
        <v>8.4016340792887334E-3</v>
      </c>
      <c r="X87" s="89"/>
    </row>
    <row r="88" spans="1:25" ht="30" x14ac:dyDescent="0.25">
      <c r="A88" s="51" t="s">
        <v>200</v>
      </c>
      <c r="B88" s="35">
        <v>64.27</v>
      </c>
      <c r="C88" s="35">
        <v>97.61999999999999</v>
      </c>
      <c r="D88" s="35">
        <v>167.58999999999997</v>
      </c>
      <c r="E88" s="26">
        <v>204.84</v>
      </c>
      <c r="F88" s="35">
        <v>164.01</v>
      </c>
      <c r="G88" s="35">
        <v>199.97</v>
      </c>
      <c r="H88" s="26"/>
      <c r="L88" s="35">
        <v>184.64</v>
      </c>
      <c r="M88" s="35">
        <v>169.55</v>
      </c>
      <c r="N88" s="35">
        <v>160.18</v>
      </c>
      <c r="O88" s="35">
        <f t="shared" si="82"/>
        <v>164.01</v>
      </c>
      <c r="P88" s="35">
        <v>177.1</v>
      </c>
      <c r="Q88" s="35">
        <v>179.42000000000002</v>
      </c>
      <c r="R88" s="35">
        <v>192.68</v>
      </c>
      <c r="S88" s="35">
        <f t="shared" si="83"/>
        <v>199.97</v>
      </c>
      <c r="T88" s="35">
        <v>202.49</v>
      </c>
      <c r="U88" s="35">
        <v>222.76</v>
      </c>
      <c r="V88" s="83">
        <f t="shared" si="84"/>
        <v>0.24155612529260928</v>
      </c>
      <c r="W88" s="83">
        <f t="shared" si="85"/>
        <v>0.10010370882512709</v>
      </c>
      <c r="X88" s="89"/>
    </row>
    <row r="89" spans="1:25" x14ac:dyDescent="0.25">
      <c r="A89" s="1" t="s">
        <v>175</v>
      </c>
      <c r="B89" s="35">
        <f>26.28+2.26+22.5</f>
        <v>51.04</v>
      </c>
      <c r="C89" s="35">
        <v>112.76999999999998</v>
      </c>
      <c r="D89" s="35">
        <v>84.57</v>
      </c>
      <c r="E89" s="26">
        <v>118.71</v>
      </c>
      <c r="F89" s="35">
        <v>112.06</v>
      </c>
      <c r="G89" s="35">
        <v>91.53</v>
      </c>
      <c r="H89" s="26"/>
      <c r="L89" s="35">
        <v>79.349999999999994</v>
      </c>
      <c r="M89" s="35">
        <v>81.069999999999993</v>
      </c>
      <c r="N89" s="35">
        <v>70.190000000000026</v>
      </c>
      <c r="O89" s="35">
        <f t="shared" si="82"/>
        <v>112.06</v>
      </c>
      <c r="P89" s="35">
        <v>87.51</v>
      </c>
      <c r="Q89" s="35">
        <v>98.46</v>
      </c>
      <c r="R89" s="35">
        <v>139.63</v>
      </c>
      <c r="S89" s="35">
        <f t="shared" si="83"/>
        <v>91.53</v>
      </c>
      <c r="T89" s="35">
        <v>79.510000000000005</v>
      </c>
      <c r="U89" s="35">
        <v>83.93</v>
      </c>
      <c r="V89" s="83">
        <f t="shared" si="84"/>
        <v>-0.14757261832216118</v>
      </c>
      <c r="W89" s="83">
        <f t="shared" si="85"/>
        <v>5.5590491762042449E-2</v>
      </c>
      <c r="X89" s="89"/>
    </row>
    <row r="90" spans="1:25" s="2" customFormat="1" x14ac:dyDescent="0.25">
      <c r="A90" s="2" t="s">
        <v>35</v>
      </c>
      <c r="B90" s="24">
        <f t="shared" ref="B90:G90" si="86">SUM(B84:B89)</f>
        <v>9889.58</v>
      </c>
      <c r="C90" s="24">
        <f t="shared" si="86"/>
        <v>13649.420000000002</v>
      </c>
      <c r="D90" s="24">
        <f t="shared" si="86"/>
        <v>24815.260000000002</v>
      </c>
      <c r="E90" s="4">
        <f t="shared" si="86"/>
        <v>34802.089999999989</v>
      </c>
      <c r="F90" s="24">
        <f t="shared" si="86"/>
        <v>45101.549999999988</v>
      </c>
      <c r="G90" s="24">
        <f t="shared" si="86"/>
        <v>51168.65</v>
      </c>
      <c r="H90" s="4"/>
      <c r="L90" s="24">
        <f t="shared" ref="L90:S90" si="87">SUM(L84:L89)</f>
        <v>36987.929999999986</v>
      </c>
      <c r="M90" s="24">
        <f t="shared" si="87"/>
        <v>37223.770000000004</v>
      </c>
      <c r="N90" s="24">
        <f t="shared" si="87"/>
        <v>40084.189999999995</v>
      </c>
      <c r="O90" s="24">
        <f t="shared" si="87"/>
        <v>45101.549999999988</v>
      </c>
      <c r="P90" s="24">
        <f t="shared" si="87"/>
        <v>45780.280000000013</v>
      </c>
      <c r="Q90" s="24">
        <f t="shared" si="87"/>
        <v>46324.609999999993</v>
      </c>
      <c r="R90" s="24">
        <f>SUM(R84:R89)</f>
        <v>46310.049999999996</v>
      </c>
      <c r="S90" s="24">
        <f t="shared" si="87"/>
        <v>51168.65</v>
      </c>
      <c r="T90" s="24">
        <f t="shared" ref="T90:U90" si="88">SUM(T84:T89)</f>
        <v>54943.06</v>
      </c>
      <c r="U90" s="24">
        <f t="shared" si="88"/>
        <v>59553.7</v>
      </c>
      <c r="V90" s="85">
        <f t="shared" si="84"/>
        <v>0.28557369398252908</v>
      </c>
      <c r="W90" s="85">
        <f t="shared" si="85"/>
        <v>8.3916694847356421E-2</v>
      </c>
      <c r="X90" s="90"/>
    </row>
    <row r="91" spans="1:25" x14ac:dyDescent="0.25">
      <c r="B91" s="42"/>
      <c r="C91" s="42"/>
      <c r="D91" s="42"/>
      <c r="E91" s="39"/>
      <c r="F91" s="47"/>
      <c r="G91" s="47"/>
      <c r="H91" s="39"/>
      <c r="L91" s="47"/>
      <c r="M91" s="47"/>
      <c r="N91" s="47"/>
      <c r="O91" s="47"/>
      <c r="P91" s="42"/>
      <c r="Q91" s="42"/>
      <c r="R91" s="42"/>
      <c r="S91" s="42"/>
      <c r="T91" s="42"/>
      <c r="U91" s="42"/>
    </row>
    <row r="92" spans="1:25" s="2" customFormat="1" x14ac:dyDescent="0.25">
      <c r="A92" s="2" t="s">
        <v>176</v>
      </c>
      <c r="B92" s="43"/>
      <c r="C92" s="43"/>
      <c r="D92" s="43"/>
      <c r="E92" s="34"/>
      <c r="F92" s="24"/>
      <c r="G92" s="24"/>
      <c r="H92" s="34"/>
      <c r="L92" s="24"/>
      <c r="M92" s="24"/>
      <c r="N92" s="24"/>
      <c r="O92" s="24"/>
      <c r="P92" s="43"/>
      <c r="Q92" s="43"/>
      <c r="R92" s="43"/>
      <c r="S92" s="43"/>
      <c r="T92" s="43"/>
      <c r="U92" s="43"/>
      <c r="V92" s="84"/>
      <c r="W92" s="84"/>
      <c r="X92" s="84"/>
    </row>
    <row r="93" spans="1:25" x14ac:dyDescent="0.25">
      <c r="A93" s="1" t="s">
        <v>177</v>
      </c>
      <c r="B93" s="35">
        <f>0.56+32.37</f>
        <v>32.93</v>
      </c>
      <c r="C93" s="35">
        <v>5.37</v>
      </c>
      <c r="D93" s="35">
        <v>13.579999999999995</v>
      </c>
      <c r="E93" s="26">
        <v>4.32</v>
      </c>
      <c r="F93" s="35">
        <v>48.47</v>
      </c>
      <c r="G93" s="35">
        <v>62.05</v>
      </c>
      <c r="H93" s="26"/>
      <c r="L93" s="35">
        <v>3.86</v>
      </c>
      <c r="M93" s="35">
        <v>0.06</v>
      </c>
      <c r="N93" s="35">
        <v>1.08</v>
      </c>
      <c r="O93" s="35">
        <f t="shared" ref="O93:O100" si="89">F93</f>
        <v>48.47</v>
      </c>
      <c r="P93" s="35">
        <v>44.19</v>
      </c>
      <c r="Q93" s="35">
        <v>70.88</v>
      </c>
      <c r="R93" s="35">
        <v>62.67</v>
      </c>
      <c r="S93" s="35">
        <f>G93</f>
        <v>62.05</v>
      </c>
      <c r="T93" s="35">
        <v>57.73</v>
      </c>
      <c r="U93" s="35">
        <v>96.009999999999977</v>
      </c>
      <c r="V93" s="83">
        <f t="shared" ref="V93" si="90">IFERROR(U93/Q93-1,"")</f>
        <v>0.35454288939051892</v>
      </c>
      <c r="W93" s="83">
        <f t="shared" ref="W93" si="91">IFERROR(U93/T93-1,"")</f>
        <v>0.66308678330157589</v>
      </c>
      <c r="X93" s="89"/>
      <c r="Y93" s="109"/>
    </row>
    <row r="94" spans="1:25" x14ac:dyDescent="0.25">
      <c r="A94" s="1" t="s">
        <v>178</v>
      </c>
      <c r="B94" s="35">
        <v>0</v>
      </c>
      <c r="C94" s="35">
        <v>0</v>
      </c>
      <c r="D94" s="35">
        <v>0</v>
      </c>
      <c r="E94" s="26" t="s">
        <v>184</v>
      </c>
      <c r="F94" s="35">
        <v>2395.86</v>
      </c>
      <c r="G94" s="35">
        <v>1687.82</v>
      </c>
      <c r="H94" s="26"/>
      <c r="L94" s="35">
        <v>1895.15</v>
      </c>
      <c r="M94" s="35">
        <v>2394.58</v>
      </c>
      <c r="N94" s="35">
        <v>2395.2199999999998</v>
      </c>
      <c r="O94" s="35">
        <f t="shared" si="89"/>
        <v>2395.86</v>
      </c>
      <c r="P94" s="35">
        <v>2396.5</v>
      </c>
      <c r="Q94" s="35">
        <v>2397.21</v>
      </c>
      <c r="R94" s="35">
        <v>2187.7199999999998</v>
      </c>
      <c r="S94" s="35">
        <f t="shared" ref="S94:S100" si="92">G94</f>
        <v>1687.82</v>
      </c>
      <c r="T94" s="35">
        <v>1688.23</v>
      </c>
      <c r="U94" s="35">
        <v>1688.67</v>
      </c>
      <c r="V94" s="83">
        <f t="shared" ref="V94:V101" si="93">IFERROR(U94/Q94-1,"")</f>
        <v>-0.29556859849575134</v>
      </c>
      <c r="W94" s="83">
        <f t="shared" ref="W94:W101" si="94">IFERROR(U94/T94-1,"")</f>
        <v>2.6062799500081724E-4</v>
      </c>
      <c r="X94" s="89"/>
    </row>
    <row r="95" spans="1:25" x14ac:dyDescent="0.25">
      <c r="A95" s="1" t="s">
        <v>179</v>
      </c>
      <c r="B95" s="35">
        <v>6630.45</v>
      </c>
      <c r="C95" s="35">
        <v>10198.76</v>
      </c>
      <c r="D95" s="35">
        <v>19256.41</v>
      </c>
      <c r="E95" s="26">
        <v>24938.05</v>
      </c>
      <c r="F95" s="35">
        <v>28141.029999999995</v>
      </c>
      <c r="G95" s="35">
        <v>32979.85</v>
      </c>
      <c r="H95" s="26"/>
      <c r="L95" s="35">
        <v>24645.61</v>
      </c>
      <c r="M95" s="35">
        <v>23971.199999999997</v>
      </c>
      <c r="N95" s="35">
        <v>25998.289999999997</v>
      </c>
      <c r="O95" s="35">
        <f t="shared" si="89"/>
        <v>28141.029999999995</v>
      </c>
      <c r="P95" s="35">
        <v>28438.009999999995</v>
      </c>
      <c r="Q95" s="35">
        <v>28356.410000000003</v>
      </c>
      <c r="R95" s="35">
        <v>28048.089999999997</v>
      </c>
      <c r="S95" s="35">
        <f t="shared" si="92"/>
        <v>32979.85</v>
      </c>
      <c r="T95" s="35">
        <v>36115.089999999997</v>
      </c>
      <c r="U95" s="35">
        <v>39852.010000000009</v>
      </c>
      <c r="V95" s="83">
        <f t="shared" si="93"/>
        <v>0.40539687499228583</v>
      </c>
      <c r="W95" s="83">
        <f t="shared" si="94"/>
        <v>0.10347253737980466</v>
      </c>
      <c r="X95" s="89"/>
    </row>
    <row r="96" spans="1:25" x14ac:dyDescent="0.25">
      <c r="A96" s="1" t="s">
        <v>180</v>
      </c>
      <c r="B96" s="35">
        <v>119.07</v>
      </c>
      <c r="C96" s="35">
        <v>136.74</v>
      </c>
      <c r="D96" s="35">
        <v>248.23000000000002</v>
      </c>
      <c r="E96" s="26">
        <v>355.83</v>
      </c>
      <c r="F96" s="35">
        <v>534.78</v>
      </c>
      <c r="G96" s="35">
        <v>569.1</v>
      </c>
      <c r="H96" s="26"/>
      <c r="L96" s="35">
        <v>451.34</v>
      </c>
      <c r="M96" s="35">
        <v>754.69999999999993</v>
      </c>
      <c r="N96" s="35">
        <v>586.39</v>
      </c>
      <c r="O96" s="35">
        <f t="shared" si="89"/>
        <v>534.78</v>
      </c>
      <c r="P96" s="35">
        <v>545.76000000000022</v>
      </c>
      <c r="Q96" s="35">
        <v>647.95000000000005</v>
      </c>
      <c r="R96" s="35">
        <v>646.21</v>
      </c>
      <c r="S96" s="35">
        <f t="shared" si="92"/>
        <v>569.1</v>
      </c>
      <c r="T96" s="35">
        <v>611.65</v>
      </c>
      <c r="U96" s="35">
        <v>891.34</v>
      </c>
      <c r="V96" s="83">
        <f t="shared" si="93"/>
        <v>0.37563083571263212</v>
      </c>
      <c r="W96" s="83">
        <f t="shared" si="94"/>
        <v>0.45727131529469478</v>
      </c>
      <c r="X96" s="89"/>
    </row>
    <row r="97" spans="1:25" x14ac:dyDescent="0.25">
      <c r="A97" s="1" t="s">
        <v>181</v>
      </c>
      <c r="B97" s="35">
        <v>20.45</v>
      </c>
      <c r="C97" s="35">
        <v>18.740000000000002</v>
      </c>
      <c r="D97" s="35">
        <v>29.62</v>
      </c>
      <c r="E97" s="26">
        <v>66.39</v>
      </c>
      <c r="F97" s="35">
        <v>32.36</v>
      </c>
      <c r="G97" s="35">
        <v>45.36</v>
      </c>
      <c r="H97" s="26"/>
      <c r="L97" s="35">
        <v>59.63</v>
      </c>
      <c r="M97" s="35">
        <v>73.25</v>
      </c>
      <c r="N97" s="35">
        <v>86.4</v>
      </c>
      <c r="O97" s="35">
        <f t="shared" si="89"/>
        <v>32.36</v>
      </c>
      <c r="P97" s="35">
        <v>34.25</v>
      </c>
      <c r="Q97" s="35">
        <v>40.81</v>
      </c>
      <c r="R97" s="35">
        <v>47.78</v>
      </c>
      <c r="S97" s="35">
        <f t="shared" si="92"/>
        <v>45.36</v>
      </c>
      <c r="T97" s="35">
        <v>56.73</v>
      </c>
      <c r="U97" s="35">
        <v>64.5</v>
      </c>
      <c r="V97" s="83">
        <f t="shared" si="93"/>
        <v>0.58049497672139183</v>
      </c>
      <c r="W97" s="83">
        <f t="shared" si="94"/>
        <v>0.13696456901110521</v>
      </c>
      <c r="X97" s="89"/>
      <c r="Y97" s="109"/>
    </row>
    <row r="98" spans="1:25" x14ac:dyDescent="0.25">
      <c r="A98" s="1" t="s">
        <v>182</v>
      </c>
      <c r="B98" s="35">
        <v>0</v>
      </c>
      <c r="C98" s="35">
        <v>0</v>
      </c>
      <c r="D98" s="35">
        <v>0</v>
      </c>
      <c r="E98" s="26">
        <v>31.15</v>
      </c>
      <c r="F98" s="35">
        <v>79.58</v>
      </c>
      <c r="G98" s="35">
        <v>17.39</v>
      </c>
      <c r="H98" s="26"/>
      <c r="L98" s="35">
        <v>105.56</v>
      </c>
      <c r="M98" s="35">
        <v>67.52</v>
      </c>
      <c r="N98" s="35">
        <v>35.910000000000004</v>
      </c>
      <c r="O98" s="35">
        <f t="shared" si="89"/>
        <v>79.58</v>
      </c>
      <c r="P98" s="35">
        <v>116.42</v>
      </c>
      <c r="Q98" s="35">
        <v>120.09</v>
      </c>
      <c r="R98" s="35">
        <v>148.63999999999999</v>
      </c>
      <c r="S98" s="35">
        <f t="shared" si="92"/>
        <v>17.39</v>
      </c>
      <c r="T98" s="35">
        <v>11.18</v>
      </c>
      <c r="U98" s="35">
        <v>0</v>
      </c>
      <c r="V98" s="83">
        <f t="shared" si="93"/>
        <v>-1</v>
      </c>
      <c r="W98" s="83">
        <f t="shared" si="94"/>
        <v>-1</v>
      </c>
      <c r="X98" s="89"/>
    </row>
    <row r="99" spans="1:25" x14ac:dyDescent="0.25">
      <c r="A99" s="1" t="s">
        <v>183</v>
      </c>
      <c r="B99" s="35">
        <f>22.26+0.84</f>
        <v>23.1</v>
      </c>
      <c r="C99" s="35">
        <v>37.660000000000004</v>
      </c>
      <c r="D99" s="35">
        <v>40.81</v>
      </c>
      <c r="E99" s="26">
        <v>72.09</v>
      </c>
      <c r="F99" s="35">
        <v>64.040000000000006</v>
      </c>
      <c r="G99" s="35">
        <v>70.23</v>
      </c>
      <c r="H99" s="26"/>
      <c r="L99" s="35">
        <v>100.42</v>
      </c>
      <c r="M99" s="35">
        <v>82.71</v>
      </c>
      <c r="N99" s="35">
        <v>60.36</v>
      </c>
      <c r="O99" s="35">
        <f t="shared" si="89"/>
        <v>64.040000000000006</v>
      </c>
      <c r="P99" s="35">
        <v>32.51</v>
      </c>
      <c r="Q99" s="35">
        <v>64.38</v>
      </c>
      <c r="R99" s="35">
        <v>68.69</v>
      </c>
      <c r="S99" s="35">
        <f t="shared" si="92"/>
        <v>70.23</v>
      </c>
      <c r="T99" s="35">
        <v>123.24</v>
      </c>
      <c r="U99" s="35">
        <v>104.98</v>
      </c>
      <c r="V99" s="83">
        <f t="shared" si="93"/>
        <v>0.63063063063063085</v>
      </c>
      <c r="W99" s="83">
        <f t="shared" si="94"/>
        <v>-0.1481661798117494</v>
      </c>
      <c r="X99" s="89"/>
    </row>
    <row r="100" spans="1:25" x14ac:dyDescent="0.25">
      <c r="A100" s="1" t="s">
        <v>87</v>
      </c>
      <c r="B100" s="35">
        <v>3063.58</v>
      </c>
      <c r="C100" s="35">
        <v>3252.15</v>
      </c>
      <c r="D100" s="35">
        <v>5226.6099999999988</v>
      </c>
      <c r="E100" s="26">
        <v>9334.26</v>
      </c>
      <c r="F100" s="35">
        <v>13805.43</v>
      </c>
      <c r="G100" s="35">
        <v>15736.85</v>
      </c>
      <c r="H100" s="26"/>
      <c r="L100" s="35">
        <v>9726.3599999999988</v>
      </c>
      <c r="M100" s="35">
        <v>9879.75</v>
      </c>
      <c r="N100" s="35">
        <v>10920.54</v>
      </c>
      <c r="O100" s="35">
        <f t="shared" si="89"/>
        <v>13805.43</v>
      </c>
      <c r="P100" s="35">
        <v>14172.64</v>
      </c>
      <c r="Q100" s="35">
        <v>14626.879999999997</v>
      </c>
      <c r="R100" s="35">
        <v>15100.25</v>
      </c>
      <c r="S100" s="35">
        <f t="shared" si="92"/>
        <v>15736.85</v>
      </c>
      <c r="T100" s="35">
        <v>16279.21</v>
      </c>
      <c r="U100" s="35">
        <v>16856.190000000002</v>
      </c>
      <c r="V100" s="83">
        <f t="shared" si="93"/>
        <v>0.15241186090266723</v>
      </c>
      <c r="W100" s="83">
        <f t="shared" si="94"/>
        <v>3.5442751828866692E-2</v>
      </c>
      <c r="X100" s="89"/>
    </row>
    <row r="101" spans="1:25" s="2" customFormat="1" x14ac:dyDescent="0.25">
      <c r="A101" s="2" t="s">
        <v>35</v>
      </c>
      <c r="B101" s="24">
        <f t="shared" ref="B101:G101" si="95">SUM(B93:B100)</f>
        <v>9889.58</v>
      </c>
      <c r="C101" s="24">
        <f t="shared" si="95"/>
        <v>13649.42</v>
      </c>
      <c r="D101" s="24">
        <f t="shared" si="95"/>
        <v>24815.260000000002</v>
      </c>
      <c r="E101" s="4">
        <f t="shared" si="95"/>
        <v>34802.090000000004</v>
      </c>
      <c r="F101" s="24">
        <f t="shared" si="95"/>
        <v>45101.549999999996</v>
      </c>
      <c r="G101" s="24">
        <f t="shared" si="95"/>
        <v>51168.65</v>
      </c>
      <c r="H101" s="4"/>
      <c r="L101" s="24">
        <f t="shared" ref="L101:U101" si="96">SUM(L93:L100)</f>
        <v>36987.93</v>
      </c>
      <c r="M101" s="24">
        <f t="shared" si="96"/>
        <v>37223.769999999997</v>
      </c>
      <c r="N101" s="24">
        <f t="shared" si="96"/>
        <v>40084.19</v>
      </c>
      <c r="O101" s="24">
        <f t="shared" si="96"/>
        <v>45101.549999999996</v>
      </c>
      <c r="P101" s="24">
        <f t="shared" si="96"/>
        <v>45780.279999999984</v>
      </c>
      <c r="Q101" s="24">
        <f t="shared" si="96"/>
        <v>46324.61</v>
      </c>
      <c r="R101" s="24">
        <f>SUM(R93:R100)</f>
        <v>46310.049999999988</v>
      </c>
      <c r="S101" s="24">
        <f t="shared" si="96"/>
        <v>51168.65</v>
      </c>
      <c r="T101" s="24">
        <f t="shared" si="96"/>
        <v>54943.06</v>
      </c>
      <c r="U101" s="24">
        <f t="shared" si="96"/>
        <v>59553.700000000012</v>
      </c>
      <c r="V101" s="85">
        <f t="shared" si="93"/>
        <v>0.28557369398252908</v>
      </c>
      <c r="W101" s="85">
        <f t="shared" si="94"/>
        <v>8.3916694847356865E-2</v>
      </c>
      <c r="X101" s="90"/>
    </row>
    <row r="102" spans="1:25" x14ac:dyDescent="0.25">
      <c r="A102" s="1" t="s">
        <v>185</v>
      </c>
      <c r="B102" s="42">
        <f t="shared" ref="B102:G102" si="97">B101-B90</f>
        <v>0</v>
      </c>
      <c r="C102" s="42">
        <f t="shared" si="97"/>
        <v>0</v>
      </c>
      <c r="D102" s="42">
        <f t="shared" si="97"/>
        <v>0</v>
      </c>
      <c r="E102" s="39">
        <f t="shared" si="97"/>
        <v>0</v>
      </c>
      <c r="F102" s="47">
        <f t="shared" si="97"/>
        <v>0</v>
      </c>
      <c r="G102" s="47">
        <f t="shared" si="97"/>
        <v>0</v>
      </c>
      <c r="H102" s="39"/>
      <c r="L102" s="47">
        <f t="shared" ref="L102:S102" si="98">L101-L90</f>
        <v>0</v>
      </c>
      <c r="M102" s="47">
        <f t="shared" si="98"/>
        <v>0</v>
      </c>
      <c r="N102" s="47">
        <f t="shared" si="98"/>
        <v>0</v>
      </c>
      <c r="O102" s="47">
        <f t="shared" si="98"/>
        <v>0</v>
      </c>
      <c r="P102" s="47">
        <f t="shared" si="98"/>
        <v>0</v>
      </c>
      <c r="Q102" s="47">
        <f t="shared" si="98"/>
        <v>0</v>
      </c>
      <c r="R102" s="47">
        <f>R101-R90</f>
        <v>0</v>
      </c>
      <c r="S102" s="47">
        <f t="shared" si="98"/>
        <v>0</v>
      </c>
      <c r="T102" s="47">
        <f t="shared" ref="T102:U102" si="99">T101-T90</f>
        <v>0</v>
      </c>
      <c r="U102" s="47">
        <f t="shared" si="99"/>
        <v>0</v>
      </c>
    </row>
    <row r="103" spans="1:25" x14ac:dyDescent="0.25">
      <c r="F103" s="35"/>
      <c r="G103" s="35"/>
    </row>
    <row r="104" spans="1:25" s="14" customFormat="1" x14ac:dyDescent="0.3">
      <c r="L104" s="58"/>
      <c r="M104" s="58"/>
      <c r="N104" s="98"/>
      <c r="O104" s="58"/>
      <c r="P104" s="58"/>
      <c r="Q104" s="98"/>
      <c r="R104" s="98"/>
      <c r="S104" s="98"/>
      <c r="T104" s="98"/>
      <c r="U104" s="98"/>
      <c r="V104" s="86"/>
      <c r="W104" s="86"/>
      <c r="X104" s="86"/>
    </row>
    <row r="105" spans="1:25" s="5" customFormat="1" x14ac:dyDescent="0.25">
      <c r="A105" s="5" t="s">
        <v>146</v>
      </c>
      <c r="B105" s="22" t="str">
        <f t="shared" ref="B105:G105" si="100">B$1</f>
        <v>FY17</v>
      </c>
      <c r="C105" s="22" t="str">
        <f t="shared" si="100"/>
        <v>FY18</v>
      </c>
      <c r="D105" s="22" t="str">
        <f t="shared" si="100"/>
        <v>FY19</v>
      </c>
      <c r="E105" s="22" t="str">
        <f t="shared" si="100"/>
        <v>FY20</v>
      </c>
      <c r="F105" s="22" t="str">
        <f t="shared" si="100"/>
        <v>FY21</v>
      </c>
      <c r="G105" s="22" t="str">
        <f t="shared" si="100"/>
        <v>FY22</v>
      </c>
      <c r="H105" s="22" t="str">
        <f>H$1</f>
        <v>Yoy%</v>
      </c>
      <c r="L105" s="6" t="str">
        <f t="shared" ref="L105:W105" si="101">L$1</f>
        <v>Q1FY21</v>
      </c>
      <c r="M105" s="6" t="str">
        <f t="shared" si="101"/>
        <v>Q2FY21</v>
      </c>
      <c r="N105" s="94" t="str">
        <f t="shared" si="101"/>
        <v>Q3FY21</v>
      </c>
      <c r="O105" s="6" t="str">
        <f t="shared" si="101"/>
        <v>Q4FY21</v>
      </c>
      <c r="P105" s="6" t="str">
        <f t="shared" si="101"/>
        <v>Q1FY22</v>
      </c>
      <c r="Q105" s="94" t="str">
        <f t="shared" si="101"/>
        <v>Q2FY22</v>
      </c>
      <c r="R105" s="94" t="str">
        <f t="shared" si="101"/>
        <v>Q3FY22</v>
      </c>
      <c r="S105" s="94" t="str">
        <f t="shared" si="101"/>
        <v>Q4FY22</v>
      </c>
      <c r="T105" s="94" t="str">
        <f t="shared" si="101"/>
        <v>Q1FY23</v>
      </c>
      <c r="U105" s="94" t="str">
        <f t="shared" si="101"/>
        <v>Q2FY23</v>
      </c>
      <c r="V105" s="6" t="str">
        <f t="shared" si="101"/>
        <v>y-o-y</v>
      </c>
      <c r="W105" s="6" t="str">
        <f t="shared" si="101"/>
        <v>q-o-q</v>
      </c>
      <c r="X105" s="6"/>
    </row>
    <row r="106" spans="1:25" s="2" customFormat="1" x14ac:dyDescent="0.25">
      <c r="A106" s="2" t="s">
        <v>19</v>
      </c>
      <c r="B106" s="4">
        <f t="shared" ref="B106:G106" si="102">SUM(B107:B111)</f>
        <v>6630.4499999999989</v>
      </c>
      <c r="C106" s="4">
        <f t="shared" si="102"/>
        <v>10198.76</v>
      </c>
      <c r="D106" s="4">
        <f t="shared" si="102"/>
        <v>19256.41</v>
      </c>
      <c r="E106" s="4">
        <f t="shared" si="102"/>
        <v>24938.05</v>
      </c>
      <c r="F106" s="4">
        <f t="shared" si="102"/>
        <v>30536.89</v>
      </c>
      <c r="G106" s="4">
        <f t="shared" si="102"/>
        <v>34667.67</v>
      </c>
      <c r="H106" s="30">
        <f>G106/F106-1</f>
        <v>0.13527179748821827</v>
      </c>
      <c r="L106" s="24">
        <f t="shared" ref="L106:S106" si="103">SUM(L107:L111)</f>
        <v>26540.76</v>
      </c>
      <c r="M106" s="24">
        <f t="shared" si="103"/>
        <v>26365.78</v>
      </c>
      <c r="N106" s="24">
        <f t="shared" si="103"/>
        <v>28393.51</v>
      </c>
      <c r="O106" s="4">
        <f t="shared" si="103"/>
        <v>30536.89</v>
      </c>
      <c r="P106" s="4">
        <f t="shared" si="103"/>
        <v>30834.510000000002</v>
      </c>
      <c r="Q106" s="4">
        <f t="shared" si="103"/>
        <v>30753.62</v>
      </c>
      <c r="R106" s="4">
        <f>SUM(R107:R111)</f>
        <v>30235.810000000005</v>
      </c>
      <c r="S106" s="4">
        <f t="shared" si="103"/>
        <v>34667.67</v>
      </c>
      <c r="T106" s="4">
        <f t="shared" ref="T106" si="104">SUM(T107:T111)</f>
        <v>37803.32</v>
      </c>
      <c r="U106" s="4">
        <f>SUM(U107:U111)</f>
        <v>41540.679999999993</v>
      </c>
      <c r="V106" s="85">
        <f t="shared" ref="V106:V113" si="105">IFERROR(U106/Q106-1,"")</f>
        <v>0.35075740677032474</v>
      </c>
      <c r="W106" s="85">
        <f t="shared" ref="W106:W113" si="106">IFERROR(U106/T106-1,"")</f>
        <v>9.8863274442561933E-2</v>
      </c>
      <c r="X106" s="90"/>
    </row>
    <row r="107" spans="1:25" x14ac:dyDescent="0.25">
      <c r="A107" s="1" t="s">
        <v>8</v>
      </c>
      <c r="B107" s="26">
        <v>375.48</v>
      </c>
      <c r="C107" s="26">
        <v>2144.9299999999998</v>
      </c>
      <c r="D107" s="26">
        <v>4447.04</v>
      </c>
      <c r="E107" s="26">
        <v>7536.2</v>
      </c>
      <c r="F107" s="26">
        <v>7378.38</v>
      </c>
      <c r="G107" s="26">
        <v>10288.67</v>
      </c>
      <c r="H107" s="30">
        <f t="shared" ref="H107:H113" si="107">G107/F107-1</f>
        <v>0.39443482173593658</v>
      </c>
      <c r="L107" s="26">
        <v>7083.02</v>
      </c>
      <c r="M107" s="26">
        <v>7518.78</v>
      </c>
      <c r="N107" s="26">
        <v>6711.61</v>
      </c>
      <c r="O107" s="26">
        <f>F107</f>
        <v>7378.38</v>
      </c>
      <c r="P107" s="26">
        <v>8154.72</v>
      </c>
      <c r="Q107" s="26">
        <v>8332.14</v>
      </c>
      <c r="R107" s="26">
        <v>8016.9272955891402</v>
      </c>
      <c r="S107" s="26">
        <f>G107</f>
        <v>10288.67</v>
      </c>
      <c r="T107" s="26">
        <v>12015.77</v>
      </c>
      <c r="U107" s="26">
        <v>16703.419999999998</v>
      </c>
      <c r="V107" s="83">
        <f t="shared" si="105"/>
        <v>1.0046974726780875</v>
      </c>
      <c r="W107" s="83">
        <f t="shared" si="106"/>
        <v>0.39012481097757346</v>
      </c>
      <c r="X107" s="89"/>
    </row>
    <row r="108" spans="1:25" x14ac:dyDescent="0.25">
      <c r="A108" s="1" t="s">
        <v>9</v>
      </c>
      <c r="B108" s="26">
        <v>5666.98</v>
      </c>
      <c r="C108" s="26">
        <v>5598.82</v>
      </c>
      <c r="D108" s="26">
        <v>8941.74</v>
      </c>
      <c r="E108" s="26">
        <v>10256.77</v>
      </c>
      <c r="F108" s="26">
        <v>9368.01</v>
      </c>
      <c r="G108" s="26">
        <v>9960.07</v>
      </c>
      <c r="H108" s="30">
        <f t="shared" si="107"/>
        <v>6.3200188727381645E-2</v>
      </c>
      <c r="L108" s="26">
        <v>9771.73</v>
      </c>
      <c r="M108" s="26">
        <v>9003.24</v>
      </c>
      <c r="N108" s="26">
        <v>9683.4199999999983</v>
      </c>
      <c r="O108" s="26">
        <f>F108</f>
        <v>9368.01</v>
      </c>
      <c r="P108" s="26">
        <v>9556.18</v>
      </c>
      <c r="Q108" s="26">
        <v>9468.2199999999993</v>
      </c>
      <c r="R108" s="26">
        <v>10067.982704410862</v>
      </c>
      <c r="S108" s="26">
        <f>G108</f>
        <v>9960.07</v>
      </c>
      <c r="T108" s="26">
        <v>10745.61</v>
      </c>
      <c r="U108" s="26">
        <v>10588.5</v>
      </c>
      <c r="V108" s="83">
        <f t="shared" si="105"/>
        <v>0.11832002213721271</v>
      </c>
      <c r="W108" s="83">
        <f t="shared" si="106"/>
        <v>-1.4620854469871936E-2</v>
      </c>
      <c r="X108" s="89"/>
    </row>
    <row r="109" spans="1:25" x14ac:dyDescent="0.25">
      <c r="A109" s="1" t="s">
        <v>10</v>
      </c>
      <c r="B109" s="26" t="s">
        <v>17</v>
      </c>
      <c r="C109" s="26" t="s">
        <v>16</v>
      </c>
      <c r="D109" s="26" t="s">
        <v>15</v>
      </c>
      <c r="E109" s="26">
        <v>601.41999999999996</v>
      </c>
      <c r="F109" s="26">
        <v>427.77</v>
      </c>
      <c r="G109" s="26">
        <v>788.26</v>
      </c>
      <c r="H109" s="30">
        <f t="shared" si="107"/>
        <v>0.84271921827150109</v>
      </c>
      <c r="L109" s="26">
        <v>560.41999999999996</v>
      </c>
      <c r="M109" s="26">
        <v>514.65</v>
      </c>
      <c r="N109" s="26">
        <v>472.91999999999996</v>
      </c>
      <c r="O109" s="26">
        <f>F109</f>
        <v>427.77</v>
      </c>
      <c r="P109" s="26">
        <v>385.42</v>
      </c>
      <c r="Q109" s="26">
        <v>837.5</v>
      </c>
      <c r="R109" s="26">
        <v>865.08999999999992</v>
      </c>
      <c r="S109" s="26">
        <f>G109</f>
        <v>788.26</v>
      </c>
      <c r="T109" s="26">
        <v>1466.82</v>
      </c>
      <c r="U109" s="26">
        <v>1350.26</v>
      </c>
      <c r="V109" s="83">
        <f t="shared" si="105"/>
        <v>0.61225074626865661</v>
      </c>
      <c r="W109" s="83">
        <f t="shared" si="106"/>
        <v>-7.9464419628856975E-2</v>
      </c>
      <c r="X109" s="89"/>
    </row>
    <row r="110" spans="1:25" x14ac:dyDescent="0.25">
      <c r="A110" s="1" t="s">
        <v>11</v>
      </c>
      <c r="B110" s="26">
        <v>587.99</v>
      </c>
      <c r="C110" s="26">
        <v>2455.0100000000002</v>
      </c>
      <c r="D110" s="26">
        <v>5867.63</v>
      </c>
      <c r="E110" s="26">
        <v>6543.66</v>
      </c>
      <c r="F110" s="26">
        <v>10966.87</v>
      </c>
      <c r="G110" s="26">
        <v>11942.85</v>
      </c>
      <c r="H110" s="30">
        <f t="shared" si="107"/>
        <v>8.8993486746902217E-2</v>
      </c>
      <c r="L110" s="26">
        <v>7230.44</v>
      </c>
      <c r="M110" s="26">
        <v>6934.53</v>
      </c>
      <c r="N110" s="26">
        <v>9130.34</v>
      </c>
      <c r="O110" s="26">
        <f>F110</f>
        <v>10966.87</v>
      </c>
      <c r="P110" s="26">
        <v>10341.69</v>
      </c>
      <c r="Q110" s="26">
        <v>9718.5499999999993</v>
      </c>
      <c r="R110" s="26">
        <v>9098.09</v>
      </c>
      <c r="S110" s="26">
        <f>G110</f>
        <v>11942.85</v>
      </c>
      <c r="T110" s="26">
        <v>11886.89</v>
      </c>
      <c r="U110" s="26">
        <v>11209.83</v>
      </c>
      <c r="V110" s="83">
        <f t="shared" si="105"/>
        <v>0.15344675903298333</v>
      </c>
      <c r="W110" s="83">
        <f t="shared" si="106"/>
        <v>-5.6958548451276902E-2</v>
      </c>
      <c r="X110" s="89"/>
    </row>
    <row r="111" spans="1:25" x14ac:dyDescent="0.25">
      <c r="A111" s="1" t="s">
        <v>12</v>
      </c>
      <c r="B111" s="26">
        <v>0</v>
      </c>
      <c r="C111" s="26">
        <v>0</v>
      </c>
      <c r="D111" s="26">
        <v>0</v>
      </c>
      <c r="E111" s="26">
        <v>0</v>
      </c>
      <c r="F111" s="26">
        <v>2395.86</v>
      </c>
      <c r="G111" s="26">
        <v>1687.82</v>
      </c>
      <c r="H111" s="30">
        <f t="shared" si="107"/>
        <v>-0.29552644979255893</v>
      </c>
      <c r="L111" s="26">
        <v>1895.15</v>
      </c>
      <c r="M111" s="26">
        <v>2394.58</v>
      </c>
      <c r="N111" s="26">
        <v>2395.2199999999998</v>
      </c>
      <c r="O111" s="26">
        <f>F111</f>
        <v>2395.86</v>
      </c>
      <c r="P111" s="26">
        <v>2396.5</v>
      </c>
      <c r="Q111" s="26">
        <v>2397.21</v>
      </c>
      <c r="R111" s="26">
        <v>2187.7199999999998</v>
      </c>
      <c r="S111" s="26">
        <f>G111</f>
        <v>1687.82</v>
      </c>
      <c r="T111" s="26">
        <v>1688.23</v>
      </c>
      <c r="U111" s="26">
        <v>1688.67</v>
      </c>
      <c r="V111" s="83">
        <f t="shared" si="105"/>
        <v>-0.29556859849575134</v>
      </c>
      <c r="W111" s="83">
        <f t="shared" si="106"/>
        <v>2.6062799500081724E-4</v>
      </c>
      <c r="X111" s="89"/>
    </row>
    <row r="112" spans="1:25" x14ac:dyDescent="0.25">
      <c r="A112" s="2" t="s">
        <v>241</v>
      </c>
      <c r="B112" s="4">
        <f t="shared" ref="B112:G112" si="108">B4</f>
        <v>542.41999999999996</v>
      </c>
      <c r="C112" s="4">
        <f t="shared" si="108"/>
        <v>374.62</v>
      </c>
      <c r="D112" s="4">
        <f t="shared" si="108"/>
        <v>2920.65</v>
      </c>
      <c r="E112" s="4">
        <f t="shared" si="108"/>
        <v>5760.9</v>
      </c>
      <c r="F112" s="4">
        <f t="shared" si="108"/>
        <v>7655.86</v>
      </c>
      <c r="G112" s="4">
        <f t="shared" si="108"/>
        <v>10251.59</v>
      </c>
      <c r="H112" s="30">
        <f t="shared" si="107"/>
        <v>0.33905139331179002</v>
      </c>
      <c r="L112" s="4">
        <f t="shared" ref="L112:S112" si="109">L4</f>
        <v>7501.27</v>
      </c>
      <c r="M112" s="4">
        <f t="shared" si="109"/>
        <v>7175.2</v>
      </c>
      <c r="N112" s="4">
        <f t="shared" si="109"/>
        <v>6882.5057435312592</v>
      </c>
      <c r="O112" s="4">
        <f t="shared" si="109"/>
        <v>7655.86</v>
      </c>
      <c r="P112" s="4">
        <f t="shared" si="109"/>
        <v>8487.92</v>
      </c>
      <c r="Q112" s="4">
        <f t="shared" si="109"/>
        <v>9285.1</v>
      </c>
      <c r="R112" s="4">
        <f t="shared" si="109"/>
        <v>9914.15</v>
      </c>
      <c r="S112" s="4">
        <f t="shared" si="109"/>
        <v>10251.59</v>
      </c>
      <c r="T112" s="4">
        <f t="shared" ref="T112:U112" si="110">T4</f>
        <v>10584.06</v>
      </c>
      <c r="U112" s="4">
        <f t="shared" si="110"/>
        <v>10740.71</v>
      </c>
      <c r="V112" s="85">
        <f t="shared" si="105"/>
        <v>0.15676837083068551</v>
      </c>
      <c r="W112" s="85">
        <f t="shared" si="106"/>
        <v>1.4800558575820633E-2</v>
      </c>
      <c r="X112" s="89"/>
    </row>
    <row r="113" spans="1:24" x14ac:dyDescent="0.25">
      <c r="A113" s="1" t="s">
        <v>150</v>
      </c>
      <c r="B113" s="3">
        <f t="shared" ref="B113:G113" si="111">B106+B112</f>
        <v>7172.869999999999</v>
      </c>
      <c r="C113" s="3">
        <f t="shared" si="111"/>
        <v>10573.380000000001</v>
      </c>
      <c r="D113" s="3">
        <f t="shared" si="111"/>
        <v>22177.06</v>
      </c>
      <c r="E113" s="3">
        <f t="shared" si="111"/>
        <v>30698.949999999997</v>
      </c>
      <c r="F113" s="3">
        <f t="shared" si="111"/>
        <v>38192.75</v>
      </c>
      <c r="G113" s="3">
        <f t="shared" si="111"/>
        <v>44919.259999999995</v>
      </c>
      <c r="H113" s="30">
        <f t="shared" si="107"/>
        <v>0.17612007514515171</v>
      </c>
      <c r="L113" s="3">
        <f t="shared" ref="L113:S113" si="112">L106+L112</f>
        <v>34042.03</v>
      </c>
      <c r="M113" s="3">
        <f t="shared" si="112"/>
        <v>33540.979999999996</v>
      </c>
      <c r="N113" s="3">
        <f t="shared" si="112"/>
        <v>35276.015743531258</v>
      </c>
      <c r="O113" s="3">
        <f t="shared" si="112"/>
        <v>38192.75</v>
      </c>
      <c r="P113" s="3">
        <f t="shared" si="112"/>
        <v>39322.43</v>
      </c>
      <c r="Q113" s="3">
        <f t="shared" si="112"/>
        <v>40038.720000000001</v>
      </c>
      <c r="R113" s="3">
        <f>R106+R112</f>
        <v>40149.960000000006</v>
      </c>
      <c r="S113" s="3">
        <f t="shared" si="112"/>
        <v>44919.259999999995</v>
      </c>
      <c r="T113" s="3">
        <f t="shared" ref="T113:U113" si="113">T106+T112</f>
        <v>48387.38</v>
      </c>
      <c r="U113" s="3">
        <f t="shared" si="113"/>
        <v>52281.389999999992</v>
      </c>
      <c r="V113" s="83">
        <f t="shared" si="105"/>
        <v>0.30577076390054403</v>
      </c>
      <c r="W113" s="83">
        <f t="shared" si="106"/>
        <v>8.04757356153607E-2</v>
      </c>
      <c r="X113" s="89"/>
    </row>
    <row r="115" spans="1:24" x14ac:dyDescent="0.25">
      <c r="A115" s="2" t="s">
        <v>151</v>
      </c>
    </row>
    <row r="116" spans="1:24" x14ac:dyDescent="0.25">
      <c r="A116" s="1" t="s">
        <v>8</v>
      </c>
      <c r="B116" s="16">
        <f t="shared" ref="B116:B121" si="114">IFERROR(B107/B$113,"")</f>
        <v>5.2347247336143002E-2</v>
      </c>
      <c r="C116" s="16">
        <f t="shared" ref="C116:F121" si="115">IFERROR(C107/C$113,"")</f>
        <v>0.20286133667758083</v>
      </c>
      <c r="D116" s="16">
        <f t="shared" si="115"/>
        <v>0.20052432558689023</v>
      </c>
      <c r="E116" s="16">
        <f t="shared" si="115"/>
        <v>0.24548722350438698</v>
      </c>
      <c r="F116" s="16">
        <f t="shared" si="115"/>
        <v>0.193187974157399</v>
      </c>
      <c r="G116" s="104">
        <f t="shared" ref="G116:G121" si="116">IFERROR(G107/G$113,"")</f>
        <v>0.22904807425589827</v>
      </c>
      <c r="H116" s="16"/>
      <c r="L116" s="16">
        <f t="shared" ref="L116:P121" si="117">L107/L$113</f>
        <v>0.2080669102283266</v>
      </c>
      <c r="M116" s="16">
        <f t="shared" si="117"/>
        <v>0.22416697425060331</v>
      </c>
      <c r="N116" s="16">
        <f t="shared" ref="N116:N121" si="118">N107/N$113</f>
        <v>0.19025986519553989</v>
      </c>
      <c r="O116" s="16">
        <f t="shared" si="117"/>
        <v>0.193187974157399</v>
      </c>
      <c r="P116" s="16">
        <f t="shared" si="117"/>
        <v>0.20738087651246376</v>
      </c>
      <c r="Q116" s="16">
        <f t="shared" ref="Q116:S121" si="119">Q107/Q$113</f>
        <v>0.20810205720862204</v>
      </c>
      <c r="R116" s="16">
        <f t="shared" ref="R116:R121" si="120">R107/R$113</f>
        <v>0.19967460230568446</v>
      </c>
      <c r="S116" s="16">
        <f t="shared" si="119"/>
        <v>0.22904807425589827</v>
      </c>
      <c r="T116" s="16">
        <f t="shared" ref="T116:U116" si="121">T107/T$113</f>
        <v>0.24832445980749529</v>
      </c>
      <c r="U116" s="16">
        <f t="shared" si="121"/>
        <v>0.31949074039538738</v>
      </c>
    </row>
    <row r="117" spans="1:24" x14ac:dyDescent="0.25">
      <c r="A117" s="1" t="s">
        <v>9</v>
      </c>
      <c r="B117" s="16">
        <f t="shared" si="114"/>
        <v>0.79005753624420916</v>
      </c>
      <c r="C117" s="16">
        <f t="shared" si="115"/>
        <v>0.52952036151164517</v>
      </c>
      <c r="D117" s="16">
        <f t="shared" si="115"/>
        <v>0.40319771872376226</v>
      </c>
      <c r="E117" s="16">
        <f t="shared" si="115"/>
        <v>0.33410816982339792</v>
      </c>
      <c r="F117" s="16">
        <f t="shared" si="115"/>
        <v>0.24528241616537172</v>
      </c>
      <c r="G117" s="104">
        <f t="shared" si="116"/>
        <v>0.22173272667448218</v>
      </c>
      <c r="H117" s="16"/>
      <c r="L117" s="16">
        <f t="shared" si="117"/>
        <v>0.28704898033401649</v>
      </c>
      <c r="M117" s="16">
        <f t="shared" si="117"/>
        <v>0.26842507285118089</v>
      </c>
      <c r="N117" s="16">
        <f t="shared" si="118"/>
        <v>0.27450435645572291</v>
      </c>
      <c r="O117" s="16">
        <f t="shared" si="117"/>
        <v>0.24528241616537172</v>
      </c>
      <c r="P117" s="16">
        <f t="shared" si="117"/>
        <v>0.24302109508491718</v>
      </c>
      <c r="Q117" s="16">
        <f t="shared" si="119"/>
        <v>0.23647659066024088</v>
      </c>
      <c r="R117" s="16">
        <f t="shared" si="120"/>
        <v>0.25075947035590723</v>
      </c>
      <c r="S117" s="16">
        <f t="shared" si="119"/>
        <v>0.22173272667448218</v>
      </c>
      <c r="T117" s="16">
        <f t="shared" ref="T117:U117" si="122">T108/T$113</f>
        <v>0.22207464012310651</v>
      </c>
      <c r="U117" s="16">
        <f t="shared" si="122"/>
        <v>0.20252904523005225</v>
      </c>
    </row>
    <row r="118" spans="1:24" x14ac:dyDescent="0.25">
      <c r="A118" s="1" t="s">
        <v>10</v>
      </c>
      <c r="B118" s="16" t="str">
        <f t="shared" si="114"/>
        <v/>
      </c>
      <c r="C118" s="16" t="str">
        <f t="shared" si="115"/>
        <v/>
      </c>
      <c r="D118" s="16" t="str">
        <f t="shared" si="115"/>
        <v/>
      </c>
      <c r="E118" s="16">
        <f t="shared" si="115"/>
        <v>1.9590898060031371E-2</v>
      </c>
      <c r="F118" s="16">
        <f t="shared" si="115"/>
        <v>1.1200293249373244E-2</v>
      </c>
      <c r="G118" s="104">
        <f t="shared" si="116"/>
        <v>1.754837457251077E-2</v>
      </c>
      <c r="H118" s="16"/>
      <c r="L118" s="16">
        <f t="shared" si="117"/>
        <v>1.646259050943789E-2</v>
      </c>
      <c r="M118" s="16">
        <f t="shared" si="117"/>
        <v>1.5343916605895238E-2</v>
      </c>
      <c r="N118" s="16">
        <f t="shared" si="118"/>
        <v>1.3406275908206037E-2</v>
      </c>
      <c r="O118" s="16">
        <f t="shared" si="117"/>
        <v>1.1200293249373244E-2</v>
      </c>
      <c r="P118" s="16">
        <f t="shared" si="117"/>
        <v>9.8015305768234563E-3</v>
      </c>
      <c r="Q118" s="16">
        <f t="shared" si="119"/>
        <v>2.091725209996723E-2</v>
      </c>
      <c r="R118" s="16">
        <f t="shared" si="120"/>
        <v>2.1546472275439373E-2</v>
      </c>
      <c r="S118" s="16">
        <f t="shared" si="119"/>
        <v>1.754837457251077E-2</v>
      </c>
      <c r="T118" s="16">
        <f t="shared" ref="T118:U118" si="123">T109/T$113</f>
        <v>3.0314102561453008E-2</v>
      </c>
      <c r="U118" s="16">
        <f t="shared" si="123"/>
        <v>2.5826780810533159E-2</v>
      </c>
    </row>
    <row r="119" spans="1:24" x14ac:dyDescent="0.25">
      <c r="A119" s="1" t="s">
        <v>11</v>
      </c>
      <c r="B119" s="16">
        <f t="shared" si="114"/>
        <v>8.1974160970434445E-2</v>
      </c>
      <c r="C119" s="16">
        <f t="shared" si="115"/>
        <v>0.23218781506008485</v>
      </c>
      <c r="D119" s="16">
        <f t="shared" si="115"/>
        <v>0.26458105808434479</v>
      </c>
      <c r="E119" s="16">
        <f t="shared" si="115"/>
        <v>0.21315582454774512</v>
      </c>
      <c r="F119" s="16">
        <f t="shared" si="115"/>
        <v>0.28714533517486962</v>
      </c>
      <c r="G119" s="104">
        <f t="shared" si="116"/>
        <v>0.26587370317320458</v>
      </c>
      <c r="H119" s="16"/>
      <c r="L119" s="16">
        <f t="shared" si="117"/>
        <v>0.21239743928314497</v>
      </c>
      <c r="M119" s="16">
        <f t="shared" si="117"/>
        <v>0.2067479841077989</v>
      </c>
      <c r="N119" s="16">
        <f t="shared" si="118"/>
        <v>0.25882571508020369</v>
      </c>
      <c r="O119" s="16">
        <f t="shared" si="117"/>
        <v>0.28714533517486962</v>
      </c>
      <c r="P119" s="16">
        <f t="shared" si="117"/>
        <v>0.262997225756394</v>
      </c>
      <c r="Q119" s="16">
        <f t="shared" si="119"/>
        <v>0.24272878853270033</v>
      </c>
      <c r="R119" s="16">
        <f t="shared" si="120"/>
        <v>0.22660271641615579</v>
      </c>
      <c r="S119" s="16">
        <f t="shared" si="119"/>
        <v>0.26587370317320458</v>
      </c>
      <c r="T119" s="16">
        <f t="shared" ref="T119:U119" si="124">T110/T$113</f>
        <v>0.24566095539787441</v>
      </c>
      <c r="U119" s="16">
        <f t="shared" si="124"/>
        <v>0.2144133887794491</v>
      </c>
    </row>
    <row r="120" spans="1:24" x14ac:dyDescent="0.25">
      <c r="A120" s="1" t="s">
        <v>12</v>
      </c>
      <c r="B120" s="16">
        <f t="shared" si="114"/>
        <v>0</v>
      </c>
      <c r="C120" s="16">
        <f t="shared" si="115"/>
        <v>0</v>
      </c>
      <c r="D120" s="16">
        <f t="shared" si="115"/>
        <v>0</v>
      </c>
      <c r="E120" s="16">
        <f t="shared" si="115"/>
        <v>0</v>
      </c>
      <c r="F120" s="16">
        <f t="shared" si="115"/>
        <v>6.2730753873444567E-2</v>
      </c>
      <c r="G120" s="104">
        <f t="shared" si="116"/>
        <v>3.7574528164533431E-2</v>
      </c>
      <c r="H120" s="16"/>
      <c r="L120" s="16">
        <f t="shared" si="117"/>
        <v>5.5670886841942158E-2</v>
      </c>
      <c r="M120" s="16">
        <f t="shared" si="117"/>
        <v>7.1392666523160633E-2</v>
      </c>
      <c r="N120" s="16">
        <f t="shared" si="118"/>
        <v>6.7899391399926554E-2</v>
      </c>
      <c r="O120" s="16">
        <f t="shared" si="117"/>
        <v>6.2730753873444567E-2</v>
      </c>
      <c r="P120" s="16">
        <f t="shared" si="117"/>
        <v>6.0944860223541626E-2</v>
      </c>
      <c r="Q120" s="16">
        <f t="shared" si="119"/>
        <v>5.9872293619776057E-2</v>
      </c>
      <c r="R120" s="16">
        <f t="shared" si="120"/>
        <v>5.4488721782039125E-2</v>
      </c>
      <c r="S120" s="16">
        <f t="shared" si="119"/>
        <v>3.7574528164533431E-2</v>
      </c>
      <c r="T120" s="16">
        <f t="shared" ref="T120:U120" si="125">T111/T$113</f>
        <v>3.4889882444554758E-2</v>
      </c>
      <c r="U120" s="16">
        <f t="shared" si="125"/>
        <v>3.2299638552073698E-2</v>
      </c>
    </row>
    <row r="121" spans="1:24" x14ac:dyDescent="0.25">
      <c r="A121" s="1" t="s">
        <v>152</v>
      </c>
      <c r="B121" s="16">
        <f t="shared" si="114"/>
        <v>7.5621055449213506E-2</v>
      </c>
      <c r="C121" s="16">
        <f t="shared" si="115"/>
        <v>3.5430486750688994E-2</v>
      </c>
      <c r="D121" s="16">
        <f t="shared" si="115"/>
        <v>0.13169689760500264</v>
      </c>
      <c r="E121" s="16">
        <f t="shared" si="115"/>
        <v>0.1876578840644387</v>
      </c>
      <c r="F121" s="16">
        <f t="shared" si="115"/>
        <v>0.20045322737954191</v>
      </c>
      <c r="G121" s="104">
        <f t="shared" si="116"/>
        <v>0.22822259315937088</v>
      </c>
      <c r="H121" s="16"/>
      <c r="L121" s="16">
        <f t="shared" si="117"/>
        <v>0.22035319280313193</v>
      </c>
      <c r="M121" s="16">
        <f t="shared" si="117"/>
        <v>0.21392338566136113</v>
      </c>
      <c r="N121" s="16">
        <f t="shared" si="118"/>
        <v>0.19510439596040091</v>
      </c>
      <c r="O121" s="16">
        <f t="shared" si="117"/>
        <v>0.20045322737954191</v>
      </c>
      <c r="P121" s="16">
        <f t="shared" si="117"/>
        <v>0.21585441184585999</v>
      </c>
      <c r="Q121" s="16">
        <f t="shared" si="119"/>
        <v>0.23190301787869344</v>
      </c>
      <c r="R121" s="16">
        <f t="shared" si="120"/>
        <v>0.24692801686477392</v>
      </c>
      <c r="S121" s="16">
        <f t="shared" si="119"/>
        <v>0.22822259315937088</v>
      </c>
      <c r="T121" s="16">
        <f t="shared" ref="T121:U121" si="126">T112/T$113</f>
        <v>0.21873595966551609</v>
      </c>
      <c r="U121" s="16">
        <f t="shared" si="126"/>
        <v>0.20544040623250454</v>
      </c>
    </row>
    <row r="123" spans="1:24" s="5" customFormat="1" x14ac:dyDescent="0.25">
      <c r="A123" s="5" t="s">
        <v>141</v>
      </c>
      <c r="B123" s="22" t="str">
        <f t="shared" ref="B123:G123" si="127">B$1</f>
        <v>FY17</v>
      </c>
      <c r="C123" s="22" t="str">
        <f t="shared" si="127"/>
        <v>FY18</v>
      </c>
      <c r="D123" s="22" t="str">
        <f t="shared" si="127"/>
        <v>FY19</v>
      </c>
      <c r="E123" s="22" t="str">
        <f t="shared" si="127"/>
        <v>FY20</v>
      </c>
      <c r="F123" s="22" t="str">
        <f t="shared" si="127"/>
        <v>FY21</v>
      </c>
      <c r="G123" s="22" t="str">
        <f t="shared" si="127"/>
        <v>FY22</v>
      </c>
      <c r="H123" s="22" t="str">
        <f>H$1</f>
        <v>Yoy%</v>
      </c>
      <c r="L123" s="6" t="str">
        <f t="shared" ref="L123:U123" si="128">L$1</f>
        <v>Q1FY21</v>
      </c>
      <c r="M123" s="6" t="str">
        <f t="shared" si="128"/>
        <v>Q2FY21</v>
      </c>
      <c r="N123" s="94" t="str">
        <f t="shared" si="128"/>
        <v>Q3FY21</v>
      </c>
      <c r="O123" s="6" t="str">
        <f t="shared" si="128"/>
        <v>Q4FY21</v>
      </c>
      <c r="P123" s="6" t="str">
        <f t="shared" si="128"/>
        <v>Q1FY22</v>
      </c>
      <c r="Q123" s="94" t="str">
        <f t="shared" si="128"/>
        <v>Q2FY22</v>
      </c>
      <c r="R123" s="94" t="str">
        <f t="shared" si="128"/>
        <v>Q3FY22</v>
      </c>
      <c r="S123" s="94" t="str">
        <f t="shared" si="128"/>
        <v>Q4FY22</v>
      </c>
      <c r="T123" s="94" t="str">
        <f t="shared" si="128"/>
        <v>Q1FY23</v>
      </c>
      <c r="U123" s="94" t="str">
        <f t="shared" si="128"/>
        <v>Q2FY23</v>
      </c>
      <c r="V123" s="6"/>
      <c r="W123" s="6"/>
      <c r="X123" s="6"/>
    </row>
    <row r="124" spans="1:24" x14ac:dyDescent="0.25">
      <c r="A124" s="1" t="s">
        <v>114</v>
      </c>
      <c r="B124" s="11">
        <f t="shared" ref="B124:G124" si="129">SUM(B125:B126)</f>
        <v>0.68520000000000003</v>
      </c>
      <c r="C124" s="11">
        <f t="shared" si="129"/>
        <v>0.43019999999999997</v>
      </c>
      <c r="D124" s="11">
        <f t="shared" si="129"/>
        <v>0.38479999999999998</v>
      </c>
      <c r="E124" s="11">
        <f t="shared" si="129"/>
        <v>0.48970000000000002</v>
      </c>
      <c r="F124" s="11">
        <f t="shared" si="129"/>
        <v>0.56190000000000007</v>
      </c>
      <c r="G124" s="11">
        <f t="shared" si="129"/>
        <v>0.58610000000000007</v>
      </c>
      <c r="H124" s="11"/>
      <c r="L124" s="11">
        <f>L125+L126</f>
        <v>0.46929999999999999</v>
      </c>
      <c r="M124" s="11">
        <f>M125+M126</f>
        <v>0.51690000000000003</v>
      </c>
      <c r="N124" s="11">
        <f>N125+N126</f>
        <v>0.52310000000000001</v>
      </c>
      <c r="O124" s="11">
        <f>F124</f>
        <v>0.56190000000000007</v>
      </c>
      <c r="P124" s="11">
        <f t="shared" ref="P124:U124" si="130">P125+P126</f>
        <v>0.56369999999999998</v>
      </c>
      <c r="Q124" s="11">
        <f t="shared" si="130"/>
        <v>0.5636000000000001</v>
      </c>
      <c r="R124" s="11">
        <f t="shared" si="130"/>
        <v>0.58979999999999999</v>
      </c>
      <c r="S124" s="11">
        <f t="shared" si="130"/>
        <v>0.58610000000000007</v>
      </c>
      <c r="T124" s="11">
        <f t="shared" si="130"/>
        <v>0.52310000000000001</v>
      </c>
      <c r="U124" s="11">
        <f t="shared" si="130"/>
        <v>0.50700000000000001</v>
      </c>
    </row>
    <row r="125" spans="1:24" x14ac:dyDescent="0.25">
      <c r="A125" s="1" t="s">
        <v>115</v>
      </c>
      <c r="B125" s="30">
        <v>0.67490000000000006</v>
      </c>
      <c r="C125" s="30">
        <v>0.42249999999999999</v>
      </c>
      <c r="D125" s="30">
        <v>0.37709999999999999</v>
      </c>
      <c r="E125" s="30">
        <v>0.47720000000000001</v>
      </c>
      <c r="F125" s="30">
        <v>0.55230000000000001</v>
      </c>
      <c r="G125" s="38">
        <v>0.58050000000000002</v>
      </c>
      <c r="H125" s="30"/>
      <c r="L125" s="30">
        <v>0.45639999999999997</v>
      </c>
      <c r="M125" s="30">
        <v>0.504</v>
      </c>
      <c r="N125" s="30">
        <v>0.51019999999999999</v>
      </c>
      <c r="O125" s="30">
        <f>F125</f>
        <v>0.55230000000000001</v>
      </c>
      <c r="P125" s="38">
        <v>0.55230000000000001</v>
      </c>
      <c r="Q125" s="38">
        <v>0.55200000000000005</v>
      </c>
      <c r="R125" s="38">
        <v>0.57830000000000004</v>
      </c>
      <c r="S125" s="38">
        <f>G125</f>
        <v>0.58050000000000002</v>
      </c>
      <c r="T125" s="38">
        <v>0.51790000000000003</v>
      </c>
      <c r="U125" s="38">
        <v>0.502</v>
      </c>
    </row>
    <row r="126" spans="1:24" x14ac:dyDescent="0.25">
      <c r="A126" s="1" t="s">
        <v>116</v>
      </c>
      <c r="B126" s="30">
        <v>1.03E-2</v>
      </c>
      <c r="C126" s="30">
        <v>7.7000000000000002E-3</v>
      </c>
      <c r="D126" s="30">
        <v>7.7000000000000002E-3</v>
      </c>
      <c r="E126" s="30">
        <v>1.2500000000000001E-2</v>
      </c>
      <c r="F126" s="30">
        <v>9.5999999999999992E-3</v>
      </c>
      <c r="G126" s="38">
        <v>5.5999999999999999E-3</v>
      </c>
      <c r="H126" s="30"/>
      <c r="L126" s="30">
        <v>1.29E-2</v>
      </c>
      <c r="M126" s="30">
        <v>1.29E-2</v>
      </c>
      <c r="N126" s="30">
        <v>1.29E-2</v>
      </c>
      <c r="O126" s="30">
        <f>F126</f>
        <v>9.5999999999999992E-3</v>
      </c>
      <c r="P126" s="38">
        <v>1.14E-2</v>
      </c>
      <c r="Q126" s="38">
        <v>1.1599999999999999E-2</v>
      </c>
      <c r="R126" s="38">
        <v>1.15E-2</v>
      </c>
      <c r="S126" s="38">
        <f>G126</f>
        <v>5.5999999999999999E-3</v>
      </c>
      <c r="T126" s="38">
        <v>5.1999999999999998E-3</v>
      </c>
      <c r="U126" s="38">
        <v>5.0000000000000001E-3</v>
      </c>
    </row>
    <row r="128" spans="1:24" s="5" customFormat="1" x14ac:dyDescent="0.25">
      <c r="A128" s="5" t="s">
        <v>125</v>
      </c>
      <c r="B128" s="22" t="str">
        <f t="shared" ref="B128:G128" si="131">B$1</f>
        <v>FY17</v>
      </c>
      <c r="C128" s="22" t="str">
        <f t="shared" si="131"/>
        <v>FY18</v>
      </c>
      <c r="D128" s="22" t="str">
        <f t="shared" si="131"/>
        <v>FY19</v>
      </c>
      <c r="E128" s="22" t="str">
        <f t="shared" si="131"/>
        <v>FY20</v>
      </c>
      <c r="F128" s="22" t="str">
        <f t="shared" si="131"/>
        <v>FY21</v>
      </c>
      <c r="G128" s="22" t="str">
        <f t="shared" si="131"/>
        <v>FY22</v>
      </c>
      <c r="H128" s="22" t="str">
        <f>H$1</f>
        <v>Yoy%</v>
      </c>
      <c r="L128" s="6" t="str">
        <f t="shared" ref="L128:W128" si="132">L$1</f>
        <v>Q1FY21</v>
      </c>
      <c r="M128" s="6" t="str">
        <f t="shared" si="132"/>
        <v>Q2FY21</v>
      </c>
      <c r="N128" s="94" t="str">
        <f t="shared" si="132"/>
        <v>Q3FY21</v>
      </c>
      <c r="O128" s="6" t="str">
        <f t="shared" si="132"/>
        <v>Q4FY21</v>
      </c>
      <c r="P128" s="6" t="str">
        <f t="shared" si="132"/>
        <v>Q1FY22</v>
      </c>
      <c r="Q128" s="94" t="str">
        <f t="shared" si="132"/>
        <v>Q2FY22</v>
      </c>
      <c r="R128" s="94" t="str">
        <f t="shared" si="132"/>
        <v>Q3FY22</v>
      </c>
      <c r="S128" s="94" t="str">
        <f t="shared" si="132"/>
        <v>Q4FY22</v>
      </c>
      <c r="T128" s="94" t="str">
        <f t="shared" si="132"/>
        <v>Q1FY23</v>
      </c>
      <c r="U128" s="94" t="str">
        <f t="shared" si="132"/>
        <v>Q2FY23</v>
      </c>
      <c r="V128" s="6" t="str">
        <f t="shared" si="132"/>
        <v>y-o-y</v>
      </c>
      <c r="W128" s="6" t="str">
        <f t="shared" si="132"/>
        <v>q-o-q</v>
      </c>
      <c r="X128" s="6"/>
    </row>
    <row r="129" spans="1:27" x14ac:dyDescent="0.25">
      <c r="A129" s="1" t="s">
        <v>149</v>
      </c>
      <c r="B129" s="30">
        <v>0.10199999999999999</v>
      </c>
      <c r="C129" s="30">
        <v>8.7999999999999995E-2</v>
      </c>
      <c r="D129" s="30">
        <v>8.4000000000000005E-2</v>
      </c>
      <c r="E129" s="30">
        <v>8.7999999999999995E-2</v>
      </c>
      <c r="F129" s="30">
        <v>0.08</v>
      </c>
      <c r="G129" s="30">
        <v>7.1499999999999994E-2</v>
      </c>
      <c r="H129" s="30"/>
      <c r="L129" s="30">
        <f t="shared" ref="L129:R129" si="133">L17</f>
        <v>8.5000000000000006E-2</v>
      </c>
      <c r="M129" s="30">
        <f t="shared" si="133"/>
        <v>8.2699999999999996E-2</v>
      </c>
      <c r="N129" s="30">
        <f t="shared" si="133"/>
        <v>8.0299999999999996E-2</v>
      </c>
      <c r="O129" s="30">
        <f t="shared" si="133"/>
        <v>7.4200000000000002E-2</v>
      </c>
      <c r="P129" s="30">
        <f t="shared" si="133"/>
        <v>7.17E-2</v>
      </c>
      <c r="Q129" s="30">
        <f t="shared" si="133"/>
        <v>7.1300000000000002E-2</v>
      </c>
      <c r="R129" s="30">
        <f t="shared" si="133"/>
        <v>7.1599999999999997E-2</v>
      </c>
      <c r="S129" s="30">
        <v>7.1499999999999994E-2</v>
      </c>
      <c r="T129" s="30">
        <v>6.93E-2</v>
      </c>
      <c r="U129" s="30">
        <f>U17</f>
        <v>7.1326876000869593E-2</v>
      </c>
    </row>
    <row r="130" spans="1:27" s="2" customFormat="1" x14ac:dyDescent="0.25">
      <c r="A130" s="2" t="s">
        <v>85</v>
      </c>
      <c r="B130" s="31">
        <v>9.7000000000000003E-2</v>
      </c>
      <c r="C130" s="31">
        <v>7.4999999999999997E-2</v>
      </c>
      <c r="D130" s="31">
        <v>8.6999999999999994E-2</v>
      </c>
      <c r="E130" s="31">
        <v>8.7999999999999995E-2</v>
      </c>
      <c r="F130" s="31">
        <v>6.6000000000000003E-2</v>
      </c>
      <c r="G130" s="31">
        <v>6.8099999999999994E-2</v>
      </c>
      <c r="H130" s="31"/>
      <c r="L130" s="31">
        <v>8.09E-2</v>
      </c>
      <c r="M130" s="31">
        <v>7.9000000000000001E-2</v>
      </c>
      <c r="N130" s="31">
        <v>5.8200000000000002E-2</v>
      </c>
      <c r="O130" s="31">
        <v>5.57E-2</v>
      </c>
      <c r="P130" s="49">
        <v>7.5999999999999998E-2</v>
      </c>
      <c r="Q130" s="49">
        <v>7.9299999999999995E-2</v>
      </c>
      <c r="R130" s="49">
        <v>7.6100000000000001E-2</v>
      </c>
      <c r="S130" s="49">
        <v>5.7700000000000001E-2</v>
      </c>
      <c r="T130" s="49">
        <v>7.6600000000000001E-2</v>
      </c>
      <c r="U130" s="49">
        <v>7.9699999999999993E-2</v>
      </c>
      <c r="V130" s="84"/>
      <c r="W130" s="84"/>
      <c r="X130" s="84"/>
    </row>
    <row r="131" spans="1:27" x14ac:dyDescent="0.25">
      <c r="A131" s="1" t="s">
        <v>125</v>
      </c>
      <c r="B131" s="3">
        <f t="shared" ref="B131:G131" si="134">B106</f>
        <v>6630.4499999999989</v>
      </c>
      <c r="C131" s="3">
        <f t="shared" si="134"/>
        <v>10198.76</v>
      </c>
      <c r="D131" s="3">
        <f t="shared" si="134"/>
        <v>19256.41</v>
      </c>
      <c r="E131" s="3">
        <f t="shared" si="134"/>
        <v>24938.05</v>
      </c>
      <c r="F131" s="3">
        <f t="shared" si="134"/>
        <v>30536.89</v>
      </c>
      <c r="G131" s="3">
        <f t="shared" si="134"/>
        <v>34667.67</v>
      </c>
      <c r="H131" s="30">
        <f>G131/F131-1</f>
        <v>0.13527179748821827</v>
      </c>
      <c r="L131" s="3">
        <f t="shared" ref="L131:S131" si="135">L106</f>
        <v>26540.76</v>
      </c>
      <c r="M131" s="3">
        <f t="shared" si="135"/>
        <v>26365.78</v>
      </c>
      <c r="N131" s="3">
        <f t="shared" si="135"/>
        <v>28393.51</v>
      </c>
      <c r="O131" s="3">
        <f t="shared" si="135"/>
        <v>30536.89</v>
      </c>
      <c r="P131" s="3">
        <f t="shared" si="135"/>
        <v>30834.510000000002</v>
      </c>
      <c r="Q131" s="3">
        <f t="shared" si="135"/>
        <v>30753.62</v>
      </c>
      <c r="R131" s="3">
        <f>R106</f>
        <v>30235.810000000005</v>
      </c>
      <c r="S131" s="3">
        <f t="shared" si="135"/>
        <v>34667.67</v>
      </c>
      <c r="T131" s="3">
        <f t="shared" ref="T131:U131" si="136">T106</f>
        <v>37803.32</v>
      </c>
      <c r="U131" s="3">
        <f t="shared" si="136"/>
        <v>41540.679999999993</v>
      </c>
      <c r="V131" s="83">
        <f>IFERROR(U131/Q131-1,"")</f>
        <v>0.35075740677032474</v>
      </c>
      <c r="W131" s="83">
        <f>IFERROR(U131/T131-1,"")</f>
        <v>9.8863274442561933E-2</v>
      </c>
      <c r="X131" s="89"/>
    </row>
    <row r="132" spans="1:27" x14ac:dyDescent="0.25">
      <c r="A132" s="1" t="s">
        <v>186</v>
      </c>
      <c r="B132" s="72">
        <v>5458.96</v>
      </c>
      <c r="C132" s="32">
        <f>AVERAGE(B131:C131)</f>
        <v>8414.6049999999996</v>
      </c>
      <c r="D132" s="32">
        <f>AVERAGE(C131:D131)</f>
        <v>14727.584999999999</v>
      </c>
      <c r="E132" s="32">
        <f>AVERAGE(D131:E131)</f>
        <v>22097.23</v>
      </c>
      <c r="F132" s="32">
        <f>AVERAGE(E131:F131)</f>
        <v>27737.47</v>
      </c>
      <c r="G132" s="32">
        <f>AVERAGE(F131:G131)</f>
        <v>32602.28</v>
      </c>
      <c r="H132" s="30">
        <f>G132/F132-1</f>
        <v>0.17538766152788976</v>
      </c>
      <c r="L132" s="56">
        <f>AVERAGE(L131,E131)</f>
        <v>25739.404999999999</v>
      </c>
      <c r="M132" s="56">
        <f t="shared" ref="M132:U132" si="137">AVERAGE(L131:M131)</f>
        <v>26453.269999999997</v>
      </c>
      <c r="N132" s="56">
        <f t="shared" si="137"/>
        <v>27379.644999999997</v>
      </c>
      <c r="O132" s="56">
        <f t="shared" si="137"/>
        <v>29465.199999999997</v>
      </c>
      <c r="P132" s="56">
        <f t="shared" si="137"/>
        <v>30685.7</v>
      </c>
      <c r="Q132" s="56">
        <f t="shared" si="137"/>
        <v>30794.065000000002</v>
      </c>
      <c r="R132" s="56">
        <f t="shared" si="137"/>
        <v>30494.715000000004</v>
      </c>
      <c r="S132" s="56">
        <f t="shared" si="137"/>
        <v>32451.74</v>
      </c>
      <c r="T132" s="56">
        <f t="shared" si="137"/>
        <v>36235.494999999995</v>
      </c>
      <c r="U132" s="56">
        <f t="shared" si="137"/>
        <v>39672</v>
      </c>
      <c r="V132" s="83">
        <f>IFERROR(U132/Q132-1,"")</f>
        <v>0.28830019680740415</v>
      </c>
      <c r="W132" s="83">
        <f>IFERROR(U132/T132-1,"")</f>
        <v>9.483808624664869E-2</v>
      </c>
      <c r="X132" s="89"/>
    </row>
    <row r="133" spans="1:27" x14ac:dyDescent="0.25">
      <c r="A133" s="1" t="s">
        <v>91</v>
      </c>
      <c r="B133" s="19">
        <f t="shared" ref="B133:G133" si="138">B131/B140</f>
        <v>2.1642816574073467</v>
      </c>
      <c r="C133" s="19">
        <f t="shared" si="138"/>
        <v>3.1360054118044984</v>
      </c>
      <c r="D133" s="19">
        <f t="shared" si="138"/>
        <v>3.6843020619483764</v>
      </c>
      <c r="E133" s="19">
        <f t="shared" si="138"/>
        <v>2.671668670039189</v>
      </c>
      <c r="F133" s="19">
        <f t="shared" si="138"/>
        <v>2.2119477625832733</v>
      </c>
      <c r="G133" s="19">
        <f t="shared" si="138"/>
        <v>2.2029612025278245</v>
      </c>
      <c r="H133" s="19"/>
      <c r="L133" s="19">
        <f t="shared" ref="L133:S133" si="139">L131/L140</f>
        <v>2.7287453888196613</v>
      </c>
      <c r="M133" s="19">
        <f t="shared" si="139"/>
        <v>2.6686687416179558</v>
      </c>
      <c r="N133" s="19">
        <f t="shared" si="139"/>
        <v>2.6000097064797156</v>
      </c>
      <c r="O133" s="19">
        <f t="shared" si="139"/>
        <v>2.2119477625832733</v>
      </c>
      <c r="P133" s="19">
        <f t="shared" si="139"/>
        <v>2.1756362964133715</v>
      </c>
      <c r="Q133" s="19">
        <f t="shared" si="139"/>
        <v>2.1025413485309241</v>
      </c>
      <c r="R133" s="19">
        <f>R131/R140</f>
        <v>2.0023396979120864</v>
      </c>
      <c r="S133" s="19">
        <f t="shared" si="139"/>
        <v>2.2029612025278245</v>
      </c>
      <c r="T133" s="19">
        <f t="shared" ref="T133:U133" si="140">T131/T140</f>
        <v>2.3221839389012122</v>
      </c>
      <c r="U133" s="19">
        <f t="shared" si="140"/>
        <v>2.4644169293298179</v>
      </c>
    </row>
    <row r="134" spans="1:27" x14ac:dyDescent="0.25">
      <c r="A134" s="1" t="s">
        <v>92</v>
      </c>
      <c r="B134" s="11">
        <f t="shared" ref="B134:G134" si="141">B124</f>
        <v>0.68520000000000003</v>
      </c>
      <c r="C134" s="11">
        <f t="shared" si="141"/>
        <v>0.43019999999999997</v>
      </c>
      <c r="D134" s="11">
        <f t="shared" si="141"/>
        <v>0.38479999999999998</v>
      </c>
      <c r="E134" s="11">
        <f t="shared" si="141"/>
        <v>0.48970000000000002</v>
      </c>
      <c r="F134" s="11">
        <f t="shared" si="141"/>
        <v>0.56190000000000007</v>
      </c>
      <c r="G134" s="11">
        <f t="shared" si="141"/>
        <v>0.58610000000000007</v>
      </c>
      <c r="H134" s="11"/>
      <c r="L134" s="11">
        <f t="shared" ref="L134:S134" si="142">L124</f>
        <v>0.46929999999999999</v>
      </c>
      <c r="M134" s="11">
        <f t="shared" si="142"/>
        <v>0.51690000000000003</v>
      </c>
      <c r="N134" s="11">
        <f t="shared" si="142"/>
        <v>0.52310000000000001</v>
      </c>
      <c r="O134" s="11">
        <f t="shared" si="142"/>
        <v>0.56190000000000007</v>
      </c>
      <c r="P134" s="11">
        <f t="shared" si="142"/>
        <v>0.56369999999999998</v>
      </c>
      <c r="Q134" s="11">
        <f t="shared" si="142"/>
        <v>0.5636000000000001</v>
      </c>
      <c r="R134" s="11">
        <f>R124</f>
        <v>0.58979999999999999</v>
      </c>
      <c r="S134" s="11">
        <f t="shared" si="142"/>
        <v>0.58610000000000007</v>
      </c>
      <c r="T134" s="11">
        <f t="shared" ref="T134:U134" si="143">T124</f>
        <v>0.52310000000000001</v>
      </c>
      <c r="U134" s="11">
        <f t="shared" si="143"/>
        <v>0.50700000000000001</v>
      </c>
    </row>
    <row r="135" spans="1:27" x14ac:dyDescent="0.25">
      <c r="A135" s="1" t="s">
        <v>93</v>
      </c>
      <c r="B135" s="19">
        <f t="shared" ref="B135:G135" si="144">B132/B141</f>
        <v>2.3723726725349894</v>
      </c>
      <c r="C135" s="19">
        <f t="shared" si="144"/>
        <v>2.6646500087875826</v>
      </c>
      <c r="D135" s="19">
        <f t="shared" si="144"/>
        <v>3.4739950181394454</v>
      </c>
      <c r="E135" s="19">
        <f t="shared" si="144"/>
        <v>3.0351524325126178</v>
      </c>
      <c r="F135" s="19">
        <f t="shared" si="144"/>
        <v>2.3973933963678857</v>
      </c>
      <c r="G135" s="19">
        <f t="shared" si="144"/>
        <v>2.2071607201610708</v>
      </c>
      <c r="H135" s="19"/>
      <c r="L135" s="19">
        <f t="shared" ref="L135:S135" si="145">L132/L141</f>
        <v>2.700794097988418</v>
      </c>
      <c r="M135" s="19">
        <f t="shared" si="145"/>
        <v>2.6984720579452013</v>
      </c>
      <c r="N135" s="19">
        <f t="shared" si="145"/>
        <v>2.6326214682583746</v>
      </c>
      <c r="O135" s="19">
        <f t="shared" si="145"/>
        <v>2.3833402693605139</v>
      </c>
      <c r="P135" s="19">
        <f t="shared" si="145"/>
        <v>2.1935537369089433</v>
      </c>
      <c r="Q135" s="19">
        <f t="shared" si="145"/>
        <v>2.1385123779840778</v>
      </c>
      <c r="R135" s="19">
        <f>R132/R141</f>
        <v>2.0516427423847321</v>
      </c>
      <c r="S135" s="19">
        <f t="shared" si="145"/>
        <v>2.1047212950378911</v>
      </c>
      <c r="T135" s="19">
        <f t="shared" ref="T135:U135" si="146">T132/T141</f>
        <v>2.2635824020819548</v>
      </c>
      <c r="U135" s="19">
        <f t="shared" si="146"/>
        <v>2.3945387712235253</v>
      </c>
    </row>
    <row r="137" spans="1:27" s="5" customFormat="1" x14ac:dyDescent="0.25">
      <c r="A137" s="5" t="s">
        <v>131</v>
      </c>
      <c r="B137" s="22" t="str">
        <f t="shared" ref="B137:G137" si="147">B$1</f>
        <v>FY17</v>
      </c>
      <c r="C137" s="22" t="str">
        <f t="shared" si="147"/>
        <v>FY18</v>
      </c>
      <c r="D137" s="22" t="str">
        <f t="shared" si="147"/>
        <v>FY19</v>
      </c>
      <c r="E137" s="22" t="str">
        <f t="shared" si="147"/>
        <v>FY20</v>
      </c>
      <c r="F137" s="22" t="str">
        <f t="shared" si="147"/>
        <v>FY21</v>
      </c>
      <c r="G137" s="22" t="str">
        <f t="shared" si="147"/>
        <v>FY22</v>
      </c>
      <c r="H137" s="22"/>
      <c r="L137" s="6" t="str">
        <f t="shared" ref="L137:W137" si="148">L$1</f>
        <v>Q1FY21</v>
      </c>
      <c r="M137" s="6" t="str">
        <f t="shared" si="148"/>
        <v>Q2FY21</v>
      </c>
      <c r="N137" s="94" t="str">
        <f t="shared" si="148"/>
        <v>Q3FY21</v>
      </c>
      <c r="O137" s="6" t="str">
        <f t="shared" si="148"/>
        <v>Q4FY21</v>
      </c>
      <c r="P137" s="6" t="str">
        <f t="shared" si="148"/>
        <v>Q1FY22</v>
      </c>
      <c r="Q137" s="94" t="str">
        <f t="shared" si="148"/>
        <v>Q2FY22</v>
      </c>
      <c r="R137" s="94" t="str">
        <f t="shared" si="148"/>
        <v>Q3FY22</v>
      </c>
      <c r="S137" s="94" t="str">
        <f t="shared" si="148"/>
        <v>Q4FY22</v>
      </c>
      <c r="T137" s="94" t="str">
        <f t="shared" si="148"/>
        <v>Q1FY23</v>
      </c>
      <c r="U137" s="94" t="str">
        <f t="shared" si="148"/>
        <v>Q2FY23</v>
      </c>
      <c r="V137" s="6" t="str">
        <f t="shared" si="148"/>
        <v>y-o-y</v>
      </c>
      <c r="W137" s="6" t="str">
        <f t="shared" si="148"/>
        <v>q-o-q</v>
      </c>
      <c r="X137" s="6"/>
    </row>
    <row r="138" spans="1:27" x14ac:dyDescent="0.25">
      <c r="A138" s="1" t="s">
        <v>34</v>
      </c>
      <c r="B138" s="3">
        <f t="shared" ref="B138:G138" si="149">B90</f>
        <v>9889.58</v>
      </c>
      <c r="C138" s="3">
        <f t="shared" si="149"/>
        <v>13649.420000000002</v>
      </c>
      <c r="D138" s="3">
        <f t="shared" si="149"/>
        <v>24815.260000000002</v>
      </c>
      <c r="E138" s="3">
        <f t="shared" si="149"/>
        <v>34802.089999999989</v>
      </c>
      <c r="F138" s="3">
        <f t="shared" si="149"/>
        <v>45101.549999999988</v>
      </c>
      <c r="G138" s="3">
        <f t="shared" si="149"/>
        <v>51168.65</v>
      </c>
      <c r="L138" s="47">
        <v>36987.93</v>
      </c>
      <c r="M138" s="47">
        <v>37223.770000000004</v>
      </c>
      <c r="N138" s="47">
        <v>40084.19</v>
      </c>
      <c r="O138" s="47">
        <v>45101.549999999988</v>
      </c>
      <c r="P138" s="47">
        <v>45780.28</v>
      </c>
      <c r="Q138" s="47">
        <v>46324.609999999993</v>
      </c>
      <c r="R138" s="47">
        <f>R101</f>
        <v>46310.049999999988</v>
      </c>
      <c r="S138" s="47">
        <f>S101</f>
        <v>51168.65</v>
      </c>
      <c r="T138" s="47">
        <f>T101</f>
        <v>54943.06</v>
      </c>
      <c r="U138" s="47">
        <f>U101</f>
        <v>59553.700000000012</v>
      </c>
      <c r="V138" s="83">
        <f>IFERROR(U138/Q138-1,"")</f>
        <v>0.2855736939825293</v>
      </c>
      <c r="W138" s="83">
        <f>IFERROR(U138/T138-1,"")</f>
        <v>8.3916694847356865E-2</v>
      </c>
      <c r="X138" s="89"/>
    </row>
    <row r="139" spans="1:27" x14ac:dyDescent="0.25">
      <c r="A139" s="8" t="s">
        <v>86</v>
      </c>
      <c r="B139" s="33">
        <v>7908.2550000000001</v>
      </c>
      <c r="C139" s="32">
        <f>AVERAGE(B138:C138)</f>
        <v>11769.5</v>
      </c>
      <c r="D139" s="32">
        <f>AVERAGE(C138:D138)</f>
        <v>19232.340000000004</v>
      </c>
      <c r="E139" s="32">
        <f>AVERAGE(D138:E138)</f>
        <v>29808.674999999996</v>
      </c>
      <c r="F139" s="32">
        <f>AVERAGE(E138:F138)</f>
        <v>39951.819999999992</v>
      </c>
      <c r="G139" s="32">
        <f>AVERAGE(F138:G138)</f>
        <v>48135.099999999991</v>
      </c>
      <c r="H139" s="32"/>
      <c r="L139" s="56">
        <f>AVERAGE(L138,E138)</f>
        <v>35895.009999999995</v>
      </c>
      <c r="M139" s="56">
        <f t="shared" ref="M139:U139" si="150">AVERAGE(L138:M138)</f>
        <v>37105.850000000006</v>
      </c>
      <c r="N139" s="56">
        <f t="shared" si="150"/>
        <v>38653.980000000003</v>
      </c>
      <c r="O139" s="56">
        <f t="shared" si="150"/>
        <v>42592.869999999995</v>
      </c>
      <c r="P139" s="56">
        <f t="shared" si="150"/>
        <v>45440.914999999994</v>
      </c>
      <c r="Q139" s="56">
        <f t="shared" si="150"/>
        <v>46052.444999999992</v>
      </c>
      <c r="R139" s="56">
        <f t="shared" si="150"/>
        <v>46317.329999999987</v>
      </c>
      <c r="S139" s="56">
        <f t="shared" si="150"/>
        <v>48739.349999999991</v>
      </c>
      <c r="T139" s="56">
        <f t="shared" si="150"/>
        <v>53055.854999999996</v>
      </c>
      <c r="U139" s="56">
        <f t="shared" si="150"/>
        <v>57248.380000000005</v>
      </c>
      <c r="V139" s="83">
        <f>IFERROR(U139/Q139-1,"")</f>
        <v>0.24311271638237697</v>
      </c>
      <c r="W139" s="83">
        <f>IFERROR(U139/T139-1,"")</f>
        <v>7.9020967619879201E-2</v>
      </c>
      <c r="X139" s="89"/>
      <c r="Y139" s="125"/>
      <c r="Z139" s="130"/>
      <c r="AA139" s="125"/>
    </row>
    <row r="140" spans="1:27" x14ac:dyDescent="0.25">
      <c r="A140" s="1" t="s">
        <v>87</v>
      </c>
      <c r="B140" s="3">
        <f t="shared" ref="B140:G140" si="151">B100</f>
        <v>3063.58</v>
      </c>
      <c r="C140" s="3">
        <f t="shared" si="151"/>
        <v>3252.15</v>
      </c>
      <c r="D140" s="3">
        <f t="shared" si="151"/>
        <v>5226.6099999999988</v>
      </c>
      <c r="E140" s="3">
        <f t="shared" si="151"/>
        <v>9334.26</v>
      </c>
      <c r="F140" s="3">
        <f t="shared" si="151"/>
        <v>13805.43</v>
      </c>
      <c r="G140" s="3">
        <f t="shared" si="151"/>
        <v>15736.85</v>
      </c>
      <c r="L140" s="47">
        <v>9726.3599999999988</v>
      </c>
      <c r="M140" s="47">
        <v>9879.75</v>
      </c>
      <c r="N140" s="47">
        <v>10920.54</v>
      </c>
      <c r="O140" s="47">
        <v>13805.43</v>
      </c>
      <c r="P140" s="47">
        <v>14172.64</v>
      </c>
      <c r="Q140" s="47">
        <v>14626.879999999997</v>
      </c>
      <c r="R140" s="47">
        <v>15100.24</v>
      </c>
      <c r="S140" s="47">
        <f>G140</f>
        <v>15736.85</v>
      </c>
      <c r="T140" s="47">
        <f>T100</f>
        <v>16279.21</v>
      </c>
      <c r="U140" s="47">
        <f>U100</f>
        <v>16856.190000000002</v>
      </c>
      <c r="V140" s="83">
        <f>IFERROR(U140/Q140-1,"")</f>
        <v>0.15241186090266723</v>
      </c>
      <c r="W140" s="83">
        <f>IFERROR(U140/T140-1,"")</f>
        <v>3.5442751828866692E-2</v>
      </c>
      <c r="X140" s="89"/>
    </row>
    <row r="141" spans="1:27" x14ac:dyDescent="0.25">
      <c r="A141" s="8" t="s">
        <v>88</v>
      </c>
      <c r="B141" s="33">
        <v>2301.0549999999998</v>
      </c>
      <c r="C141" s="32">
        <f>AVERAGE(B140:C140)</f>
        <v>3157.8649999999998</v>
      </c>
      <c r="D141" s="32">
        <f>AVERAGE(C140:D140)</f>
        <v>4239.3799999999992</v>
      </c>
      <c r="E141" s="32">
        <f>AVERAGE(D140:E140)</f>
        <v>7280.4349999999995</v>
      </c>
      <c r="F141" s="32">
        <f>AVERAGE(E140:F140)</f>
        <v>11569.845000000001</v>
      </c>
      <c r="G141" s="32">
        <f>AVERAGE(F140:G140)</f>
        <v>14771.14</v>
      </c>
      <c r="H141" s="32"/>
      <c r="L141" s="56">
        <f>AVERAGE(L140,E140)</f>
        <v>9530.31</v>
      </c>
      <c r="M141" s="56">
        <f t="shared" ref="M141:U141" si="152">AVERAGE(L140:M140)</f>
        <v>9803.0550000000003</v>
      </c>
      <c r="N141" s="56">
        <f t="shared" si="152"/>
        <v>10400.145</v>
      </c>
      <c r="O141" s="56">
        <f t="shared" si="152"/>
        <v>12362.985000000001</v>
      </c>
      <c r="P141" s="56">
        <f t="shared" si="152"/>
        <v>13989.035</v>
      </c>
      <c r="Q141" s="56">
        <f t="shared" si="152"/>
        <v>14399.759999999998</v>
      </c>
      <c r="R141" s="56">
        <f t="shared" si="152"/>
        <v>14863.559999999998</v>
      </c>
      <c r="S141" s="56">
        <f t="shared" si="152"/>
        <v>15418.545</v>
      </c>
      <c r="T141" s="56">
        <f t="shared" si="152"/>
        <v>16008.029999999999</v>
      </c>
      <c r="U141" s="56">
        <f t="shared" si="152"/>
        <v>16567.7</v>
      </c>
      <c r="V141" s="83">
        <f>IFERROR(U141/Q141-1,"")</f>
        <v>0.15055389812052433</v>
      </c>
      <c r="W141" s="83">
        <f>IFERROR(U141/T141-1,"")</f>
        <v>3.496182853230545E-2</v>
      </c>
      <c r="X141" s="89"/>
    </row>
    <row r="142" spans="1:27" x14ac:dyDescent="0.25">
      <c r="A142" s="1" t="s">
        <v>132</v>
      </c>
      <c r="B142" s="11">
        <f t="shared" ref="B142:G145" si="153">B45/B$139</f>
        <v>0.10770770542932669</v>
      </c>
      <c r="C142" s="11">
        <f t="shared" si="153"/>
        <v>0.10828582352691281</v>
      </c>
      <c r="D142" s="11">
        <f t="shared" si="153"/>
        <v>0.11902607794995299</v>
      </c>
      <c r="E142" s="11">
        <f t="shared" si="153"/>
        <v>0.11489876688581428</v>
      </c>
      <c r="F142" s="11">
        <f t="shared" si="153"/>
        <v>0.10165519368078853</v>
      </c>
      <c r="G142" s="11">
        <f t="shared" si="153"/>
        <v>9.9105226747217737E-2</v>
      </c>
      <c r="H142" s="11"/>
      <c r="L142" s="11">
        <f t="shared" ref="L142:S146" si="154">L45/L$139*4</f>
        <v>0.11327034036207263</v>
      </c>
      <c r="M142" s="11">
        <f t="shared" si="154"/>
        <v>0.1053731419708752</v>
      </c>
      <c r="N142" s="11">
        <f t="shared" si="154"/>
        <v>0.10576711634869164</v>
      </c>
      <c r="O142" s="11">
        <f t="shared" si="154"/>
        <v>9.8164786735432483E-2</v>
      </c>
      <c r="P142" s="11">
        <f t="shared" si="154"/>
        <v>9.6060565681831023E-2</v>
      </c>
      <c r="Q142" s="11">
        <f t="shared" si="154"/>
        <v>0.10026655479421345</v>
      </c>
      <c r="R142" s="11">
        <f t="shared" si="154"/>
        <v>0.10488514774059735</v>
      </c>
      <c r="S142" s="11">
        <f t="shared" si="154"/>
        <v>0.10753446650396448</v>
      </c>
      <c r="T142" s="11">
        <f t="shared" ref="T142:U142" si="155">T45/T$139*4</f>
        <v>0.10931046158807545</v>
      </c>
      <c r="U142" s="11">
        <f t="shared" si="155"/>
        <v>0.11439205790626737</v>
      </c>
    </row>
    <row r="143" spans="1:27" x14ac:dyDescent="0.25">
      <c r="A143" t="s">
        <v>153</v>
      </c>
      <c r="B143" s="11">
        <f t="shared" si="153"/>
        <v>3.2775877864332907E-3</v>
      </c>
      <c r="C143" s="11">
        <f t="shared" si="153"/>
        <v>0</v>
      </c>
      <c r="D143" s="11">
        <f t="shared" si="153"/>
        <v>1.1166607911465789E-2</v>
      </c>
      <c r="E143" s="11">
        <f t="shared" si="153"/>
        <v>1.2453421696871803E-2</v>
      </c>
      <c r="F143" s="11">
        <f t="shared" si="153"/>
        <v>1.0996995881539316E-2</v>
      </c>
      <c r="G143" s="11">
        <f t="shared" si="153"/>
        <v>1.409241904556135E-2</v>
      </c>
      <c r="H143" s="11"/>
      <c r="L143" s="11">
        <f t="shared" si="154"/>
        <v>2.870928298947403E-2</v>
      </c>
      <c r="M143" s="11">
        <f t="shared" si="154"/>
        <v>0</v>
      </c>
      <c r="N143" s="11">
        <f t="shared" si="154"/>
        <v>0</v>
      </c>
      <c r="O143" s="11">
        <f t="shared" si="154"/>
        <v>1.7065767110786386E-2</v>
      </c>
      <c r="P143" s="11">
        <f t="shared" si="154"/>
        <v>1.7046311677482731E-2</v>
      </c>
      <c r="Q143" s="11">
        <f t="shared" si="154"/>
        <v>1.4830048654311406E-2</v>
      </c>
      <c r="R143" s="11">
        <f t="shared" si="154"/>
        <v>1.5179631468394232E-2</v>
      </c>
      <c r="S143" s="11">
        <f t="shared" si="154"/>
        <v>1.1340323578381746E-2</v>
      </c>
      <c r="T143" s="11">
        <f t="shared" ref="T143:U143" si="156">T46/T$139*4</f>
        <v>7.4638322198370003E-3</v>
      </c>
      <c r="U143" s="11">
        <f t="shared" si="156"/>
        <v>6.5189617592672491E-3</v>
      </c>
    </row>
    <row r="144" spans="1:27" x14ac:dyDescent="0.25">
      <c r="A144" s="1" t="s">
        <v>158</v>
      </c>
      <c r="B144" s="11">
        <f t="shared" si="153"/>
        <v>4.8139570613238954E-3</v>
      </c>
      <c r="C144" s="11">
        <f t="shared" si="153"/>
        <v>5.7691490717532599E-3</v>
      </c>
      <c r="D144" s="11">
        <f t="shared" si="153"/>
        <v>1.0728283713786256E-2</v>
      </c>
      <c r="E144" s="11">
        <f t="shared" si="153"/>
        <v>1.3437363452082324E-2</v>
      </c>
      <c r="F144" s="11">
        <f t="shared" si="153"/>
        <v>9.7855366789297744E-3</v>
      </c>
      <c r="G144" s="11">
        <f t="shared" si="153"/>
        <v>1.0558407482273852E-2</v>
      </c>
      <c r="H144" s="11"/>
      <c r="L144" s="11">
        <f t="shared" si="154"/>
        <v>7.591027276493305E-3</v>
      </c>
      <c r="M144" s="11">
        <f t="shared" si="154"/>
        <v>1.1918336327021209E-2</v>
      </c>
      <c r="N144" s="11">
        <f t="shared" si="154"/>
        <v>8.3603292597553974E-3</v>
      </c>
      <c r="O144" s="11">
        <f t="shared" si="154"/>
        <v>1.2347606536023518E-2</v>
      </c>
      <c r="P144" s="11">
        <f t="shared" si="154"/>
        <v>1.170751073124298E-2</v>
      </c>
      <c r="Q144" s="11">
        <f t="shared" si="154"/>
        <v>1.1818699311187496E-2</v>
      </c>
      <c r="R144" s="11">
        <f t="shared" si="154"/>
        <v>1.0947954037937855E-2</v>
      </c>
      <c r="S144" s="11">
        <f t="shared" si="154"/>
        <v>9.2237586262434793E-3</v>
      </c>
      <c r="T144" s="11">
        <f t="shared" ref="T144:U144" si="157">T47/T$139*4</f>
        <v>1.0898702885854917E-2</v>
      </c>
      <c r="U144" s="11">
        <f t="shared" si="157"/>
        <v>1.1430192435139649E-2</v>
      </c>
    </row>
    <row r="145" spans="1:24" x14ac:dyDescent="0.25">
      <c r="A145" s="2" t="s">
        <v>154</v>
      </c>
      <c r="B145" s="11">
        <f t="shared" si="153"/>
        <v>0.11579925027708388</v>
      </c>
      <c r="C145" s="11">
        <f t="shared" si="153"/>
        <v>0.11405497259866608</v>
      </c>
      <c r="D145" s="11">
        <f t="shared" si="153"/>
        <v>0.140920969575205</v>
      </c>
      <c r="E145" s="11">
        <f t="shared" si="153"/>
        <v>0.14078955203476842</v>
      </c>
      <c r="F145" s="11">
        <f t="shared" si="153"/>
        <v>0.12243772624125761</v>
      </c>
      <c r="G145" s="11">
        <f t="shared" si="153"/>
        <v>0.12375605327505296</v>
      </c>
      <c r="H145" s="11"/>
      <c r="L145" s="11">
        <f t="shared" si="154"/>
        <v>0.14957065062803998</v>
      </c>
      <c r="M145" s="11">
        <f t="shared" si="154"/>
        <v>0.11729147829789641</v>
      </c>
      <c r="N145" s="11">
        <f t="shared" si="154"/>
        <v>0.11412744560844705</v>
      </c>
      <c r="O145" s="11">
        <f t="shared" si="154"/>
        <v>0.1275781603822424</v>
      </c>
      <c r="P145" s="11">
        <f t="shared" si="154"/>
        <v>0.12481438809055674</v>
      </c>
      <c r="Q145" s="11">
        <f t="shared" si="154"/>
        <v>0.12691530275971236</v>
      </c>
      <c r="R145" s="11">
        <f t="shared" si="154"/>
        <v>0.13101273324692941</v>
      </c>
      <c r="S145" s="11">
        <f t="shared" si="154"/>
        <v>0.12809854870858969</v>
      </c>
      <c r="T145" s="11">
        <f t="shared" ref="T145:U145" si="158">T48/T$139*4</f>
        <v>0.12767299669376736</v>
      </c>
      <c r="U145" s="11">
        <f t="shared" si="158"/>
        <v>0.13234121210067426</v>
      </c>
    </row>
    <row r="146" spans="1:24" x14ac:dyDescent="0.25">
      <c r="A146" s="1" t="s">
        <v>133</v>
      </c>
      <c r="B146" s="11">
        <f t="shared" ref="B146:G146" si="159">B49/B139</f>
        <v>6.7378960339543936E-2</v>
      </c>
      <c r="C146" s="11">
        <f t="shared" si="159"/>
        <v>5.4981944857470579E-2</v>
      </c>
      <c r="D146" s="11">
        <f t="shared" si="159"/>
        <v>6.4933856202625359E-2</v>
      </c>
      <c r="E146" s="11">
        <f t="shared" si="159"/>
        <v>6.4150117373549823E-2</v>
      </c>
      <c r="F146" s="11">
        <f t="shared" si="159"/>
        <v>5.421129750784822E-2</v>
      </c>
      <c r="G146" s="11">
        <f t="shared" si="159"/>
        <v>4.4627517134066416E-2</v>
      </c>
      <c r="H146" s="11"/>
      <c r="L146" s="11">
        <f t="shared" si="154"/>
        <v>5.9957080385268043E-2</v>
      </c>
      <c r="M146" s="11">
        <f t="shared" si="154"/>
        <v>6.0556489071130287E-2</v>
      </c>
      <c r="N146" s="11">
        <f t="shared" si="154"/>
        <v>5.5005978685765337E-2</v>
      </c>
      <c r="O146" s="11">
        <f t="shared" si="154"/>
        <v>5.0196194809131206E-2</v>
      </c>
      <c r="P146" s="11">
        <f t="shared" si="154"/>
        <v>4.638286883087632E-2</v>
      </c>
      <c r="Q146" s="11">
        <f t="shared" si="154"/>
        <v>4.6971664588058258E-2</v>
      </c>
      <c r="R146" s="11">
        <f t="shared" si="154"/>
        <v>4.7026890366953372E-2</v>
      </c>
      <c r="S146" s="11">
        <f t="shared" si="154"/>
        <v>4.3980890184214617E-2</v>
      </c>
      <c r="T146" s="11">
        <f t="shared" ref="T146:U146" si="160">T49/T$139*4</f>
        <v>4.5585166802042866E-2</v>
      </c>
      <c r="U146" s="11">
        <f t="shared" si="160"/>
        <v>4.9539917112064999E-2</v>
      </c>
    </row>
    <row r="147" spans="1:24" x14ac:dyDescent="0.25">
      <c r="A147" s="2" t="s">
        <v>134</v>
      </c>
      <c r="B147" s="12">
        <f t="shared" ref="B147:G147" si="161">B142-B146</f>
        <v>4.032874508978275E-2</v>
      </c>
      <c r="C147" s="12">
        <f t="shared" si="161"/>
        <v>5.330387866944223E-2</v>
      </c>
      <c r="D147" s="12">
        <f t="shared" si="161"/>
        <v>5.4092221747327626E-2</v>
      </c>
      <c r="E147" s="12">
        <f t="shared" si="161"/>
        <v>5.074864951226446E-2</v>
      </c>
      <c r="F147" s="12">
        <f t="shared" si="161"/>
        <v>4.7443896172940307E-2</v>
      </c>
      <c r="G147" s="12">
        <f t="shared" si="161"/>
        <v>5.4477709613151321E-2</v>
      </c>
      <c r="H147" s="12"/>
      <c r="L147" s="12">
        <f t="shared" ref="L147:S147" si="162">L142-L146</f>
        <v>5.331325997680459E-2</v>
      </c>
      <c r="M147" s="12">
        <f t="shared" si="162"/>
        <v>4.4816652899744916E-2</v>
      </c>
      <c r="N147" s="12">
        <f t="shared" si="162"/>
        <v>5.0761137662926302E-2</v>
      </c>
      <c r="O147" s="12">
        <f t="shared" si="162"/>
        <v>4.7968591926301277E-2</v>
      </c>
      <c r="P147" s="12">
        <f t="shared" si="162"/>
        <v>4.9677696850954703E-2</v>
      </c>
      <c r="Q147" s="12">
        <f t="shared" si="162"/>
        <v>5.3294890206155195E-2</v>
      </c>
      <c r="R147" s="12">
        <f>R142-R146</f>
        <v>5.7858257373643973E-2</v>
      </c>
      <c r="S147" s="12">
        <f t="shared" si="162"/>
        <v>6.3553576319749866E-2</v>
      </c>
      <c r="T147" s="12">
        <f t="shared" ref="T147:U147" si="163">T142-T146</f>
        <v>6.3725294786032588E-2</v>
      </c>
      <c r="U147" s="12">
        <f t="shared" si="163"/>
        <v>6.4852140794202373E-2</v>
      </c>
    </row>
    <row r="148" spans="1:24" x14ac:dyDescent="0.25">
      <c r="A148" s="2" t="s">
        <v>196</v>
      </c>
      <c r="B148" s="12">
        <f t="shared" ref="B148:G148" si="164">B145-B146</f>
        <v>4.842028993753994E-2</v>
      </c>
      <c r="C148" s="12">
        <f t="shared" si="164"/>
        <v>5.9073027741195501E-2</v>
      </c>
      <c r="D148" s="12">
        <f t="shared" si="164"/>
        <v>7.5987113372579643E-2</v>
      </c>
      <c r="E148" s="12">
        <f t="shared" si="164"/>
        <v>7.66394346612186E-2</v>
      </c>
      <c r="F148" s="12">
        <f t="shared" si="164"/>
        <v>6.8226428733409394E-2</v>
      </c>
      <c r="G148" s="12">
        <f t="shared" si="164"/>
        <v>7.9128536140986541E-2</v>
      </c>
      <c r="H148" s="12"/>
      <c r="L148" s="12">
        <f t="shared" ref="L148:S148" si="165">L145-L146</f>
        <v>8.9613570242771945E-2</v>
      </c>
      <c r="M148" s="12">
        <f t="shared" si="165"/>
        <v>5.6734989226766119E-2</v>
      </c>
      <c r="N148" s="12">
        <f t="shared" si="165"/>
        <v>5.9121466922681713E-2</v>
      </c>
      <c r="O148" s="12">
        <f t="shared" si="165"/>
        <v>7.7381965573111194E-2</v>
      </c>
      <c r="P148" s="12">
        <f t="shared" si="165"/>
        <v>7.8431519259680421E-2</v>
      </c>
      <c r="Q148" s="12">
        <f t="shared" si="165"/>
        <v>7.9943638171654091E-2</v>
      </c>
      <c r="R148" s="12">
        <f>R145-R146</f>
        <v>8.3985842879976041E-2</v>
      </c>
      <c r="S148" s="12">
        <f t="shared" si="165"/>
        <v>8.4117658524375083E-2</v>
      </c>
      <c r="T148" s="12">
        <f t="shared" ref="T148:U148" si="166">T145-T146</f>
        <v>8.2087829891724501E-2</v>
      </c>
      <c r="U148" s="12">
        <f t="shared" si="166"/>
        <v>8.2801294988609261E-2</v>
      </c>
    </row>
    <row r="149" spans="1:24" x14ac:dyDescent="0.25">
      <c r="A149" s="1" t="s">
        <v>130</v>
      </c>
      <c r="B149" s="11">
        <f t="shared" ref="B149:G149" si="167">B52/B139</f>
        <v>3.3129938273361192E-2</v>
      </c>
      <c r="C149" s="11">
        <f t="shared" si="167"/>
        <v>3.6010025914439872E-2</v>
      </c>
      <c r="D149" s="11">
        <f t="shared" si="167"/>
        <v>3.8238196704093202E-2</v>
      </c>
      <c r="E149" s="11">
        <f t="shared" si="167"/>
        <v>3.5095488142294157E-2</v>
      </c>
      <c r="F149" s="11">
        <f t="shared" si="167"/>
        <v>2.6627322610083857E-2</v>
      </c>
      <c r="G149" s="11">
        <f t="shared" si="167"/>
        <v>2.6917779333584024E-2</v>
      </c>
      <c r="H149" s="11"/>
      <c r="L149" s="11">
        <f t="shared" ref="L149:S149" si="168">L52/L139*4</f>
        <v>2.5847603887002683E-2</v>
      </c>
      <c r="M149" s="11">
        <f t="shared" si="168"/>
        <v>2.4909279803588914E-2</v>
      </c>
      <c r="N149" s="11">
        <f t="shared" si="168"/>
        <v>2.953382808186893E-2</v>
      </c>
      <c r="O149" s="11">
        <f t="shared" si="168"/>
        <v>2.9619041872501202E-2</v>
      </c>
      <c r="P149" s="11">
        <f t="shared" si="168"/>
        <v>2.5025904517987814E-2</v>
      </c>
      <c r="Q149" s="11">
        <f t="shared" si="168"/>
        <v>2.8146171175059218E-2</v>
      </c>
      <c r="R149" s="11">
        <f t="shared" si="168"/>
        <v>2.7750304259766281E-2</v>
      </c>
      <c r="S149" s="11">
        <f t="shared" si="168"/>
        <v>3.0038151924471714E-2</v>
      </c>
      <c r="T149" s="11">
        <f t="shared" ref="T149:U149" si="169">T52/T139*4</f>
        <v>2.9379603815639199E-2</v>
      </c>
      <c r="U149" s="11">
        <f t="shared" si="169"/>
        <v>3.0998257068584296E-2</v>
      </c>
    </row>
    <row r="150" spans="1:24" s="2" customFormat="1" x14ac:dyDescent="0.25">
      <c r="A150" s="2" t="s">
        <v>227</v>
      </c>
      <c r="B150" s="12">
        <f t="shared" ref="B150:G150" si="170">B57/B139</f>
        <v>1.5290351664178754E-2</v>
      </c>
      <c r="C150" s="12">
        <f t="shared" si="170"/>
        <v>2.3063001826755622E-2</v>
      </c>
      <c r="D150" s="12">
        <f t="shared" si="170"/>
        <v>3.7748916668486454E-2</v>
      </c>
      <c r="E150" s="12">
        <f t="shared" si="170"/>
        <v>4.1543946518924443E-2</v>
      </c>
      <c r="F150" s="12">
        <f t="shared" si="170"/>
        <v>4.1599106123325534E-2</v>
      </c>
      <c r="G150" s="12">
        <f t="shared" si="170"/>
        <v>5.221075680740251E-2</v>
      </c>
      <c r="H150" s="12"/>
      <c r="L150" s="12">
        <f t="shared" ref="L150:S150" si="171">L57/L139*4</f>
        <v>6.3765966355769241E-2</v>
      </c>
      <c r="M150" s="12">
        <f t="shared" si="171"/>
        <v>3.1825709423177202E-2</v>
      </c>
      <c r="N150" s="12">
        <f t="shared" si="171"/>
        <v>2.958763884081278E-2</v>
      </c>
      <c r="O150" s="12">
        <f t="shared" si="171"/>
        <v>4.7762923700609985E-2</v>
      </c>
      <c r="P150" s="12">
        <f t="shared" si="171"/>
        <v>5.34056147416926E-2</v>
      </c>
      <c r="Q150" s="12">
        <f t="shared" si="171"/>
        <v>5.1797466996594869E-2</v>
      </c>
      <c r="R150" s="12">
        <f t="shared" si="171"/>
        <v>5.6235538620209767E-2</v>
      </c>
      <c r="S150" s="12">
        <f t="shared" si="171"/>
        <v>5.4079506599903376E-2</v>
      </c>
      <c r="T150" s="12">
        <f t="shared" ref="T150:U150" si="172">T57/T139*4</f>
        <v>5.2708226076085281E-2</v>
      </c>
      <c r="U150" s="12">
        <f t="shared" si="172"/>
        <v>5.1803037920024962E-2</v>
      </c>
      <c r="V150" s="84"/>
      <c r="W150" s="84"/>
      <c r="X150" s="84"/>
    </row>
    <row r="151" spans="1:24" x14ac:dyDescent="0.25">
      <c r="A151" s="1" t="s">
        <v>89</v>
      </c>
      <c r="B151" s="11">
        <f t="shared" ref="B151:G151" si="173">B58/B$139</f>
        <v>2.1964390374361979E-3</v>
      </c>
      <c r="C151" s="11">
        <f t="shared" si="173"/>
        <v>2.4419049237435742E-3</v>
      </c>
      <c r="D151" s="11">
        <f t="shared" si="173"/>
        <v>3.8024494159317056E-3</v>
      </c>
      <c r="E151" s="11">
        <f t="shared" si="173"/>
        <v>5.5366432758249071E-3</v>
      </c>
      <c r="F151" s="11">
        <f t="shared" si="173"/>
        <v>8.0479437482447614E-3</v>
      </c>
      <c r="G151" s="11">
        <f t="shared" si="173"/>
        <v>5.1982856584903746E-3</v>
      </c>
      <c r="H151" s="11"/>
      <c r="L151" s="11">
        <f t="shared" ref="L151:S151" si="174">L58/L$139*4</f>
        <v>4.9711645156248745E-3</v>
      </c>
      <c r="M151" s="11">
        <f t="shared" si="174"/>
        <v>1.288422176018067E-2</v>
      </c>
      <c r="N151" s="11">
        <f t="shared" si="174"/>
        <v>7.6514759928990482E-3</v>
      </c>
      <c r="O151" s="11">
        <f t="shared" si="174"/>
        <v>7.8379315599066222E-3</v>
      </c>
      <c r="P151" s="11">
        <f t="shared" si="174"/>
        <v>1.148040262833616E-2</v>
      </c>
      <c r="Q151" s="11">
        <f t="shared" si="174"/>
        <v>2.8897488504682012E-3</v>
      </c>
      <c r="R151" s="11">
        <f t="shared" si="174"/>
        <v>5.1557376040458304E-3</v>
      </c>
      <c r="S151" s="11">
        <f t="shared" si="174"/>
        <v>2.2019169315963386E-3</v>
      </c>
      <c r="T151" s="11">
        <f t="shared" ref="T151:U151" si="175">T58/T$139*4</f>
        <v>2.7254296439101775E-3</v>
      </c>
      <c r="U151" s="11">
        <f t="shared" si="175"/>
        <v>3.4711899271210817E-3</v>
      </c>
    </row>
    <row r="152" spans="1:24" s="2" customFormat="1" x14ac:dyDescent="0.25">
      <c r="A152" s="2" t="s">
        <v>135</v>
      </c>
      <c r="B152" s="12">
        <f t="shared" ref="B152:G152" si="176">B150-B151</f>
        <v>1.3093912626742556E-2</v>
      </c>
      <c r="C152" s="12">
        <f t="shared" si="176"/>
        <v>2.0621096903012049E-2</v>
      </c>
      <c r="D152" s="12">
        <f t="shared" si="176"/>
        <v>3.3946467252554749E-2</v>
      </c>
      <c r="E152" s="12">
        <f t="shared" si="176"/>
        <v>3.6007303243099538E-2</v>
      </c>
      <c r="F152" s="12">
        <f t="shared" si="176"/>
        <v>3.3551162375080774E-2</v>
      </c>
      <c r="G152" s="12">
        <f t="shared" si="176"/>
        <v>4.7012471148912133E-2</v>
      </c>
      <c r="H152" s="12"/>
      <c r="L152" s="12">
        <f>L150-L151</f>
        <v>5.8794801840144365E-2</v>
      </c>
      <c r="M152" s="12">
        <f t="shared" ref="M152:S152" si="177">M150-M151</f>
        <v>1.8941487662996533E-2</v>
      </c>
      <c r="N152" s="12">
        <f t="shared" si="177"/>
        <v>2.1936162847913731E-2</v>
      </c>
      <c r="O152" s="12">
        <f t="shared" si="177"/>
        <v>3.9924992140703365E-2</v>
      </c>
      <c r="P152" s="12">
        <f t="shared" si="177"/>
        <v>4.1925212113356439E-2</v>
      </c>
      <c r="Q152" s="12">
        <f t="shared" si="177"/>
        <v>4.8907718146126669E-2</v>
      </c>
      <c r="R152" s="12">
        <f>R150-R151</f>
        <v>5.1079801016163939E-2</v>
      </c>
      <c r="S152" s="12">
        <f t="shared" si="177"/>
        <v>5.1877589668307036E-2</v>
      </c>
      <c r="T152" s="12">
        <f t="shared" ref="T152:U152" si="178">T150-T151</f>
        <v>4.9982796432175104E-2</v>
      </c>
      <c r="U152" s="12">
        <f t="shared" si="178"/>
        <v>4.8331847992903881E-2</v>
      </c>
      <c r="V152" s="84"/>
      <c r="W152" s="84"/>
      <c r="X152" s="84"/>
    </row>
    <row r="153" spans="1:24" x14ac:dyDescent="0.25">
      <c r="A153" s="1" t="s">
        <v>136</v>
      </c>
      <c r="B153" s="11">
        <f t="shared" ref="B153:G154" si="179">B60/B$139</f>
        <v>4.652100874339535E-3</v>
      </c>
      <c r="C153" s="11">
        <f t="shared" si="179"/>
        <v>7.0300352606312922E-3</v>
      </c>
      <c r="D153" s="11">
        <f t="shared" si="179"/>
        <v>1.0171929156826468E-2</v>
      </c>
      <c r="E153" s="11">
        <f t="shared" si="179"/>
        <v>9.3197701675770579E-3</v>
      </c>
      <c r="F153" s="11">
        <f t="shared" si="179"/>
        <v>8.4854707495177952E-3</v>
      </c>
      <c r="G153" s="11">
        <f t="shared" si="179"/>
        <v>1.0846554800966449E-2</v>
      </c>
      <c r="H153" s="11"/>
      <c r="L153" s="11">
        <f t="shared" ref="L153:S154" si="180">L60/L$139*4</f>
        <v>1.5764865367080272E-2</v>
      </c>
      <c r="M153" s="11">
        <f t="shared" si="180"/>
        <v>3.4894767267155988E-3</v>
      </c>
      <c r="N153" s="11">
        <f t="shared" si="180"/>
        <v>5.4731750779609236E-3</v>
      </c>
      <c r="O153" s="11">
        <f t="shared" si="180"/>
        <v>1.0544487845031338E-2</v>
      </c>
      <c r="P153" s="11">
        <f t="shared" si="180"/>
        <v>1.1022665366663503E-2</v>
      </c>
      <c r="Q153" s="11">
        <f t="shared" si="180"/>
        <v>1.1474743631961343E-2</v>
      </c>
      <c r="R153" s="11">
        <f t="shared" si="180"/>
        <v>1.1408256909454843E-2</v>
      </c>
      <c r="S153" s="11">
        <f t="shared" si="180"/>
        <v>1.2340747260683618E-2</v>
      </c>
      <c r="T153" s="11">
        <f t="shared" ref="T153:U153" si="181">T60/T$139*4</f>
        <v>1.1346532819045137E-2</v>
      </c>
      <c r="U153" s="11">
        <f t="shared" si="181"/>
        <v>1.0410076232724838E-2</v>
      </c>
    </row>
    <row r="154" spans="1:24" x14ac:dyDescent="0.25">
      <c r="A154" s="1" t="s">
        <v>208</v>
      </c>
      <c r="B154" s="23">
        <f t="shared" si="179"/>
        <v>0</v>
      </c>
      <c r="C154" s="23">
        <f t="shared" si="179"/>
        <v>0</v>
      </c>
      <c r="D154" s="23">
        <f t="shared" si="179"/>
        <v>0</v>
      </c>
      <c r="E154" s="23">
        <f t="shared" si="179"/>
        <v>0</v>
      </c>
      <c r="F154" s="23">
        <f t="shared" si="179"/>
        <v>0</v>
      </c>
      <c r="G154" s="23">
        <f t="shared" si="179"/>
        <v>-2.4956840226778385E-3</v>
      </c>
      <c r="H154" s="23"/>
      <c r="L154" s="23">
        <f t="shared" si="180"/>
        <v>0</v>
      </c>
      <c r="M154" s="23">
        <f t="shared" si="180"/>
        <v>0</v>
      </c>
      <c r="N154" s="23">
        <f t="shared" si="180"/>
        <v>0</v>
      </c>
      <c r="O154" s="23">
        <f t="shared" si="180"/>
        <v>0</v>
      </c>
      <c r="P154" s="23">
        <f t="shared" si="180"/>
        <v>0</v>
      </c>
      <c r="Q154" s="23">
        <f t="shared" si="180"/>
        <v>-1.537377657147194E-3</v>
      </c>
      <c r="R154" s="23">
        <f t="shared" si="180"/>
        <v>0</v>
      </c>
      <c r="S154" s="23">
        <f t="shared" si="180"/>
        <v>-9.8589743195180088E-3</v>
      </c>
      <c r="T154" s="23">
        <f t="shared" ref="T154:U154" si="182">T61/T$139*4</f>
        <v>0</v>
      </c>
      <c r="U154" s="23">
        <f t="shared" si="182"/>
        <v>0</v>
      </c>
    </row>
    <row r="155" spans="1:24" x14ac:dyDescent="0.25">
      <c r="A155" s="2" t="s">
        <v>127</v>
      </c>
      <c r="B155" s="55">
        <f t="shared" ref="B155:G155" si="183">B152-B153-B154</f>
        <v>8.4418117524030223E-3</v>
      </c>
      <c r="C155" s="55">
        <f t="shared" si="183"/>
        <v>1.3591061642380758E-2</v>
      </c>
      <c r="D155" s="55">
        <f t="shared" si="183"/>
        <v>2.3774538095728281E-2</v>
      </c>
      <c r="E155" s="55">
        <f t="shared" si="183"/>
        <v>2.668753307552248E-2</v>
      </c>
      <c r="F155" s="55">
        <f t="shared" si="183"/>
        <v>2.5065691625562977E-2</v>
      </c>
      <c r="G155" s="55">
        <f t="shared" si="183"/>
        <v>3.8661600370623522E-2</v>
      </c>
      <c r="H155" s="55"/>
      <c r="L155" s="92">
        <f t="shared" ref="L155:S155" si="184">L152-L153-L154</f>
        <v>4.3029936473064093E-2</v>
      </c>
      <c r="M155" s="92">
        <f t="shared" si="184"/>
        <v>1.5452010936280933E-2</v>
      </c>
      <c r="N155" s="55">
        <f t="shared" si="184"/>
        <v>1.6462987769952808E-2</v>
      </c>
      <c r="O155" s="55">
        <f t="shared" si="184"/>
        <v>2.9380504295672027E-2</v>
      </c>
      <c r="P155" s="55">
        <f t="shared" si="184"/>
        <v>3.0902546746692936E-2</v>
      </c>
      <c r="Q155" s="55">
        <f t="shared" si="184"/>
        <v>3.8970352171312526E-2</v>
      </c>
      <c r="R155" s="55">
        <f>R152-R153-R154</f>
        <v>3.9671544106709096E-2</v>
      </c>
      <c r="S155" s="55">
        <f t="shared" si="184"/>
        <v>4.9395816727141426E-2</v>
      </c>
      <c r="T155" s="55">
        <f t="shared" ref="T155" si="185">T152-T153-T154</f>
        <v>3.8636263613129967E-2</v>
      </c>
      <c r="U155" s="55">
        <f>U152-U153-U154</f>
        <v>3.7921771760179045E-2</v>
      </c>
      <c r="V155" s="93"/>
    </row>
    <row r="156" spans="1:24" x14ac:dyDescent="0.25">
      <c r="A156" s="1" t="s">
        <v>90</v>
      </c>
      <c r="B156" s="19">
        <f t="shared" ref="B156:G156" si="186">B139/B141</f>
        <v>3.4367952960707155</v>
      </c>
      <c r="C156" s="19">
        <f t="shared" si="186"/>
        <v>3.7270434296589627</v>
      </c>
      <c r="D156" s="19">
        <f t="shared" si="186"/>
        <v>4.5365926149578497</v>
      </c>
      <c r="E156" s="19">
        <f t="shared" si="186"/>
        <v>4.0943535654119563</v>
      </c>
      <c r="F156" s="19">
        <f t="shared" si="186"/>
        <v>3.4530989827435015</v>
      </c>
      <c r="G156" s="19">
        <f t="shared" si="186"/>
        <v>3.2587261375899215</v>
      </c>
      <c r="H156" s="19"/>
      <c r="L156" s="19">
        <f t="shared" ref="L156:S156" si="187">L139/L141</f>
        <v>3.7664052900692631</v>
      </c>
      <c r="M156" s="19">
        <f t="shared" si="187"/>
        <v>3.7851312677527571</v>
      </c>
      <c r="N156" s="19">
        <f t="shared" si="187"/>
        <v>3.7166770270991414</v>
      </c>
      <c r="O156" s="19">
        <f t="shared" si="187"/>
        <v>3.4451930500603205</v>
      </c>
      <c r="P156" s="19">
        <f t="shared" si="187"/>
        <v>3.2483237764434785</v>
      </c>
      <c r="Q156" s="19">
        <f t="shared" si="187"/>
        <v>3.1981397606626776</v>
      </c>
      <c r="R156" s="19">
        <f>R139/R141</f>
        <v>3.1161666518653668</v>
      </c>
      <c r="S156" s="19">
        <f t="shared" si="187"/>
        <v>3.1610862114421296</v>
      </c>
      <c r="T156" s="19">
        <f t="shared" ref="T156:U156" si="188">T139/T141</f>
        <v>3.3143275593561481</v>
      </c>
      <c r="U156" s="19">
        <f t="shared" si="188"/>
        <v>3.4554210904350033</v>
      </c>
    </row>
    <row r="157" spans="1:24" s="2" customFormat="1" x14ac:dyDescent="0.25">
      <c r="A157" s="2" t="s">
        <v>128</v>
      </c>
      <c r="B157" s="13">
        <f t="shared" ref="B157:G157" si="189">B155*B156</f>
        <v>2.901277892097319E-2</v>
      </c>
      <c r="C157" s="13">
        <f t="shared" si="189"/>
        <v>5.0654476996325151E-2</v>
      </c>
      <c r="D157" s="13">
        <f t="shared" si="189"/>
        <v>0.10785539394911497</v>
      </c>
      <c r="E157" s="13">
        <f t="shared" si="189"/>
        <v>0.10926819619981498</v>
      </c>
      <c r="F157" s="13">
        <f t="shared" si="189"/>
        <v>8.6554314253993819E-2</v>
      </c>
      <c r="G157" s="13">
        <f t="shared" si="189"/>
        <v>0.12598756764880706</v>
      </c>
      <c r="H157" s="13"/>
      <c r="L157" s="13">
        <f t="shared" ref="L157:S157" si="190">L155*L156</f>
        <v>0.16206818036349294</v>
      </c>
      <c r="M157" s="13">
        <f t="shared" si="190"/>
        <v>5.8487889744574514E-2</v>
      </c>
      <c r="N157" s="12">
        <f t="shared" si="190"/>
        <v>6.1187608441997728E-2</v>
      </c>
      <c r="O157" s="13">
        <f t="shared" si="190"/>
        <v>0.10122150920671666</v>
      </c>
      <c r="P157" s="13">
        <f t="shared" si="190"/>
        <v>0.10038147734993873</v>
      </c>
      <c r="Q157" s="12">
        <f t="shared" si="190"/>
        <v>0.1246326327661017</v>
      </c>
      <c r="R157" s="12">
        <f>R155*R156</f>
        <v>0.1236231427733329</v>
      </c>
      <c r="S157" s="12">
        <f t="shared" si="190"/>
        <v>0.15614443515908927</v>
      </c>
      <c r="T157" s="12">
        <f t="shared" ref="T157:U157" si="191">T155*T156</f>
        <v>0.12805323328354579</v>
      </c>
      <c r="U157" s="12">
        <f t="shared" si="191"/>
        <v>0.13103568992678519</v>
      </c>
      <c r="V157" s="84"/>
      <c r="W157" s="84"/>
      <c r="X157" s="84"/>
    </row>
    <row r="158" spans="1:24" s="2" customFormat="1" x14ac:dyDescent="0.25">
      <c r="A158" s="2" t="s">
        <v>225</v>
      </c>
      <c r="B158" s="13"/>
      <c r="C158" s="13"/>
      <c r="D158" s="13"/>
      <c r="E158" s="13"/>
      <c r="F158" s="13">
        <f>F66/F139</f>
        <v>2.5065691625562981E-2</v>
      </c>
      <c r="G158" s="13">
        <f>G66/G139</f>
        <v>3.6165916347945692E-2</v>
      </c>
      <c r="H158" s="13"/>
      <c r="L158" s="13"/>
      <c r="M158" s="13"/>
      <c r="N158" s="34"/>
      <c r="O158" s="13"/>
      <c r="P158" s="13"/>
      <c r="Q158" s="13">
        <f>Q66/Q139*4</f>
        <v>3.7432974514165329E-2</v>
      </c>
      <c r="R158" s="34"/>
      <c r="S158" s="13">
        <f>S66/S139*4</f>
        <v>3.9536842407623417E-2</v>
      </c>
      <c r="T158" s="13">
        <f>T66/T139*4</f>
        <v>3.8636263613129967E-2</v>
      </c>
      <c r="U158" s="13">
        <f>U66/U139*4</f>
        <v>3.7921771760179045E-2</v>
      </c>
      <c r="V158" s="84"/>
      <c r="W158" s="84"/>
      <c r="X158" s="84"/>
    </row>
    <row r="159" spans="1:24" s="2" customFormat="1" x14ac:dyDescent="0.25">
      <c r="A159" s="2" t="s">
        <v>226</v>
      </c>
      <c r="B159" s="13"/>
      <c r="C159" s="13"/>
      <c r="D159" s="13"/>
      <c r="E159" s="13"/>
      <c r="F159" s="13">
        <f>F66/F141</f>
        <v>8.6554314253993833E-2</v>
      </c>
      <c r="G159" s="13">
        <f>G66/G141</f>
        <v>0.11785481689294126</v>
      </c>
      <c r="H159" s="13"/>
      <c r="L159" s="13"/>
      <c r="M159" s="13"/>
      <c r="N159" s="34"/>
      <c r="O159" s="13"/>
      <c r="P159" s="13"/>
      <c r="Q159" s="13">
        <f>Q66/Q141*4</f>
        <v>0.1197158841536248</v>
      </c>
      <c r="R159" s="34"/>
      <c r="S159" s="13">
        <f>S66/S141*4</f>
        <v>0.12497936737869883</v>
      </c>
      <c r="T159" s="13">
        <f>T66/T141*4</f>
        <v>0.12805323328354581</v>
      </c>
      <c r="U159" s="13">
        <f>U66/U141*4</f>
        <v>0.13103568992678519</v>
      </c>
      <c r="V159" s="84"/>
      <c r="W159" s="84"/>
      <c r="X159" s="84"/>
    </row>
    <row r="160" spans="1:24" x14ac:dyDescent="0.25">
      <c r="S160" s="7"/>
      <c r="T160" s="7"/>
      <c r="U160" s="7"/>
    </row>
    <row r="161" spans="1:27" s="5" customFormat="1" x14ac:dyDescent="0.25">
      <c r="A161" s="5" t="s">
        <v>143</v>
      </c>
      <c r="B161" s="22" t="str">
        <f t="shared" ref="B161:G161" si="192">B$1</f>
        <v>FY17</v>
      </c>
      <c r="C161" s="22" t="str">
        <f t="shared" si="192"/>
        <v>FY18</v>
      </c>
      <c r="D161" s="22" t="str">
        <f t="shared" si="192"/>
        <v>FY19</v>
      </c>
      <c r="E161" s="22" t="str">
        <f t="shared" si="192"/>
        <v>FY20</v>
      </c>
      <c r="F161" s="22" t="str">
        <f t="shared" si="192"/>
        <v>FY21</v>
      </c>
      <c r="G161" s="22" t="str">
        <f t="shared" si="192"/>
        <v>FY22</v>
      </c>
      <c r="H161" s="22"/>
      <c r="L161" s="6" t="str">
        <f t="shared" ref="L161:W161" si="193">L$1</f>
        <v>Q1FY21</v>
      </c>
      <c r="M161" s="6" t="str">
        <f t="shared" si="193"/>
        <v>Q2FY21</v>
      </c>
      <c r="N161" s="94" t="str">
        <f t="shared" si="193"/>
        <v>Q3FY21</v>
      </c>
      <c r="O161" s="6" t="str">
        <f t="shared" si="193"/>
        <v>Q4FY21</v>
      </c>
      <c r="P161" s="6" t="str">
        <f t="shared" si="193"/>
        <v>Q1FY22</v>
      </c>
      <c r="Q161" s="94" t="str">
        <f t="shared" si="193"/>
        <v>Q2FY22</v>
      </c>
      <c r="R161" s="94" t="str">
        <f t="shared" si="193"/>
        <v>Q3FY22</v>
      </c>
      <c r="S161" s="94" t="str">
        <f t="shared" si="193"/>
        <v>Q4FY22</v>
      </c>
      <c r="T161" s="94" t="str">
        <f t="shared" si="193"/>
        <v>Q1FY23</v>
      </c>
      <c r="U161" s="94" t="str">
        <f t="shared" si="193"/>
        <v>Q2FY23</v>
      </c>
      <c r="V161" s="6" t="str">
        <f t="shared" si="193"/>
        <v>y-o-y</v>
      </c>
      <c r="W161" s="6" t="str">
        <f t="shared" si="193"/>
        <v>q-o-q</v>
      </c>
      <c r="X161" s="6"/>
    </row>
    <row r="162" spans="1:27" s="2" customFormat="1" x14ac:dyDescent="0.25">
      <c r="A162" s="2" t="s">
        <v>98</v>
      </c>
      <c r="B162" s="4" t="str">
        <f t="shared" ref="B162:G162" si="194">B1</f>
        <v>FY17</v>
      </c>
      <c r="C162" s="4" t="str">
        <f t="shared" si="194"/>
        <v>FY18</v>
      </c>
      <c r="D162" s="4" t="str">
        <f t="shared" si="194"/>
        <v>FY19</v>
      </c>
      <c r="E162" s="4" t="str">
        <f t="shared" si="194"/>
        <v>FY20</v>
      </c>
      <c r="F162" s="4" t="str">
        <f t="shared" si="194"/>
        <v>FY21</v>
      </c>
      <c r="G162" s="4" t="str">
        <f t="shared" si="194"/>
        <v>FY22</v>
      </c>
      <c r="H162" s="4"/>
      <c r="L162" s="4"/>
      <c r="M162" s="4"/>
      <c r="N162" s="34"/>
      <c r="O162" s="4"/>
      <c r="P162" s="4"/>
      <c r="Q162" s="34"/>
      <c r="R162" s="34"/>
      <c r="S162" s="34"/>
      <c r="T162" s="34"/>
      <c r="U162" s="34"/>
      <c r="V162" s="84"/>
      <c r="W162" s="84"/>
      <c r="X162" s="84"/>
    </row>
    <row r="163" spans="1:27" x14ac:dyDescent="0.25">
      <c r="A163" s="1" t="s">
        <v>0</v>
      </c>
      <c r="B163" s="26">
        <v>8196.7800000000007</v>
      </c>
      <c r="C163" s="26">
        <v>13022.14</v>
      </c>
      <c r="D163" s="26">
        <v>22486.95</v>
      </c>
      <c r="E163" s="26">
        <v>33230.639999999999</v>
      </c>
      <c r="F163" s="26">
        <v>38258.51</v>
      </c>
      <c r="G163" s="26">
        <v>48843.519999999997</v>
      </c>
      <c r="H163" s="30"/>
      <c r="L163" s="26">
        <v>33308.239999999998</v>
      </c>
      <c r="M163" s="26">
        <v>34348.949999999997</v>
      </c>
      <c r="N163" s="26">
        <v>36408.730000000003</v>
      </c>
      <c r="O163" s="26">
        <f>F163</f>
        <v>38258.51</v>
      </c>
      <c r="P163" s="26">
        <v>39674.839999999997</v>
      </c>
      <c r="Q163" s="26">
        <v>42497.17</v>
      </c>
      <c r="R163" s="26">
        <v>45699.93</v>
      </c>
      <c r="S163" s="26">
        <f>G163</f>
        <v>48843.519999999997</v>
      </c>
      <c r="T163" s="26">
        <v>52534.68</v>
      </c>
      <c r="U163" s="26">
        <v>55873.08</v>
      </c>
      <c r="V163" s="83">
        <f>IFERROR(U163/Q163-1,"")</f>
        <v>0.31474825264835293</v>
      </c>
      <c r="W163" s="83">
        <f>IFERROR(U163/T163-1,"")</f>
        <v>6.3546594363951714E-2</v>
      </c>
      <c r="X163" s="89"/>
      <c r="Y163" s="125"/>
      <c r="Z163" s="125"/>
      <c r="AA163" s="126"/>
    </row>
    <row r="164" spans="1:27" x14ac:dyDescent="0.25">
      <c r="A164" s="1" t="s">
        <v>99</v>
      </c>
      <c r="B164" s="26">
        <v>42.42</v>
      </c>
      <c r="C164" s="26">
        <v>73.86</v>
      </c>
      <c r="D164" s="26">
        <v>249.86</v>
      </c>
      <c r="E164" s="26">
        <v>347.45</v>
      </c>
      <c r="F164" s="26">
        <v>377.66</v>
      </c>
      <c r="G164" s="26">
        <v>519.86</v>
      </c>
      <c r="H164" s="30"/>
      <c r="L164" s="26">
        <v>350.29</v>
      </c>
      <c r="M164" s="26">
        <v>350.49</v>
      </c>
      <c r="N164" s="26">
        <v>354.66</v>
      </c>
      <c r="O164" s="26">
        <f>F164</f>
        <v>377.66</v>
      </c>
      <c r="P164" s="26">
        <v>391.63</v>
      </c>
      <c r="Q164" s="26">
        <v>423.37</v>
      </c>
      <c r="R164" s="26">
        <v>467.28</v>
      </c>
      <c r="S164" s="26">
        <f>G164</f>
        <v>519.86</v>
      </c>
      <c r="T164" s="26">
        <v>503.85</v>
      </c>
      <c r="U164" s="26">
        <v>543.54</v>
      </c>
      <c r="V164" s="83">
        <f>IFERROR(U164/Q164-1,"")</f>
        <v>0.2838415570304933</v>
      </c>
      <c r="W164" s="83">
        <f>IFERROR(U164/T164-1,"")</f>
        <v>7.8773444477522991E-2</v>
      </c>
      <c r="X164" s="89"/>
      <c r="Y164" s="125"/>
      <c r="Z164" s="125"/>
      <c r="AA164" s="126"/>
    </row>
    <row r="165" spans="1:27" x14ac:dyDescent="0.25">
      <c r="A165" s="1" t="s">
        <v>100</v>
      </c>
      <c r="B165" s="26">
        <v>233.96</v>
      </c>
      <c r="C165" s="26">
        <v>287.39999999999998</v>
      </c>
      <c r="D165" s="26">
        <v>858.27</v>
      </c>
      <c r="E165" s="26">
        <v>1843.31</v>
      </c>
      <c r="F165" s="26">
        <v>2296.96</v>
      </c>
      <c r="G165" s="26">
        <v>4213.53</v>
      </c>
      <c r="H165" s="30"/>
      <c r="L165" s="26">
        <v>1831.14</v>
      </c>
      <c r="M165" s="26">
        <v>1897.96</v>
      </c>
      <c r="N165" s="26">
        <v>2045.06</v>
      </c>
      <c r="O165" s="26">
        <f>F165</f>
        <v>2296.96</v>
      </c>
      <c r="P165" s="26">
        <v>2467.36</v>
      </c>
      <c r="Q165" s="26">
        <v>2935.9</v>
      </c>
      <c r="R165" s="26">
        <v>3511.51</v>
      </c>
      <c r="S165" s="26">
        <f>G165</f>
        <v>4213.53</v>
      </c>
      <c r="T165" s="26">
        <v>5068.82</v>
      </c>
      <c r="U165" s="26">
        <v>6137.08</v>
      </c>
      <c r="V165" s="83">
        <f>IFERROR(U165/Q165-1,"")</f>
        <v>1.0903573009979901</v>
      </c>
      <c r="W165" s="83">
        <f>IFERROR(U165/T165-1,"")</f>
        <v>0.21075122020509718</v>
      </c>
      <c r="X165" s="89"/>
      <c r="Y165" s="125"/>
      <c r="Z165" s="125"/>
      <c r="AA165" s="126"/>
    </row>
    <row r="166" spans="1:27" x14ac:dyDescent="0.25">
      <c r="A166" s="1" t="s">
        <v>6</v>
      </c>
      <c r="B166" s="26">
        <v>0</v>
      </c>
      <c r="C166" s="26">
        <v>175.92</v>
      </c>
      <c r="D166" s="26">
        <v>840.66</v>
      </c>
      <c r="E166" s="26">
        <v>762.2</v>
      </c>
      <c r="F166" s="26">
        <v>477.59</v>
      </c>
      <c r="G166" s="26">
        <v>226.43</v>
      </c>
      <c r="H166" s="30"/>
      <c r="L166" s="26">
        <v>735.46</v>
      </c>
      <c r="M166" s="26">
        <v>702.72</v>
      </c>
      <c r="N166" s="26">
        <v>598.02</v>
      </c>
      <c r="O166" s="26">
        <f>F166</f>
        <v>477.59</v>
      </c>
      <c r="P166" s="26">
        <v>408.85</v>
      </c>
      <c r="Q166" s="26">
        <v>313.83999999999997</v>
      </c>
      <c r="R166" s="26">
        <v>261.76</v>
      </c>
      <c r="S166" s="26">
        <f>G166</f>
        <v>226.43</v>
      </c>
      <c r="T166" s="26">
        <v>211.48</v>
      </c>
      <c r="U166" s="26">
        <v>200.67</v>
      </c>
      <c r="V166" s="83">
        <f>IFERROR(U166/Q166-1,"")</f>
        <v>-0.36059775681876116</v>
      </c>
      <c r="W166" s="83">
        <f>IFERROR(U166/T166-1,"")</f>
        <v>-5.1115944770191102E-2</v>
      </c>
      <c r="X166" s="89"/>
      <c r="Y166" s="125"/>
      <c r="Z166" s="125"/>
      <c r="AA166" s="126"/>
    </row>
    <row r="167" spans="1:27" s="2" customFormat="1" x14ac:dyDescent="0.25">
      <c r="A167" s="2" t="s">
        <v>35</v>
      </c>
      <c r="B167" s="4">
        <f t="shared" ref="B167:G167" si="195">SUM(B163:B166)</f>
        <v>8473.16</v>
      </c>
      <c r="C167" s="4">
        <f t="shared" si="195"/>
        <v>13559.32</v>
      </c>
      <c r="D167" s="4">
        <f t="shared" si="195"/>
        <v>24435.74</v>
      </c>
      <c r="E167" s="4">
        <f t="shared" si="195"/>
        <v>36183.599999999991</v>
      </c>
      <c r="F167" s="4">
        <f t="shared" si="195"/>
        <v>41410.720000000001</v>
      </c>
      <c r="G167" s="4">
        <f t="shared" si="195"/>
        <v>53803.34</v>
      </c>
      <c r="H167" s="4"/>
      <c r="L167" s="4">
        <f t="shared" ref="L167:S167" si="196">SUM(L163:L166)</f>
        <v>36225.129999999997</v>
      </c>
      <c r="M167" s="4">
        <f t="shared" si="196"/>
        <v>37300.119999999995</v>
      </c>
      <c r="N167" s="4">
        <f t="shared" si="196"/>
        <v>39406.47</v>
      </c>
      <c r="O167" s="4">
        <f t="shared" si="196"/>
        <v>41410.720000000001</v>
      </c>
      <c r="P167" s="4">
        <f t="shared" si="196"/>
        <v>42942.679999999993</v>
      </c>
      <c r="Q167" s="4">
        <f t="shared" si="196"/>
        <v>46170.28</v>
      </c>
      <c r="R167" s="4">
        <f>SUM(R163:R166)</f>
        <v>49940.480000000003</v>
      </c>
      <c r="S167" s="4">
        <f t="shared" si="196"/>
        <v>53803.34</v>
      </c>
      <c r="T167" s="4">
        <f t="shared" ref="T167" si="197">SUM(T163:T166)</f>
        <v>58318.83</v>
      </c>
      <c r="U167" s="4">
        <f>SUM(U163:U166)</f>
        <v>62754.37</v>
      </c>
      <c r="V167" s="85">
        <f>IFERROR(U167/Q167-1,"")</f>
        <v>0.35919405297087237</v>
      </c>
      <c r="W167" s="85">
        <f>IFERROR(U167/T167-1,"")</f>
        <v>7.605673844965688E-2</v>
      </c>
      <c r="X167" s="90"/>
    </row>
    <row r="168" spans="1:27" s="2" customFormat="1" x14ac:dyDescent="0.25">
      <c r="A168" s="2" t="s">
        <v>139</v>
      </c>
      <c r="B168" s="12">
        <f t="shared" ref="B168:G168" si="198">B163/B167</f>
        <v>0.96738170883117991</v>
      </c>
      <c r="C168" s="12">
        <f t="shared" si="198"/>
        <v>0.96038296905744536</v>
      </c>
      <c r="D168" s="12">
        <f t="shared" si="198"/>
        <v>0.92024837389823266</v>
      </c>
      <c r="E168" s="12">
        <f t="shared" si="198"/>
        <v>0.91838954664544181</v>
      </c>
      <c r="F168" s="12">
        <f t="shared" si="198"/>
        <v>0.92387937229780115</v>
      </c>
      <c r="G168" s="12">
        <f t="shared" si="198"/>
        <v>0.90781576013682419</v>
      </c>
      <c r="H168" s="12"/>
      <c r="L168" s="12">
        <f t="shared" ref="L168:S168" si="199">L163/L167</f>
        <v>0.91947882588689123</v>
      </c>
      <c r="M168" s="12">
        <f t="shared" si="199"/>
        <v>0.92088041539812748</v>
      </c>
      <c r="N168" s="12">
        <f t="shared" si="199"/>
        <v>0.92392772049868976</v>
      </c>
      <c r="O168" s="12">
        <f t="shared" si="199"/>
        <v>0.92387937229780115</v>
      </c>
      <c r="P168" s="12">
        <f t="shared" si="199"/>
        <v>0.92390228090095916</v>
      </c>
      <c r="Q168" s="12">
        <f t="shared" si="199"/>
        <v>0.92044427714105259</v>
      </c>
      <c r="R168" s="12">
        <f>R163/R167</f>
        <v>0.91508792066075451</v>
      </c>
      <c r="S168" s="12">
        <f t="shared" si="199"/>
        <v>0.90781576013682419</v>
      </c>
      <c r="T168" s="12">
        <f t="shared" ref="T168:U168" si="200">T163/T167</f>
        <v>0.90081848349838289</v>
      </c>
      <c r="U168" s="12">
        <f t="shared" si="200"/>
        <v>0.89034564445472086</v>
      </c>
      <c r="V168" s="84"/>
      <c r="W168" s="84"/>
      <c r="X168" s="84"/>
    </row>
    <row r="169" spans="1:27" x14ac:dyDescent="0.25">
      <c r="L169" s="39"/>
      <c r="M169" s="39"/>
      <c r="O169" s="39"/>
      <c r="P169" s="39"/>
    </row>
    <row r="170" spans="1:27" x14ac:dyDescent="0.25">
      <c r="A170" s="2" t="s">
        <v>101</v>
      </c>
      <c r="L170" s="39"/>
      <c r="M170" s="39"/>
      <c r="O170" s="39"/>
      <c r="P170" s="39"/>
      <c r="U170" s="26"/>
    </row>
    <row r="171" spans="1:27" x14ac:dyDescent="0.25">
      <c r="A171" s="1" t="s">
        <v>102</v>
      </c>
      <c r="B171" s="26">
        <v>3788.1</v>
      </c>
      <c r="C171" s="26">
        <v>5664.8</v>
      </c>
      <c r="D171" s="26">
        <v>9047.18</v>
      </c>
      <c r="E171" s="26">
        <v>12398.98</v>
      </c>
      <c r="F171" s="26">
        <v>12824.92</v>
      </c>
      <c r="G171" s="26">
        <v>13784.92</v>
      </c>
      <c r="H171" s="26"/>
      <c r="L171" s="26">
        <v>12298.85</v>
      </c>
      <c r="M171" s="26">
        <v>12252.938</v>
      </c>
      <c r="N171" s="26">
        <v>12680.78</v>
      </c>
      <c r="O171" s="26">
        <f>F171</f>
        <v>12824.92</v>
      </c>
      <c r="P171" s="26">
        <v>12766.1</v>
      </c>
      <c r="Q171" s="26">
        <v>13083.58</v>
      </c>
      <c r="R171" s="26">
        <v>13528.86</v>
      </c>
      <c r="S171" s="26">
        <f>G171</f>
        <v>13784.92</v>
      </c>
      <c r="T171" s="26">
        <v>14207.91</v>
      </c>
      <c r="U171" s="26">
        <v>14423.62</v>
      </c>
      <c r="V171" s="83">
        <f>IFERROR(U171/Q171-1,"")</f>
        <v>0.10242150848620946</v>
      </c>
      <c r="W171" s="83">
        <f>IFERROR(U171/T171-1,"")</f>
        <v>1.5182387838887035E-2</v>
      </c>
      <c r="X171" s="89"/>
      <c r="Y171" s="125"/>
    </row>
    <row r="172" spans="1:27" x14ac:dyDescent="0.25">
      <c r="A172" s="1" t="s">
        <v>103</v>
      </c>
      <c r="B172" s="26">
        <v>4685.0600000000004</v>
      </c>
      <c r="C172" s="26">
        <v>7894.52</v>
      </c>
      <c r="D172" s="26">
        <v>15388.56</v>
      </c>
      <c r="E172" s="26">
        <v>23784.62</v>
      </c>
      <c r="F172" s="26">
        <v>28585.8</v>
      </c>
      <c r="G172" s="26">
        <v>40018.44</v>
      </c>
      <c r="H172" s="26"/>
      <c r="L172" s="26">
        <v>23926.28</v>
      </c>
      <c r="M172" s="26">
        <v>25047.178</v>
      </c>
      <c r="N172" s="26">
        <v>26725.69</v>
      </c>
      <c r="O172" s="26">
        <f>F172</f>
        <v>28585.8</v>
      </c>
      <c r="P172" s="26">
        <v>30176.58</v>
      </c>
      <c r="Q172" s="26">
        <v>33086.699999999997</v>
      </c>
      <c r="R172" s="26">
        <v>36411.620000000003</v>
      </c>
      <c r="S172" s="26">
        <f>G172</f>
        <v>40018.44</v>
      </c>
      <c r="T172" s="26">
        <v>44110.92</v>
      </c>
      <c r="U172" s="26">
        <v>48330.75</v>
      </c>
      <c r="V172" s="83">
        <f>IFERROR(U172/Q172-1,"")</f>
        <v>0.46073044455929435</v>
      </c>
      <c r="W172" s="83">
        <f>IFERROR(U172/T172-1,"")</f>
        <v>9.566406685691442E-2</v>
      </c>
      <c r="X172" s="89"/>
      <c r="Y172" s="125"/>
    </row>
    <row r="173" spans="1:27" s="2" customFormat="1" x14ac:dyDescent="0.25">
      <c r="A173" s="2" t="s">
        <v>35</v>
      </c>
      <c r="B173" s="4">
        <f t="shared" ref="B173:G173" si="201">SUM(B171:B172)</f>
        <v>8473.16</v>
      </c>
      <c r="C173" s="4">
        <f t="shared" si="201"/>
        <v>13559.32</v>
      </c>
      <c r="D173" s="4">
        <f t="shared" si="201"/>
        <v>24435.739999999998</v>
      </c>
      <c r="E173" s="4">
        <f t="shared" si="201"/>
        <v>36183.599999999999</v>
      </c>
      <c r="F173" s="4">
        <f t="shared" si="201"/>
        <v>41410.720000000001</v>
      </c>
      <c r="G173" s="4">
        <f t="shared" si="201"/>
        <v>53803.360000000001</v>
      </c>
      <c r="H173" s="4"/>
      <c r="L173" s="4">
        <f t="shared" ref="L173:S173" si="202">SUM(L171:L172)</f>
        <v>36225.129999999997</v>
      </c>
      <c r="M173" s="4">
        <f t="shared" si="202"/>
        <v>37300.116000000002</v>
      </c>
      <c r="N173" s="4">
        <f t="shared" si="202"/>
        <v>39406.47</v>
      </c>
      <c r="O173" s="4">
        <f t="shared" si="202"/>
        <v>41410.720000000001</v>
      </c>
      <c r="P173" s="4">
        <f t="shared" si="202"/>
        <v>42942.68</v>
      </c>
      <c r="Q173" s="4">
        <f t="shared" si="202"/>
        <v>46170.28</v>
      </c>
      <c r="R173" s="4">
        <f>SUM(R171:R172)</f>
        <v>49940.480000000003</v>
      </c>
      <c r="S173" s="4">
        <f t="shared" si="202"/>
        <v>53803.360000000001</v>
      </c>
      <c r="T173" s="4">
        <f t="shared" ref="T173" si="203">SUM(T171:T172)</f>
        <v>58318.83</v>
      </c>
      <c r="U173" s="4">
        <f>SUM(U171:U172)</f>
        <v>62754.37</v>
      </c>
      <c r="V173" s="85">
        <f>IFERROR(U173/Q173-1,"")</f>
        <v>0.35919405297087237</v>
      </c>
      <c r="W173" s="85">
        <f>IFERROR(U173/T173-1,"")</f>
        <v>7.605673844965688E-2</v>
      </c>
      <c r="X173" s="90"/>
    </row>
    <row r="174" spans="1:27" s="2" customFormat="1" x14ac:dyDescent="0.25">
      <c r="A174" s="2" t="s">
        <v>140</v>
      </c>
      <c r="B174" s="12">
        <f t="shared" ref="B174:G174" si="204">B171/B173</f>
        <v>0.44707051442437062</v>
      </c>
      <c r="C174" s="12">
        <f t="shared" si="204"/>
        <v>0.41777906266685944</v>
      </c>
      <c r="D174" s="12">
        <f t="shared" si="204"/>
        <v>0.37024374952426248</v>
      </c>
      <c r="E174" s="12">
        <f t="shared" si="204"/>
        <v>0.342668501752175</v>
      </c>
      <c r="F174" s="12">
        <f t="shared" si="204"/>
        <v>0.30970048335310274</v>
      </c>
      <c r="G174" s="12">
        <f t="shared" si="204"/>
        <v>0.25620927763619222</v>
      </c>
      <c r="H174" s="12"/>
      <c r="L174" s="12">
        <f t="shared" ref="L174:S174" si="205">L171/L173</f>
        <v>0.33951154902687725</v>
      </c>
      <c r="M174" s="12">
        <f t="shared" si="205"/>
        <v>0.32849597572297096</v>
      </c>
      <c r="N174" s="12">
        <f t="shared" si="205"/>
        <v>0.32179436524002275</v>
      </c>
      <c r="O174" s="12">
        <f t="shared" si="205"/>
        <v>0.30970048335310274</v>
      </c>
      <c r="P174" s="12">
        <f t="shared" si="205"/>
        <v>0.29728233077208971</v>
      </c>
      <c r="Q174" s="12">
        <f t="shared" si="205"/>
        <v>0.28337666568190623</v>
      </c>
      <c r="R174" s="12">
        <f>R171/R173</f>
        <v>0.27089967897785522</v>
      </c>
      <c r="S174" s="12">
        <f t="shared" si="205"/>
        <v>0.25620927763619222</v>
      </c>
      <c r="T174" s="12">
        <f t="shared" ref="T174:U174" si="206">T171/T173</f>
        <v>0.24362474350051261</v>
      </c>
      <c r="U174" s="12">
        <f t="shared" si="206"/>
        <v>0.22984247949585027</v>
      </c>
      <c r="V174" s="84"/>
      <c r="W174" s="84"/>
      <c r="X174" s="84"/>
    </row>
    <row r="176" spans="1:27" x14ac:dyDescent="0.25">
      <c r="A176" s="1" t="s">
        <v>94</v>
      </c>
      <c r="B176" s="3">
        <f t="shared" ref="B176:G176" si="207">B13</f>
        <v>9747</v>
      </c>
      <c r="C176" s="3">
        <f t="shared" si="207"/>
        <v>15723</v>
      </c>
      <c r="D176" s="3">
        <f t="shared" si="207"/>
        <v>29372</v>
      </c>
      <c r="E176" s="3">
        <f t="shared" si="207"/>
        <v>43094</v>
      </c>
      <c r="F176" s="3">
        <f t="shared" si="207"/>
        <v>50417</v>
      </c>
      <c r="G176" s="3">
        <f t="shared" si="207"/>
        <v>62055</v>
      </c>
      <c r="L176" s="3">
        <v>43205</v>
      </c>
      <c r="M176" s="3">
        <v>44796</v>
      </c>
      <c r="N176" s="3">
        <f>N13</f>
        <v>47440</v>
      </c>
      <c r="O176" s="3">
        <f>F176</f>
        <v>50417</v>
      </c>
      <c r="P176" s="3">
        <f t="shared" ref="P176:U176" si="208">P13</f>
        <v>52042</v>
      </c>
      <c r="Q176" s="3">
        <f t="shared" si="208"/>
        <v>55243</v>
      </c>
      <c r="R176" s="3">
        <f t="shared" si="208"/>
        <v>58615</v>
      </c>
      <c r="S176" s="3">
        <f t="shared" si="208"/>
        <v>62055</v>
      </c>
      <c r="T176" s="3">
        <f t="shared" si="208"/>
        <v>65638</v>
      </c>
      <c r="U176" s="3">
        <f t="shared" si="208"/>
        <v>69395</v>
      </c>
      <c r="V176" s="83">
        <f>IFERROR(U176/Q176-1,"")</f>
        <v>0.25617725322665308</v>
      </c>
      <c r="W176" s="83">
        <f>IFERROR(U176/T176-1,"")</f>
        <v>5.7238185197598934E-2</v>
      </c>
      <c r="X176" s="89"/>
    </row>
    <row r="177" spans="1:24" x14ac:dyDescent="0.25">
      <c r="A177" s="1" t="s">
        <v>95</v>
      </c>
      <c r="B177" s="30">
        <v>0.68500000000000005</v>
      </c>
      <c r="C177" s="30">
        <v>0.72699999999999998</v>
      </c>
      <c r="D177" s="30">
        <v>0.745</v>
      </c>
      <c r="E177" s="30">
        <v>0.74363000000000001</v>
      </c>
      <c r="F177" s="30">
        <v>0.75</v>
      </c>
      <c r="G177" s="30">
        <v>0.74870000000000003</v>
      </c>
      <c r="H177" s="30"/>
      <c r="L177" s="30">
        <v>0.74390000000000001</v>
      </c>
      <c r="M177" s="30">
        <v>0.74568999999999996</v>
      </c>
      <c r="N177" s="30">
        <v>0.74819999999999998</v>
      </c>
      <c r="O177" s="30">
        <f>F177</f>
        <v>0.75</v>
      </c>
      <c r="P177" s="30">
        <v>0.73709999999999998</v>
      </c>
      <c r="Q177" s="30">
        <v>0.74748999999999999</v>
      </c>
      <c r="R177" s="30">
        <v>0.74380000000000002</v>
      </c>
      <c r="S177" s="30">
        <f>G177</f>
        <v>0.74870000000000003</v>
      </c>
      <c r="T177" s="30">
        <v>0.74429999999999996</v>
      </c>
      <c r="U177" s="30">
        <v>0.73180000000000001</v>
      </c>
    </row>
    <row r="178" spans="1:24" x14ac:dyDescent="0.25">
      <c r="A178" s="1" t="s">
        <v>96</v>
      </c>
      <c r="B178" s="30">
        <v>0.315</v>
      </c>
      <c r="C178" s="30">
        <v>0.27300000000000002</v>
      </c>
      <c r="D178" s="30">
        <v>0.255</v>
      </c>
      <c r="E178" s="30">
        <v>0.2555</v>
      </c>
      <c r="F178" s="30">
        <v>0.25</v>
      </c>
      <c r="G178" s="30">
        <v>0.25119999999999998</v>
      </c>
      <c r="H178" s="30"/>
      <c r="L178" s="30">
        <v>0.25540000000000002</v>
      </c>
      <c r="M178" s="30">
        <v>0.25374999999999998</v>
      </c>
      <c r="N178" s="30">
        <v>0.25130000000000002</v>
      </c>
      <c r="O178" s="30">
        <f>F178</f>
        <v>0.25</v>
      </c>
      <c r="P178" s="30">
        <v>0.26190000000000002</v>
      </c>
      <c r="Q178" s="30">
        <v>0.25223000000000001</v>
      </c>
      <c r="R178" s="30">
        <v>0.25600000000000001</v>
      </c>
      <c r="S178" s="30">
        <f>G178</f>
        <v>0.25119999999999998</v>
      </c>
      <c r="T178" s="30">
        <v>0.25559999999999999</v>
      </c>
      <c r="U178" s="30">
        <v>0.2681</v>
      </c>
    </row>
    <row r="179" spans="1:24" x14ac:dyDescent="0.25">
      <c r="A179" s="1" t="s">
        <v>148</v>
      </c>
      <c r="B179" s="30">
        <v>0.498</v>
      </c>
      <c r="C179" s="30">
        <v>0.48099999999999998</v>
      </c>
      <c r="D179" s="30">
        <v>0.45800000000000002</v>
      </c>
      <c r="E179" s="30">
        <v>0.41799999999999998</v>
      </c>
      <c r="F179" s="30">
        <v>0.38100000000000001</v>
      </c>
      <c r="G179" s="30">
        <v>0.32569999999999999</v>
      </c>
      <c r="H179" s="30"/>
      <c r="L179" s="30">
        <v>0.41720000000000002</v>
      </c>
      <c r="M179" s="30">
        <v>0.40427000000000002</v>
      </c>
      <c r="N179" s="30">
        <v>0.39379999999999998</v>
      </c>
      <c r="O179" s="30">
        <f>F179</f>
        <v>0.38100000000000001</v>
      </c>
      <c r="P179" s="30">
        <v>0.36659999999999998</v>
      </c>
      <c r="Q179" s="30">
        <v>0.35283999999999999</v>
      </c>
      <c r="R179" s="30">
        <v>0.3412</v>
      </c>
      <c r="S179" s="30">
        <f>G179</f>
        <v>0.32569999999999999</v>
      </c>
      <c r="T179" s="30">
        <v>0.31469999999999998</v>
      </c>
      <c r="U179" s="30">
        <v>0.30149999999999999</v>
      </c>
    </row>
    <row r="180" spans="1:24" x14ac:dyDescent="0.25">
      <c r="A180" s="1" t="s">
        <v>97</v>
      </c>
      <c r="B180" s="30">
        <v>0.502</v>
      </c>
      <c r="C180" s="30">
        <v>0.51939999999999997</v>
      </c>
      <c r="D180" s="30">
        <v>0.54200000000000004</v>
      </c>
      <c r="E180" s="30">
        <v>0.58199999999999996</v>
      </c>
      <c r="F180" s="30">
        <v>0.61899999999999999</v>
      </c>
      <c r="G180" s="30">
        <v>0.67430000000000001</v>
      </c>
      <c r="H180" s="30"/>
      <c r="L180" s="30">
        <v>0.58279999999999998</v>
      </c>
      <c r="M180" s="30">
        <v>0.59572000000000003</v>
      </c>
      <c r="N180" s="30">
        <v>0.60619999999999996</v>
      </c>
      <c r="O180" s="30">
        <f>F180</f>
        <v>0.61899999999999999</v>
      </c>
      <c r="P180" s="30">
        <v>0.63339999999999996</v>
      </c>
      <c r="Q180" s="30">
        <v>0.64715</v>
      </c>
      <c r="R180" s="30">
        <v>0.65880000000000005</v>
      </c>
      <c r="S180" s="30">
        <f>G180</f>
        <v>0.67430000000000001</v>
      </c>
      <c r="T180" s="30">
        <v>0.68530000000000002</v>
      </c>
      <c r="U180" s="30">
        <v>0.69850000000000001</v>
      </c>
    </row>
    <row r="181" spans="1:24" x14ac:dyDescent="0.25">
      <c r="L181" s="7"/>
      <c r="M181" s="7"/>
      <c r="O181" s="7"/>
    </row>
    <row r="182" spans="1:24" s="5" customFormat="1" x14ac:dyDescent="0.25">
      <c r="A182" s="5" t="s">
        <v>160</v>
      </c>
      <c r="B182" s="22" t="str">
        <f t="shared" ref="B182:G182" si="209">B$1</f>
        <v>FY17</v>
      </c>
      <c r="C182" s="22" t="str">
        <f t="shared" si="209"/>
        <v>FY18</v>
      </c>
      <c r="D182" s="22" t="str">
        <f t="shared" si="209"/>
        <v>FY19</v>
      </c>
      <c r="E182" s="22" t="str">
        <f t="shared" si="209"/>
        <v>FY20</v>
      </c>
      <c r="F182" s="22" t="str">
        <f t="shared" si="209"/>
        <v>FY21</v>
      </c>
      <c r="G182" s="22" t="str">
        <f t="shared" si="209"/>
        <v>FY22</v>
      </c>
      <c r="H182" s="22"/>
      <c r="L182" s="6" t="str">
        <f t="shared" ref="L182:U182" si="210">L$1</f>
        <v>Q1FY21</v>
      </c>
      <c r="M182" s="6" t="str">
        <f t="shared" si="210"/>
        <v>Q2FY21</v>
      </c>
      <c r="N182" s="94" t="str">
        <f t="shared" si="210"/>
        <v>Q3FY21</v>
      </c>
      <c r="O182" s="6" t="str">
        <f t="shared" si="210"/>
        <v>Q4FY21</v>
      </c>
      <c r="P182" s="6" t="str">
        <f t="shared" si="210"/>
        <v>Q1FY22</v>
      </c>
      <c r="Q182" s="94" t="str">
        <f t="shared" si="210"/>
        <v>Q2FY22</v>
      </c>
      <c r="R182" s="94" t="str">
        <f t="shared" si="210"/>
        <v>Q3FY22</v>
      </c>
      <c r="S182" s="94" t="str">
        <f t="shared" si="210"/>
        <v>Q4FY22</v>
      </c>
      <c r="T182" s="94" t="str">
        <f t="shared" si="210"/>
        <v>Q1FY23</v>
      </c>
      <c r="U182" s="94" t="str">
        <f t="shared" si="210"/>
        <v>Q2FY23</v>
      </c>
      <c r="V182" s="6"/>
      <c r="W182" s="6"/>
      <c r="X182" s="6"/>
    </row>
    <row r="183" spans="1:24" x14ac:dyDescent="0.25">
      <c r="A183" s="1" t="s">
        <v>161</v>
      </c>
      <c r="B183" s="38">
        <v>0.69399999999999995</v>
      </c>
      <c r="C183" s="38">
        <v>0.73599999999999999</v>
      </c>
      <c r="D183" s="38">
        <v>0.72799999999999998</v>
      </c>
      <c r="E183" s="38">
        <v>0.72940000000000005</v>
      </c>
      <c r="F183" s="38">
        <v>0.73780000000000001</v>
      </c>
      <c r="G183" s="38">
        <v>0.72319999999999995</v>
      </c>
      <c r="H183" s="38"/>
      <c r="L183" s="38">
        <v>0.72929999999999995</v>
      </c>
      <c r="M183" s="38">
        <v>0.73087000000000002</v>
      </c>
      <c r="N183" s="38">
        <v>0.7349</v>
      </c>
      <c r="O183" s="38">
        <f>F183</f>
        <v>0.73780000000000001</v>
      </c>
      <c r="P183" s="38">
        <v>0.73939999999999995</v>
      </c>
      <c r="Q183" s="38">
        <v>0.73597000000000001</v>
      </c>
      <c r="R183" s="38">
        <v>0.72929999999999995</v>
      </c>
      <c r="S183" s="38">
        <f>G183</f>
        <v>0.72319999999999995</v>
      </c>
      <c r="T183" s="38">
        <v>0.71619999999999995</v>
      </c>
      <c r="U183" s="38">
        <v>0.70830000000000004</v>
      </c>
    </row>
    <row r="184" spans="1:24" x14ac:dyDescent="0.25">
      <c r="A184" s="1" t="s">
        <v>162</v>
      </c>
      <c r="B184" s="38">
        <v>0.30599999999999999</v>
      </c>
      <c r="C184" s="38">
        <v>0.251</v>
      </c>
      <c r="D184" s="38">
        <v>0.23799999999999999</v>
      </c>
      <c r="E184" s="38">
        <v>0.2495</v>
      </c>
      <c r="F184" s="38">
        <v>0.25069999999999998</v>
      </c>
      <c r="G184" s="38">
        <v>0.27260000000000001</v>
      </c>
      <c r="H184" s="38"/>
      <c r="L184" s="38">
        <v>0.25040000000000001</v>
      </c>
      <c r="M184" s="38">
        <v>0.25028</v>
      </c>
      <c r="N184" s="38">
        <v>0.24990000000000001</v>
      </c>
      <c r="O184" s="38">
        <f>F184</f>
        <v>0.25069999999999998</v>
      </c>
      <c r="P184" s="38">
        <v>0.25109999999999999</v>
      </c>
      <c r="Q184" s="38">
        <v>0.25722</v>
      </c>
      <c r="R184" s="38">
        <v>0.26550000000000001</v>
      </c>
      <c r="S184" s="38">
        <f>G184</f>
        <v>0.27260000000000001</v>
      </c>
      <c r="T184" s="38">
        <v>0.2802</v>
      </c>
      <c r="U184" s="38">
        <v>0.28849999999999998</v>
      </c>
    </row>
    <row r="185" spans="1:24" x14ac:dyDescent="0.25">
      <c r="A185" s="1" t="s">
        <v>163</v>
      </c>
      <c r="B185" s="38">
        <v>0</v>
      </c>
      <c r="C185" s="38">
        <v>1.2999999999999999E-2</v>
      </c>
      <c r="D185" s="38">
        <v>3.4000000000000002E-2</v>
      </c>
      <c r="E185" s="38">
        <v>2.1000000000000001E-2</v>
      </c>
      <c r="F185" s="38">
        <v>1.15E-2</v>
      </c>
      <c r="G185" s="38">
        <v>4.1999999999999997E-3</v>
      </c>
      <c r="H185" s="38"/>
      <c r="L185" s="38">
        <v>2.0299999999999999E-2</v>
      </c>
      <c r="M185" s="38">
        <v>1.8839999999999999E-2</v>
      </c>
      <c r="N185" s="38">
        <v>1.5100000000000001E-2</v>
      </c>
      <c r="O185" s="38">
        <f>F185</f>
        <v>1.15E-2</v>
      </c>
      <c r="P185" s="38">
        <v>9.4999999999999998E-3</v>
      </c>
      <c r="Q185" s="38">
        <v>6.79E-3</v>
      </c>
      <c r="R185" s="38">
        <v>5.1999999999999998E-3</v>
      </c>
      <c r="S185" s="38">
        <f>G185</f>
        <v>4.1999999999999997E-3</v>
      </c>
      <c r="T185" s="38">
        <v>3.5999999999999999E-3</v>
      </c>
      <c r="U185" s="38">
        <v>3.2000000000000002E-3</v>
      </c>
    </row>
    <row r="186" spans="1:24" x14ac:dyDescent="0.25">
      <c r="B186" s="47"/>
      <c r="C186" s="47"/>
      <c r="D186" s="47"/>
      <c r="E186" s="47"/>
      <c r="F186" s="47"/>
      <c r="G186" s="47"/>
      <c r="H186" s="47"/>
      <c r="L186" s="47"/>
      <c r="M186" s="47"/>
      <c r="N186" s="42"/>
      <c r="O186" s="47"/>
      <c r="P186" s="47"/>
      <c r="Q186" s="42"/>
      <c r="R186" s="42"/>
      <c r="S186" s="42"/>
      <c r="T186" s="42"/>
      <c r="U186" s="42"/>
    </row>
    <row r="187" spans="1:24" s="5" customFormat="1" x14ac:dyDescent="0.25">
      <c r="A187" s="5" t="s">
        <v>164</v>
      </c>
      <c r="B187" s="22" t="str">
        <f t="shared" ref="B187:G187" si="211">B$1</f>
        <v>FY17</v>
      </c>
      <c r="C187" s="22" t="str">
        <f t="shared" si="211"/>
        <v>FY18</v>
      </c>
      <c r="D187" s="22" t="str">
        <f t="shared" si="211"/>
        <v>FY19</v>
      </c>
      <c r="E187" s="22" t="str">
        <f t="shared" si="211"/>
        <v>FY20</v>
      </c>
      <c r="F187" s="22" t="str">
        <f t="shared" si="211"/>
        <v>FY21</v>
      </c>
      <c r="G187" s="22" t="str">
        <f t="shared" si="211"/>
        <v>FY22</v>
      </c>
      <c r="H187" s="22"/>
      <c r="L187" s="6" t="str">
        <f t="shared" ref="L187:U187" si="212">L$1</f>
        <v>Q1FY21</v>
      </c>
      <c r="M187" s="6" t="str">
        <f t="shared" si="212"/>
        <v>Q2FY21</v>
      </c>
      <c r="N187" s="94" t="str">
        <f t="shared" si="212"/>
        <v>Q3FY21</v>
      </c>
      <c r="O187" s="6" t="str">
        <f t="shared" si="212"/>
        <v>Q4FY21</v>
      </c>
      <c r="P187" s="6" t="str">
        <f t="shared" si="212"/>
        <v>Q1FY22</v>
      </c>
      <c r="Q187" s="94" t="str">
        <f t="shared" si="212"/>
        <v>Q2FY22</v>
      </c>
      <c r="R187" s="94" t="str">
        <f t="shared" si="212"/>
        <v>Q3FY22</v>
      </c>
      <c r="S187" s="94" t="str">
        <f t="shared" si="212"/>
        <v>Q4FY22</v>
      </c>
      <c r="T187" s="94" t="str">
        <f t="shared" si="212"/>
        <v>Q1FY23</v>
      </c>
      <c r="U187" s="94" t="str">
        <f t="shared" si="212"/>
        <v>Q2FY23</v>
      </c>
      <c r="V187" s="6"/>
      <c r="W187" s="6"/>
      <c r="X187" s="6"/>
    </row>
    <row r="188" spans="1:24" x14ac:dyDescent="0.25">
      <c r="A188" s="1" t="s">
        <v>165</v>
      </c>
      <c r="B188" s="38">
        <v>3.2593507026894335E-2</v>
      </c>
      <c r="C188" s="38">
        <v>3.0053867008080052E-2</v>
      </c>
      <c r="D188" s="38">
        <v>3.6081984830416428E-2</v>
      </c>
      <c r="E188" s="38">
        <v>3.4362798803011352E-2</v>
      </c>
      <c r="F188" s="38">
        <v>3.0495465059971041E-2</v>
      </c>
      <c r="G188" s="38">
        <v>2.4203211618959625E-2</v>
      </c>
      <c r="H188" s="38"/>
      <c r="L188" s="38">
        <v>3.4228000000000001E-2</v>
      </c>
      <c r="M188" s="38">
        <v>3.2582E-2</v>
      </c>
      <c r="N188" s="38">
        <v>3.1983449996411652E-2</v>
      </c>
      <c r="O188" s="38">
        <f>F188</f>
        <v>3.0495465059971041E-2</v>
      </c>
      <c r="P188" s="38">
        <v>2.9489999999999999E-2</v>
      </c>
      <c r="Q188" s="38">
        <v>2.7699999999999999E-2</v>
      </c>
      <c r="R188" s="38">
        <v>2.607692941357205E-2</v>
      </c>
      <c r="S188" s="38">
        <f>G188</f>
        <v>2.4203211618959625E-2</v>
      </c>
      <c r="T188" s="38">
        <v>2.24E-2</v>
      </c>
      <c r="U188" s="38">
        <v>2.1000000000000001E-2</v>
      </c>
    </row>
    <row r="189" spans="1:24" x14ac:dyDescent="0.25">
      <c r="A189" s="20" t="s">
        <v>166</v>
      </c>
      <c r="B189" s="38">
        <v>0.32455541970174057</v>
      </c>
      <c r="C189" s="38">
        <v>0.34963331494499722</v>
      </c>
      <c r="D189" s="38">
        <v>0.33490534765879809</v>
      </c>
      <c r="E189" s="38">
        <v>0.34967885146513467</v>
      </c>
      <c r="F189" s="38">
        <v>0.35497792623210939</v>
      </c>
      <c r="G189" s="38">
        <v>0.33252762680482001</v>
      </c>
      <c r="H189" s="38"/>
      <c r="L189" s="38">
        <v>0.35084900000000002</v>
      </c>
      <c r="M189" s="38">
        <v>0.345439</v>
      </c>
      <c r="N189" s="38">
        <v>0.35519412403848949</v>
      </c>
      <c r="O189" s="38">
        <f>F189</f>
        <v>0.35497792623210939</v>
      </c>
      <c r="P189" s="38">
        <v>0.35309000000000001</v>
      </c>
      <c r="Q189" s="38">
        <v>0.34849999999999998</v>
      </c>
      <c r="R189" s="38">
        <v>0.34303564191117208</v>
      </c>
      <c r="S189" s="38">
        <f>G189</f>
        <v>0.33252762680482001</v>
      </c>
      <c r="T189" s="38">
        <v>0.32269999999999999</v>
      </c>
      <c r="U189" s="38">
        <v>0.30809999999999998</v>
      </c>
    </row>
    <row r="190" spans="1:24" x14ac:dyDescent="0.25">
      <c r="A190" s="20" t="s">
        <v>167</v>
      </c>
      <c r="B190" s="38">
        <v>0.36526750350518578</v>
      </c>
      <c r="C190" s="38">
        <v>0.33320476248071434</v>
      </c>
      <c r="D190" s="38">
        <v>0.30580330286703</v>
      </c>
      <c r="E190" s="38">
        <v>0.31660604025106925</v>
      </c>
      <c r="F190" s="38">
        <v>0.32639196043889818</v>
      </c>
      <c r="G190" s="38">
        <v>0.32513059071208961</v>
      </c>
      <c r="H190" s="38"/>
      <c r="L190" s="38">
        <v>0.31698599999999999</v>
      </c>
      <c r="M190" s="38">
        <v>0.3216934745538475</v>
      </c>
      <c r="N190" s="38">
        <v>0.32444418247566048</v>
      </c>
      <c r="O190" s="38">
        <f>F190</f>
        <v>0.32639196043889818</v>
      </c>
      <c r="P190" s="38">
        <v>0.33015099999999997</v>
      </c>
      <c r="Q190" s="38">
        <v>0.32990000000000003</v>
      </c>
      <c r="R190" s="38">
        <v>0.32864077210018222</v>
      </c>
      <c r="S190" s="38">
        <f>G190</f>
        <v>0.32513059071208961</v>
      </c>
      <c r="T190" s="38">
        <v>0.32289000000000001</v>
      </c>
      <c r="U190" s="38">
        <v>0.32329999999999998</v>
      </c>
    </row>
    <row r="191" spans="1:24" x14ac:dyDescent="0.25">
      <c r="A191" s="20" t="s">
        <v>198</v>
      </c>
      <c r="B191" s="38">
        <v>0.1585901835914818</v>
      </c>
      <c r="C191" s="38">
        <v>0.15643114846467226</v>
      </c>
      <c r="D191" s="38">
        <v>0.14270572530236447</v>
      </c>
      <c r="E191" s="38">
        <v>0.13946674023984873</v>
      </c>
      <c r="F191" s="38">
        <v>0.1422700485986842</v>
      </c>
      <c r="G191" s="38">
        <v>0.1577711432192466</v>
      </c>
      <c r="H191" s="38"/>
      <c r="L191" s="38">
        <v>0.13925199999999999</v>
      </c>
      <c r="M191" s="38">
        <v>0.14230100000000001</v>
      </c>
      <c r="N191" s="38">
        <v>0.13926546970837578</v>
      </c>
      <c r="O191" s="38">
        <f>F191</f>
        <v>0.1422700485986842</v>
      </c>
      <c r="P191" s="38">
        <v>0.14341000000000001</v>
      </c>
      <c r="Q191" s="38">
        <v>0.14760000000000001</v>
      </c>
      <c r="R191" s="38">
        <v>0.15116153444214223</v>
      </c>
      <c r="S191" s="38">
        <f>G191</f>
        <v>0.1577711432192466</v>
      </c>
      <c r="T191" s="38">
        <v>0.16309999999999999</v>
      </c>
      <c r="U191" s="38">
        <v>0.1686</v>
      </c>
    </row>
    <row r="192" spans="1:24" x14ac:dyDescent="0.25">
      <c r="A192" s="20" t="s">
        <v>199</v>
      </c>
      <c r="B192" s="38">
        <v>6.5897492788994899E-2</v>
      </c>
      <c r="C192" s="38">
        <v>5.9326721399008207E-2</v>
      </c>
      <c r="D192" s="38">
        <v>6.1252902510830445E-2</v>
      </c>
      <c r="E192" s="38">
        <v>5.9695196997411028E-2</v>
      </c>
      <c r="F192" s="38">
        <v>6.007956089159619E-2</v>
      </c>
      <c r="G192" s="38">
        <v>7.1329014103161822E-2</v>
      </c>
      <c r="H192" s="38"/>
      <c r="L192" s="38">
        <v>5.9663000000000001E-2</v>
      </c>
      <c r="M192" s="38">
        <v>6.15659E-2</v>
      </c>
      <c r="N192" s="38">
        <v>6.0081996159402164E-2</v>
      </c>
      <c r="O192" s="38">
        <f>F192</f>
        <v>6.007956089159619E-2</v>
      </c>
      <c r="P192" s="38">
        <v>6.0509E-2</v>
      </c>
      <c r="Q192" s="38">
        <v>6.318E-2</v>
      </c>
      <c r="R192" s="38">
        <v>6.6048047432446508E-2</v>
      </c>
      <c r="S192" s="38">
        <f>G192</f>
        <v>7.1329014103161822E-2</v>
      </c>
      <c r="T192" s="38">
        <v>7.5300000000000006E-2</v>
      </c>
      <c r="U192" s="38">
        <v>8.0600000000000005E-2</v>
      </c>
    </row>
    <row r="193" spans="1:27" x14ac:dyDescent="0.25">
      <c r="A193" s="1" t="s">
        <v>168</v>
      </c>
      <c r="B193" s="38">
        <f t="shared" ref="B193:G193" si="213">1-B188-B191-B189-B190-B192</f>
        <v>5.3095893385702614E-2</v>
      </c>
      <c r="C193" s="38">
        <f t="shared" si="213"/>
        <v>7.1350185702527796E-2</v>
      </c>
      <c r="D193" s="38">
        <f t="shared" si="213"/>
        <v>0.11925073683056052</v>
      </c>
      <c r="E193" s="38">
        <f t="shared" si="213"/>
        <v>0.10019037224352503</v>
      </c>
      <c r="F193" s="38">
        <f t="shared" si="213"/>
        <v>8.5785038778741024E-2</v>
      </c>
      <c r="G193" s="38">
        <f t="shared" si="213"/>
        <v>8.903841354172233E-2</v>
      </c>
      <c r="H193" s="38"/>
      <c r="L193" s="38">
        <f t="shared" ref="L193:S193" si="214">1-L188-L191-L189-L190-L192</f>
        <v>9.9021999999999916E-2</v>
      </c>
      <c r="M193" s="38">
        <f t="shared" si="214"/>
        <v>9.6418625446152484E-2</v>
      </c>
      <c r="N193" s="38">
        <f t="shared" si="214"/>
        <v>8.9030777621660367E-2</v>
      </c>
      <c r="O193" s="38">
        <f t="shared" si="214"/>
        <v>8.5785038778741024E-2</v>
      </c>
      <c r="P193" s="38">
        <f t="shared" si="214"/>
        <v>8.3349999999999952E-2</v>
      </c>
      <c r="Q193" s="38">
        <f t="shared" si="214"/>
        <v>8.3119999999999986E-2</v>
      </c>
      <c r="R193" s="38">
        <f>1-R188-R191-R189-R190-R192</f>
        <v>8.5037074700484896E-2</v>
      </c>
      <c r="S193" s="38">
        <f t="shared" si="214"/>
        <v>8.903841354172233E-2</v>
      </c>
      <c r="T193" s="38">
        <f t="shared" ref="T193" si="215">1-T188-T191-T189-T190-T192</f>
        <v>9.3609999999999999E-2</v>
      </c>
      <c r="U193" s="38">
        <f>1-U188-U189-U190-U191-U192</f>
        <v>9.8400000000000071E-2</v>
      </c>
    </row>
    <row r="195" spans="1:27" s="5" customFormat="1" x14ac:dyDescent="0.25">
      <c r="A195" s="5" t="s">
        <v>104</v>
      </c>
      <c r="B195" s="22" t="str">
        <f t="shared" ref="B195:G195" si="216">B$1</f>
        <v>FY17</v>
      </c>
      <c r="C195" s="22" t="str">
        <f t="shared" si="216"/>
        <v>FY18</v>
      </c>
      <c r="D195" s="22" t="str">
        <f t="shared" si="216"/>
        <v>FY19</v>
      </c>
      <c r="E195" s="22" t="str">
        <f t="shared" si="216"/>
        <v>FY20</v>
      </c>
      <c r="F195" s="22" t="str">
        <f t="shared" si="216"/>
        <v>FY21</v>
      </c>
      <c r="G195" s="22" t="str">
        <f t="shared" si="216"/>
        <v>FY22</v>
      </c>
      <c r="H195" s="22"/>
      <c r="L195" s="6" t="str">
        <f t="shared" ref="L195:W195" si="217">L$1</f>
        <v>Q1FY21</v>
      </c>
      <c r="M195" s="6" t="str">
        <f t="shared" si="217"/>
        <v>Q2FY21</v>
      </c>
      <c r="N195" s="94" t="str">
        <f t="shared" si="217"/>
        <v>Q3FY21</v>
      </c>
      <c r="O195" s="6" t="str">
        <f t="shared" si="217"/>
        <v>Q4FY21</v>
      </c>
      <c r="P195" s="6" t="str">
        <f t="shared" si="217"/>
        <v>Q1FY22</v>
      </c>
      <c r="Q195" s="94" t="str">
        <f t="shared" si="217"/>
        <v>Q2FY22</v>
      </c>
      <c r="R195" s="94" t="str">
        <f t="shared" si="217"/>
        <v>Q3FY22</v>
      </c>
      <c r="S195" s="94" t="str">
        <f t="shared" si="217"/>
        <v>Q4FY22</v>
      </c>
      <c r="T195" s="94" t="str">
        <f t="shared" si="217"/>
        <v>Q1FY23</v>
      </c>
      <c r="U195" s="94" t="str">
        <f t="shared" si="217"/>
        <v>Q2FY23</v>
      </c>
      <c r="V195" s="6" t="str">
        <f t="shared" si="217"/>
        <v>y-o-y</v>
      </c>
      <c r="W195" s="6" t="str">
        <f t="shared" si="217"/>
        <v>q-o-q</v>
      </c>
      <c r="X195" s="6"/>
    </row>
    <row r="196" spans="1:27" x14ac:dyDescent="0.25">
      <c r="A196" s="1" t="s">
        <v>63</v>
      </c>
      <c r="B196" s="26">
        <v>2799.9</v>
      </c>
      <c r="C196" s="26">
        <v>5157.99</v>
      </c>
      <c r="D196" s="26">
        <v>9959.86</v>
      </c>
      <c r="E196" s="26">
        <v>14375.05</v>
      </c>
      <c r="F196" s="26">
        <v>15824.26</v>
      </c>
      <c r="G196" s="26">
        <v>19379.98</v>
      </c>
      <c r="H196" s="26"/>
      <c r="L196" s="26">
        <v>14339.33</v>
      </c>
      <c r="M196" s="26">
        <v>14539.78</v>
      </c>
      <c r="N196" s="26">
        <v>15344.75</v>
      </c>
      <c r="O196" s="26">
        <f t="shared" ref="O196:O206" si="218">F196</f>
        <v>15824.26</v>
      </c>
      <c r="P196" s="35">
        <v>16387.060000000001</v>
      </c>
      <c r="Q196" s="35">
        <v>17322.41</v>
      </c>
      <c r="R196" s="35">
        <v>18473.48</v>
      </c>
      <c r="S196" s="35">
        <f t="shared" ref="S196:S206" si="219">G196</f>
        <v>19379.98</v>
      </c>
      <c r="T196" s="35">
        <v>20413.509999999998</v>
      </c>
      <c r="U196" s="35">
        <v>21310.97</v>
      </c>
      <c r="V196" s="83">
        <f t="shared" ref="V196:V207" si="220">IFERROR(U196/Q196-1,"")</f>
        <v>0.23025433528013717</v>
      </c>
      <c r="W196" s="83">
        <f t="shared" ref="W196:W207" si="221">IFERROR(U196/T196-1,"")</f>
        <v>4.3964021865911418E-2</v>
      </c>
      <c r="X196" s="89"/>
    </row>
    <row r="197" spans="1:27" x14ac:dyDescent="0.25">
      <c r="A197" s="1" t="s">
        <v>64</v>
      </c>
      <c r="B197" s="26">
        <v>3098.04</v>
      </c>
      <c r="C197" s="26">
        <v>4824.8</v>
      </c>
      <c r="D197" s="26">
        <v>6943.49</v>
      </c>
      <c r="E197" s="26">
        <v>7847.28</v>
      </c>
      <c r="F197" s="26">
        <v>7963.53</v>
      </c>
      <c r="G197" s="26">
        <v>8668.4599999999991</v>
      </c>
      <c r="H197" s="26"/>
      <c r="L197" s="26">
        <v>7786.82</v>
      </c>
      <c r="M197" s="26">
        <v>7794.21</v>
      </c>
      <c r="N197" s="26">
        <v>7873.45</v>
      </c>
      <c r="O197" s="26">
        <f t="shared" si="218"/>
        <v>7963.53</v>
      </c>
      <c r="P197" s="35">
        <v>8017.33</v>
      </c>
      <c r="Q197" s="35">
        <v>8165.57</v>
      </c>
      <c r="R197" s="35">
        <v>8361.82</v>
      </c>
      <c r="S197" s="35">
        <f t="shared" si="219"/>
        <v>8668.4599999999991</v>
      </c>
      <c r="T197" s="35">
        <v>9145.51</v>
      </c>
      <c r="U197" s="35">
        <v>9528.36</v>
      </c>
      <c r="V197" s="83">
        <f t="shared" si="220"/>
        <v>0.16689465646611334</v>
      </c>
      <c r="W197" s="83">
        <f t="shared" si="221"/>
        <v>4.186207220811089E-2</v>
      </c>
      <c r="X197" s="89"/>
    </row>
    <row r="198" spans="1:27" x14ac:dyDescent="0.25">
      <c r="A198" s="1" t="s">
        <v>65</v>
      </c>
      <c r="B198" s="26">
        <v>803.84</v>
      </c>
      <c r="C198" s="26">
        <v>1175.71</v>
      </c>
      <c r="D198" s="26">
        <v>2087.3200000000002</v>
      </c>
      <c r="E198" s="26">
        <v>3595.52</v>
      </c>
      <c r="F198" s="26">
        <v>4613.58</v>
      </c>
      <c r="G198" s="26">
        <v>6574.35</v>
      </c>
      <c r="H198" s="26"/>
      <c r="L198" s="26">
        <v>3652.61</v>
      </c>
      <c r="M198" s="26">
        <v>3917.97</v>
      </c>
      <c r="N198" s="26">
        <v>4244.7700000000004</v>
      </c>
      <c r="O198" s="26">
        <f t="shared" si="218"/>
        <v>4613.58</v>
      </c>
      <c r="P198" s="35">
        <v>4904.37</v>
      </c>
      <c r="Q198" s="35">
        <v>5452.55</v>
      </c>
      <c r="R198" s="35">
        <v>5994.18</v>
      </c>
      <c r="S198" s="35">
        <f t="shared" si="219"/>
        <v>6574.35</v>
      </c>
      <c r="T198" s="35">
        <v>7349.82</v>
      </c>
      <c r="U198" s="35">
        <v>8201.16</v>
      </c>
      <c r="V198" s="83">
        <f t="shared" si="220"/>
        <v>0.50409624854425905</v>
      </c>
      <c r="W198" s="83">
        <f t="shared" si="221"/>
        <v>0.11583140811611714</v>
      </c>
      <c r="X198" s="89"/>
    </row>
    <row r="199" spans="1:27" x14ac:dyDescent="0.25">
      <c r="A199" s="1" t="s">
        <v>32</v>
      </c>
      <c r="B199" s="26">
        <v>89.16</v>
      </c>
      <c r="C199" s="26">
        <v>136.69</v>
      </c>
      <c r="D199" s="26">
        <v>766.24</v>
      </c>
      <c r="E199" s="26">
        <v>1758.1</v>
      </c>
      <c r="F199" s="26">
        <v>2269.9699999999998</v>
      </c>
      <c r="G199" s="26">
        <v>4032.02</v>
      </c>
      <c r="H199" s="26"/>
      <c r="L199" s="26">
        <v>1781.45</v>
      </c>
      <c r="M199" s="26">
        <v>1874.78</v>
      </c>
      <c r="N199" s="26">
        <v>1981.87</v>
      </c>
      <c r="O199" s="26">
        <f t="shared" si="218"/>
        <v>2269.9699999999998</v>
      </c>
      <c r="P199" s="35">
        <v>2469.9</v>
      </c>
      <c r="Q199" s="35">
        <v>2895.52</v>
      </c>
      <c r="R199" s="35">
        <v>3404.31</v>
      </c>
      <c r="S199" s="35">
        <f t="shared" si="219"/>
        <v>4032.02</v>
      </c>
      <c r="T199" s="35">
        <v>4641.09</v>
      </c>
      <c r="U199" s="35">
        <v>5238.78</v>
      </c>
      <c r="V199" s="83">
        <f t="shared" si="220"/>
        <v>0.80927087362546279</v>
      </c>
      <c r="W199" s="83">
        <f t="shared" si="221"/>
        <v>0.12878224727380849</v>
      </c>
      <c r="X199" s="89"/>
    </row>
    <row r="200" spans="1:27" x14ac:dyDescent="0.25">
      <c r="A200" s="1" t="s">
        <v>107</v>
      </c>
      <c r="B200" s="26" t="s">
        <v>108</v>
      </c>
      <c r="C200" s="26">
        <v>10.69</v>
      </c>
      <c r="D200" s="26">
        <v>87.08</v>
      </c>
      <c r="E200" s="26">
        <v>473.72</v>
      </c>
      <c r="F200" s="26">
        <v>793.23</v>
      </c>
      <c r="G200" s="26">
        <v>1737.22</v>
      </c>
      <c r="H200" s="26"/>
      <c r="L200" s="26">
        <v>480.32</v>
      </c>
      <c r="M200" s="26">
        <v>533.62</v>
      </c>
      <c r="N200" s="26">
        <v>642.89</v>
      </c>
      <c r="O200" s="26">
        <f t="shared" si="218"/>
        <v>793.23</v>
      </c>
      <c r="P200" s="35">
        <v>945.57</v>
      </c>
      <c r="Q200" s="35">
        <v>1175.31</v>
      </c>
      <c r="R200" s="35">
        <v>1428.36</v>
      </c>
      <c r="S200" s="35">
        <f t="shared" si="219"/>
        <v>1737.22</v>
      </c>
      <c r="T200" s="35">
        <v>2078.19</v>
      </c>
      <c r="U200" s="35">
        <v>2438.52</v>
      </c>
      <c r="V200" s="83">
        <f t="shared" si="220"/>
        <v>1.0747887791306123</v>
      </c>
      <c r="W200" s="83">
        <f t="shared" si="221"/>
        <v>0.17338645648376705</v>
      </c>
      <c r="X200" s="89"/>
    </row>
    <row r="201" spans="1:27" x14ac:dyDescent="0.25">
      <c r="A201" s="1" t="s">
        <v>31</v>
      </c>
      <c r="B201" s="26">
        <v>762.72</v>
      </c>
      <c r="C201" s="26">
        <v>951.4</v>
      </c>
      <c r="D201" s="26">
        <v>2004.13</v>
      </c>
      <c r="E201" s="26">
        <v>3252.92</v>
      </c>
      <c r="F201" s="26">
        <v>3758.87</v>
      </c>
      <c r="G201" s="26">
        <v>4379.08</v>
      </c>
      <c r="H201" s="26"/>
      <c r="L201" s="26">
        <v>3282.39</v>
      </c>
      <c r="M201" s="26">
        <v>3476.23</v>
      </c>
      <c r="N201" s="26">
        <v>3595.59</v>
      </c>
      <c r="O201" s="26">
        <f t="shared" si="218"/>
        <v>3758.87</v>
      </c>
      <c r="P201" s="35">
        <v>3820.46</v>
      </c>
      <c r="Q201" s="35">
        <v>3992.5</v>
      </c>
      <c r="R201" s="35">
        <v>4145.3900000000003</v>
      </c>
      <c r="S201" s="35">
        <f t="shared" si="219"/>
        <v>4379.08</v>
      </c>
      <c r="T201" s="35">
        <v>4569.72</v>
      </c>
      <c r="U201" s="35">
        <v>4853.8599999999997</v>
      </c>
      <c r="V201" s="83">
        <f t="shared" si="220"/>
        <v>0.21574452097683139</v>
      </c>
      <c r="W201" s="83">
        <f t="shared" si="221"/>
        <v>6.2178864350550977E-2</v>
      </c>
      <c r="X201" s="89"/>
    </row>
    <row r="202" spans="1:27" x14ac:dyDescent="0.25">
      <c r="A202" s="1" t="s">
        <v>33</v>
      </c>
      <c r="B202" s="26">
        <v>252.97</v>
      </c>
      <c r="C202" s="26">
        <v>408.47</v>
      </c>
      <c r="D202" s="26">
        <v>931.39</v>
      </c>
      <c r="E202" s="26">
        <v>1793.52</v>
      </c>
      <c r="F202" s="26">
        <v>2266.9299999999998</v>
      </c>
      <c r="G202" s="26">
        <v>3053.61</v>
      </c>
      <c r="H202" s="26"/>
      <c r="L202" s="26">
        <v>1813.29</v>
      </c>
      <c r="M202" s="26">
        <v>1909.15</v>
      </c>
      <c r="N202" s="26">
        <v>2105.52</v>
      </c>
      <c r="O202" s="26">
        <f t="shared" si="218"/>
        <v>2266.9299999999998</v>
      </c>
      <c r="P202" s="35">
        <v>2292.81</v>
      </c>
      <c r="Q202" s="35">
        <v>2552.13</v>
      </c>
      <c r="R202" s="35">
        <v>2847.24</v>
      </c>
      <c r="S202" s="35">
        <f t="shared" si="219"/>
        <v>3053.61</v>
      </c>
      <c r="T202" s="35">
        <v>3378.09</v>
      </c>
      <c r="U202" s="35">
        <v>3681.13</v>
      </c>
      <c r="V202" s="83">
        <f t="shared" si="220"/>
        <v>0.44237558431584589</v>
      </c>
      <c r="W202" s="83">
        <f t="shared" si="221"/>
        <v>8.9707497431980698E-2</v>
      </c>
      <c r="X202" s="89"/>
    </row>
    <row r="203" spans="1:27" x14ac:dyDescent="0.25">
      <c r="A203" s="1" t="s">
        <v>105</v>
      </c>
      <c r="B203" s="26">
        <v>126.84</v>
      </c>
      <c r="C203" s="26">
        <v>211.08</v>
      </c>
      <c r="D203" s="26">
        <v>643.71</v>
      </c>
      <c r="E203" s="26">
        <v>1412.91</v>
      </c>
      <c r="F203" s="26">
        <v>1819</v>
      </c>
      <c r="G203" s="26">
        <v>2612.94</v>
      </c>
      <c r="H203" s="26"/>
      <c r="L203" s="26">
        <v>1415.97</v>
      </c>
      <c r="M203" s="26">
        <v>1522.15</v>
      </c>
      <c r="N203" s="26">
        <v>1694.05</v>
      </c>
      <c r="O203" s="26">
        <f t="shared" si="218"/>
        <v>1819</v>
      </c>
      <c r="P203" s="35">
        <v>1917.65</v>
      </c>
      <c r="Q203" s="35">
        <v>2107.66</v>
      </c>
      <c r="R203" s="35">
        <v>2342.39</v>
      </c>
      <c r="S203" s="35">
        <f t="shared" si="219"/>
        <v>2612.94</v>
      </c>
      <c r="T203" s="35">
        <v>2899.71</v>
      </c>
      <c r="U203" s="35">
        <v>3159.08</v>
      </c>
      <c r="V203" s="83">
        <f t="shared" si="220"/>
        <v>0.49885655181575772</v>
      </c>
      <c r="W203" s="83">
        <f t="shared" si="221"/>
        <v>8.9446875722055008E-2</v>
      </c>
      <c r="X203" s="89"/>
    </row>
    <row r="204" spans="1:27" x14ac:dyDescent="0.25">
      <c r="A204" s="1" t="s">
        <v>192</v>
      </c>
      <c r="B204" s="26">
        <v>187.41</v>
      </c>
      <c r="C204" s="26">
        <v>276.49</v>
      </c>
      <c r="D204" s="26">
        <v>482.32</v>
      </c>
      <c r="E204" s="26">
        <v>955.51</v>
      </c>
      <c r="F204" s="26">
        <v>1214.29</v>
      </c>
      <c r="G204" s="26">
        <v>2079.9899999999998</v>
      </c>
      <c r="H204" s="26"/>
      <c r="L204" s="26">
        <v>952.77</v>
      </c>
      <c r="M204" s="26">
        <v>982.69600000000003</v>
      </c>
      <c r="N204" s="26">
        <v>1098.44</v>
      </c>
      <c r="O204" s="26">
        <f t="shared" si="218"/>
        <v>1214.29</v>
      </c>
      <c r="P204" s="35">
        <v>1277.47</v>
      </c>
      <c r="Q204" s="35">
        <v>1505.93</v>
      </c>
      <c r="R204" s="35">
        <v>1795.25</v>
      </c>
      <c r="S204" s="35">
        <f t="shared" si="219"/>
        <v>2079.9899999999998</v>
      </c>
      <c r="T204" s="35">
        <v>2418.75</v>
      </c>
      <c r="U204" s="35">
        <v>2769.15</v>
      </c>
      <c r="V204" s="83">
        <f t="shared" si="220"/>
        <v>0.83883049012902333</v>
      </c>
      <c r="W204" s="83">
        <f t="shared" si="221"/>
        <v>0.14486821705426367</v>
      </c>
      <c r="X204" s="89"/>
    </row>
    <row r="205" spans="1:27" x14ac:dyDescent="0.25">
      <c r="A205" s="1" t="s">
        <v>106</v>
      </c>
      <c r="B205" s="26">
        <v>63.94</v>
      </c>
      <c r="C205" s="26">
        <v>132.63</v>
      </c>
      <c r="D205" s="26">
        <v>203.9</v>
      </c>
      <c r="E205" s="26">
        <v>338.05</v>
      </c>
      <c r="F205" s="26">
        <v>478.14</v>
      </c>
      <c r="G205" s="26">
        <v>820.29</v>
      </c>
      <c r="H205" s="26"/>
      <c r="L205" s="26">
        <v>346.87</v>
      </c>
      <c r="M205" s="26">
        <v>372.71</v>
      </c>
      <c r="N205" s="26">
        <v>425.32</v>
      </c>
      <c r="O205" s="26">
        <f t="shared" si="218"/>
        <v>478.14</v>
      </c>
      <c r="P205" s="35">
        <v>502.81</v>
      </c>
      <c r="Q205" s="35">
        <v>576.16</v>
      </c>
      <c r="R205" s="35">
        <v>703.89</v>
      </c>
      <c r="S205" s="35">
        <f t="shared" si="219"/>
        <v>820.29</v>
      </c>
      <c r="T205" s="35">
        <v>935.54</v>
      </c>
      <c r="U205" s="35">
        <v>1044.9000000000001</v>
      </c>
      <c r="V205" s="83">
        <f t="shared" si="220"/>
        <v>0.8135587336850878</v>
      </c>
      <c r="W205" s="83">
        <f t="shared" si="221"/>
        <v>0.11689505526220167</v>
      </c>
      <c r="X205" s="89"/>
    </row>
    <row r="206" spans="1:27" s="2" customFormat="1" x14ac:dyDescent="0.25">
      <c r="A206" s="1" t="s">
        <v>193</v>
      </c>
      <c r="B206" s="26">
        <v>288.33999999999997</v>
      </c>
      <c r="C206" s="26">
        <v>273.37</v>
      </c>
      <c r="D206" s="26">
        <v>326.3</v>
      </c>
      <c r="E206" s="26">
        <v>381.02</v>
      </c>
      <c r="F206" s="26">
        <v>408.92</v>
      </c>
      <c r="G206" s="26">
        <v>465.41</v>
      </c>
      <c r="H206" s="26"/>
      <c r="I206" s="1"/>
      <c r="J206" s="1"/>
      <c r="K206" s="1"/>
      <c r="L206" s="26">
        <v>373.31</v>
      </c>
      <c r="M206" s="26">
        <v>376.82</v>
      </c>
      <c r="N206" s="26">
        <v>399.82</v>
      </c>
      <c r="O206" s="26">
        <f t="shared" si="218"/>
        <v>408.92</v>
      </c>
      <c r="P206" s="35">
        <v>407.25</v>
      </c>
      <c r="Q206" s="35">
        <v>424.53</v>
      </c>
      <c r="R206" s="35">
        <v>444.17</v>
      </c>
      <c r="S206" s="35">
        <f t="shared" si="219"/>
        <v>465.41</v>
      </c>
      <c r="T206" s="35">
        <v>488.9</v>
      </c>
      <c r="U206" s="35">
        <v>528.46</v>
      </c>
      <c r="V206" s="83">
        <f t="shared" si="220"/>
        <v>0.24481190964125044</v>
      </c>
      <c r="W206" s="83">
        <f t="shared" si="221"/>
        <v>8.0916342810390729E-2</v>
      </c>
      <c r="X206" s="89"/>
      <c r="Y206" s="1"/>
      <c r="Z206" s="1"/>
      <c r="AA206" s="1"/>
    </row>
    <row r="207" spans="1:27" x14ac:dyDescent="0.25">
      <c r="A207" s="2" t="s">
        <v>35</v>
      </c>
      <c r="B207" s="4">
        <f t="shared" ref="B207" si="222">SUM(B196:B206)</f>
        <v>8473.16</v>
      </c>
      <c r="C207" s="4">
        <f t="shared" ref="C207" si="223">SUM(C196:C206)</f>
        <v>13559.32</v>
      </c>
      <c r="D207" s="4">
        <f t="shared" ref="D207" si="224">SUM(D196:D206)</f>
        <v>24435.74</v>
      </c>
      <c r="E207" s="4">
        <f t="shared" ref="E207" si="225">SUM(E196:E206)</f>
        <v>36183.599999999999</v>
      </c>
      <c r="F207" s="4">
        <f t="shared" ref="F207" si="226">SUM(F196:F206)</f>
        <v>41410.720000000001</v>
      </c>
      <c r="G207" s="4">
        <f t="shared" ref="G207" si="227">SUM(G196:G206)</f>
        <v>53803.350000000006</v>
      </c>
      <c r="H207" s="4"/>
      <c r="I207" s="2"/>
      <c r="J207" s="2"/>
      <c r="K207" s="2"/>
      <c r="L207" s="4">
        <f t="shared" ref="L207:T207" si="228">SUM(L196:L206)</f>
        <v>36225.129999999997</v>
      </c>
      <c r="M207" s="4">
        <f t="shared" si="228"/>
        <v>37300.116000000002</v>
      </c>
      <c r="N207" s="4">
        <f t="shared" si="228"/>
        <v>39406.47</v>
      </c>
      <c r="O207" s="4">
        <f t="shared" si="228"/>
        <v>41410.720000000001</v>
      </c>
      <c r="P207" s="4">
        <f t="shared" si="228"/>
        <v>42942.68</v>
      </c>
      <c r="Q207" s="4">
        <f t="shared" si="228"/>
        <v>46170.27</v>
      </c>
      <c r="R207" s="4">
        <f t="shared" si="228"/>
        <v>49940.479999999989</v>
      </c>
      <c r="S207" s="4">
        <f t="shared" si="228"/>
        <v>53803.350000000006</v>
      </c>
      <c r="T207" s="4">
        <f t="shared" si="228"/>
        <v>58318.829999999994</v>
      </c>
      <c r="U207" s="4">
        <f>SUM(U196:U206)</f>
        <v>62754.37</v>
      </c>
      <c r="V207" s="85">
        <f t="shared" si="220"/>
        <v>0.35919434735815936</v>
      </c>
      <c r="W207" s="85">
        <f t="shared" si="221"/>
        <v>7.605673844965688E-2</v>
      </c>
      <c r="X207" s="90"/>
      <c r="Y207" s="2"/>
      <c r="Z207" s="2"/>
      <c r="AA207" s="2"/>
    </row>
    <row r="209" spans="1:24" x14ac:dyDescent="0.25">
      <c r="A209" s="1" t="s">
        <v>63</v>
      </c>
      <c r="B209" s="11">
        <f t="shared" ref="B209:F219" si="229">B196/B$207</f>
        <v>0.3304434237049696</v>
      </c>
      <c r="C209" s="11">
        <f t="shared" si="229"/>
        <v>0.38040181956027291</v>
      </c>
      <c r="D209" s="11">
        <f t="shared" si="229"/>
        <v>0.40759395868510634</v>
      </c>
      <c r="E209" s="11">
        <f t="shared" si="229"/>
        <v>0.39728081230170575</v>
      </c>
      <c r="F209" s="11">
        <f t="shared" si="229"/>
        <v>0.38212955485922484</v>
      </c>
      <c r="G209" s="11">
        <f t="shared" ref="G209" si="230">G196/G$207</f>
        <v>0.3602002477540896</v>
      </c>
      <c r="H209" s="11"/>
      <c r="L209" s="11">
        <f t="shared" ref="L209:O209" si="231">L196/L$207</f>
        <v>0.39583929719506877</v>
      </c>
      <c r="M209" s="11">
        <f t="shared" si="231"/>
        <v>0.38980522205346491</v>
      </c>
      <c r="N209" s="11">
        <f t="shared" si="231"/>
        <v>0.38939671581849378</v>
      </c>
      <c r="O209" s="11">
        <f t="shared" si="231"/>
        <v>0.38212955485922484</v>
      </c>
      <c r="P209" s="11">
        <f t="shared" ref="P209:U209" si="232">P196/P$207</f>
        <v>0.38160310441733031</v>
      </c>
      <c r="Q209" s="11">
        <f t="shared" si="232"/>
        <v>0.37518537361813137</v>
      </c>
      <c r="R209" s="11">
        <f t="shared" si="232"/>
        <v>0.36990994079352069</v>
      </c>
      <c r="S209" s="11">
        <f t="shared" si="232"/>
        <v>0.3602002477540896</v>
      </c>
      <c r="T209" s="11">
        <f t="shared" si="232"/>
        <v>0.35003291389762109</v>
      </c>
      <c r="U209" s="11">
        <f t="shared" si="232"/>
        <v>0.33959340202124572</v>
      </c>
    </row>
    <row r="210" spans="1:24" x14ac:dyDescent="0.25">
      <c r="A210" s="1" t="s">
        <v>64</v>
      </c>
      <c r="B210" s="11">
        <f t="shared" si="229"/>
        <v>0.36562982405619626</v>
      </c>
      <c r="C210" s="11">
        <f t="shared" si="229"/>
        <v>0.35582905337435805</v>
      </c>
      <c r="D210" s="11">
        <f t="shared" si="229"/>
        <v>0.28415304795353036</v>
      </c>
      <c r="E210" s="11">
        <f t="shared" si="229"/>
        <v>0.21687394289125461</v>
      </c>
      <c r="F210" s="11">
        <f t="shared" si="229"/>
        <v>0.19230600192413944</v>
      </c>
      <c r="G210" s="11">
        <f t="shared" ref="G210" si="233">G197/G$207</f>
        <v>0.16111375964507782</v>
      </c>
      <c r="H210" s="11"/>
      <c r="L210" s="11">
        <f t="shared" ref="L210:O210" si="234">L197/L$207</f>
        <v>0.21495630243424937</v>
      </c>
      <c r="M210" s="11">
        <f t="shared" si="234"/>
        <v>0.20895940377236361</v>
      </c>
      <c r="N210" s="11">
        <f t="shared" si="234"/>
        <v>0.19980094639281315</v>
      </c>
      <c r="O210" s="11">
        <f t="shared" si="234"/>
        <v>0.19230600192413944</v>
      </c>
      <c r="P210" s="11">
        <f t="shared" ref="P210" si="235">P197/P$207</f>
        <v>0.18669840820367989</v>
      </c>
      <c r="Q210" s="11">
        <f t="shared" ref="Q210" si="236">Q197/Q$207</f>
        <v>0.17685774850352837</v>
      </c>
      <c r="R210" s="11">
        <f t="shared" ref="R210" si="237">R197/R$207</f>
        <v>0.1674357154757023</v>
      </c>
      <c r="S210" s="11">
        <f t="shared" ref="S210" si="238">S197/S$207</f>
        <v>0.16111375964507782</v>
      </c>
      <c r="T210" s="11">
        <f t="shared" ref="T210:U219" si="239">T197/T$207</f>
        <v>0.15681916115258143</v>
      </c>
      <c r="U210" s="11">
        <f t="shared" si="239"/>
        <v>0.15183580043907699</v>
      </c>
    </row>
    <row r="211" spans="1:24" x14ac:dyDescent="0.25">
      <c r="A211" s="1" t="s">
        <v>65</v>
      </c>
      <c r="B211" s="11">
        <f t="shared" si="229"/>
        <v>9.4868974503018955E-2</v>
      </c>
      <c r="C211" s="11">
        <f t="shared" si="229"/>
        <v>8.6708625506293824E-2</v>
      </c>
      <c r="D211" s="11">
        <f t="shared" si="229"/>
        <v>8.5420781199996396E-2</v>
      </c>
      <c r="E211" s="11">
        <f t="shared" si="229"/>
        <v>9.9368774804054885E-2</v>
      </c>
      <c r="F211" s="11">
        <f t="shared" si="229"/>
        <v>0.11141028216848198</v>
      </c>
      <c r="G211" s="11">
        <f t="shared" ref="G211" si="240">G198/G$207</f>
        <v>0.12219220550393237</v>
      </c>
      <c r="H211" s="11"/>
      <c r="L211" s="11">
        <f t="shared" ref="L211:O211" si="241">L198/L$207</f>
        <v>0.10083083207706917</v>
      </c>
      <c r="M211" s="11">
        <f t="shared" si="241"/>
        <v>0.10503908352456597</v>
      </c>
      <c r="N211" s="11">
        <f t="shared" si="241"/>
        <v>0.10771759053779748</v>
      </c>
      <c r="O211" s="11">
        <f t="shared" si="241"/>
        <v>0.11141028216848198</v>
      </c>
      <c r="P211" s="11">
        <f t="shared" ref="P211" si="242">P198/P$207</f>
        <v>0.11420735734239222</v>
      </c>
      <c r="Q211" s="11">
        <f t="shared" ref="Q211" si="243">Q198/Q$207</f>
        <v>0.11809655867292958</v>
      </c>
      <c r="R211" s="11">
        <f t="shared" ref="R211" si="244">R198/R$207</f>
        <v>0.1200264795212221</v>
      </c>
      <c r="S211" s="11">
        <f t="shared" ref="S211" si="245">S198/S$207</f>
        <v>0.12219220550393237</v>
      </c>
      <c r="T211" s="11">
        <f t="shared" si="239"/>
        <v>0.12602824850910074</v>
      </c>
      <c r="U211" s="11">
        <f t="shared" si="239"/>
        <v>0.13068667568489653</v>
      </c>
    </row>
    <row r="212" spans="1:24" x14ac:dyDescent="0.25">
      <c r="A212" s="1" t="s">
        <v>32</v>
      </c>
      <c r="B212" s="11">
        <f t="shared" si="229"/>
        <v>1.0522638543353365E-2</v>
      </c>
      <c r="C212" s="11">
        <f t="shared" si="229"/>
        <v>1.0080889012133352E-2</v>
      </c>
      <c r="D212" s="11">
        <f t="shared" si="229"/>
        <v>3.1357347884696761E-2</v>
      </c>
      <c r="E212" s="11">
        <f t="shared" si="229"/>
        <v>4.8588310726406438E-2</v>
      </c>
      <c r="F212" s="11">
        <f t="shared" si="229"/>
        <v>5.4815999335437772E-2</v>
      </c>
      <c r="G212" s="11">
        <f t="shared" ref="G212" si="246">G199/G$207</f>
        <v>7.4939943330666212E-2</v>
      </c>
      <c r="H212" s="11"/>
      <c r="L212" s="11">
        <f t="shared" ref="L212:O212" si="247">L199/L$207</f>
        <v>4.9177187217823652E-2</v>
      </c>
      <c r="M212" s="11">
        <f t="shared" si="247"/>
        <v>5.0262042080512562E-2</v>
      </c>
      <c r="N212" s="11">
        <f t="shared" si="247"/>
        <v>5.0293010259482768E-2</v>
      </c>
      <c r="O212" s="11">
        <f t="shared" si="247"/>
        <v>5.4815999335437772E-2</v>
      </c>
      <c r="P212" s="11">
        <f t="shared" ref="P212" si="248">P199/P$207</f>
        <v>5.7516205323002667E-2</v>
      </c>
      <c r="Q212" s="11">
        <f t="shared" ref="Q212" si="249">Q199/Q$207</f>
        <v>6.2713949907592048E-2</v>
      </c>
      <c r="R212" s="11">
        <f t="shared" ref="R212" si="250">R199/R$207</f>
        <v>6.8167346409165483E-2</v>
      </c>
      <c r="S212" s="11">
        <f t="shared" ref="S212" si="251">S199/S$207</f>
        <v>7.4939943330666212E-2</v>
      </c>
      <c r="T212" s="11">
        <f t="shared" si="239"/>
        <v>7.9581329049296781E-2</v>
      </c>
      <c r="U212" s="11">
        <f t="shared" si="239"/>
        <v>8.3480720147457457E-2</v>
      </c>
    </row>
    <row r="213" spans="1:24" x14ac:dyDescent="0.25">
      <c r="A213" s="1" t="s">
        <v>107</v>
      </c>
      <c r="B213" s="11"/>
      <c r="C213" s="11">
        <f t="shared" si="229"/>
        <v>7.8838761825814269E-4</v>
      </c>
      <c r="D213" s="11">
        <f t="shared" si="229"/>
        <v>3.5636326135406577E-3</v>
      </c>
      <c r="E213" s="11">
        <f t="shared" si="229"/>
        <v>1.3092119081572869E-2</v>
      </c>
      <c r="F213" s="11">
        <f t="shared" si="229"/>
        <v>1.9155184937620019E-2</v>
      </c>
      <c r="G213" s="11">
        <f t="shared" ref="G213" si="252">G200/G$207</f>
        <v>3.2288324054171348E-2</v>
      </c>
      <c r="H213" s="11"/>
      <c r="L213" s="11">
        <f t="shared" ref="L213:O213" si="253">L200/L$207</f>
        <v>1.325930369332008E-2</v>
      </c>
      <c r="M213" s="11">
        <f t="shared" si="253"/>
        <v>1.4306121728951191E-2</v>
      </c>
      <c r="N213" s="11">
        <f t="shared" si="253"/>
        <v>1.6314326048488991E-2</v>
      </c>
      <c r="O213" s="11">
        <f t="shared" si="253"/>
        <v>1.9155184937620019E-2</v>
      </c>
      <c r="P213" s="11">
        <f t="shared" ref="P213" si="254">P200/P$207</f>
        <v>2.2019352308705466E-2</v>
      </c>
      <c r="Q213" s="11">
        <f t="shared" ref="Q213" si="255">Q200/Q$207</f>
        <v>2.5455991485429909E-2</v>
      </c>
      <c r="R213" s="11">
        <f t="shared" ref="R213" si="256">R200/R$207</f>
        <v>2.8601246924338738E-2</v>
      </c>
      <c r="S213" s="11">
        <f t="shared" ref="S213" si="257">S200/S$207</f>
        <v>3.2288324054171348E-2</v>
      </c>
      <c r="T213" s="11">
        <f t="shared" si="239"/>
        <v>3.5634974158432198E-2</v>
      </c>
      <c r="U213" s="11">
        <f t="shared" si="239"/>
        <v>3.8858170355307524E-2</v>
      </c>
    </row>
    <row r="214" spans="1:24" x14ac:dyDescent="0.25">
      <c r="A214" s="1" t="s">
        <v>31</v>
      </c>
      <c r="B214" s="11">
        <f t="shared" si="229"/>
        <v>9.0016003474500658E-2</v>
      </c>
      <c r="C214" s="11">
        <f t="shared" si="229"/>
        <v>7.0165760524864076E-2</v>
      </c>
      <c r="D214" s="11">
        <f t="shared" si="229"/>
        <v>8.2016341637290296E-2</v>
      </c>
      <c r="E214" s="11">
        <f t="shared" si="229"/>
        <v>8.990039686487801E-2</v>
      </c>
      <c r="F214" s="11">
        <f t="shared" si="229"/>
        <v>9.0770457504723415E-2</v>
      </c>
      <c r="G214" s="11">
        <f t="shared" ref="G214" si="258">G201/G$207</f>
        <v>8.1390471039442705E-2</v>
      </c>
      <c r="H214" s="11"/>
      <c r="L214" s="11">
        <f t="shared" ref="L214:O214" si="259">L201/L$207</f>
        <v>9.061085495069307E-2</v>
      </c>
      <c r="M214" s="11">
        <f t="shared" si="259"/>
        <v>9.3196224912544506E-2</v>
      </c>
      <c r="N214" s="11">
        <f t="shared" si="259"/>
        <v>9.1243646030715261E-2</v>
      </c>
      <c r="O214" s="11">
        <f t="shared" si="259"/>
        <v>9.0770457504723415E-2</v>
      </c>
      <c r="P214" s="11">
        <f t="shared" ref="P214" si="260">P201/P$207</f>
        <v>8.896650139208824E-2</v>
      </c>
      <c r="Q214" s="11">
        <f t="shared" ref="Q214" si="261">Q201/Q$207</f>
        <v>8.6473395109017123E-2</v>
      </c>
      <c r="R214" s="11">
        <f t="shared" ref="R214" si="262">R201/R$207</f>
        <v>8.3006611069817535E-2</v>
      </c>
      <c r="S214" s="11">
        <f t="shared" ref="S214" si="263">S201/S$207</f>
        <v>8.1390471039442705E-2</v>
      </c>
      <c r="T214" s="11">
        <f t="shared" si="239"/>
        <v>7.8357539065855755E-2</v>
      </c>
      <c r="U214" s="11">
        <f t="shared" si="239"/>
        <v>7.7346964044097632E-2</v>
      </c>
    </row>
    <row r="215" spans="1:24" x14ac:dyDescent="0.25">
      <c r="A215" s="1" t="s">
        <v>33</v>
      </c>
      <c r="B215" s="11">
        <f t="shared" si="229"/>
        <v>2.9855449442710867E-2</v>
      </c>
      <c r="C215" s="11">
        <f t="shared" si="229"/>
        <v>3.0124667018700056E-2</v>
      </c>
      <c r="D215" s="11">
        <f t="shared" si="229"/>
        <v>3.8115890904061013E-2</v>
      </c>
      <c r="E215" s="11">
        <f t="shared" si="229"/>
        <v>4.9567207243060393E-2</v>
      </c>
      <c r="F215" s="11">
        <f t="shared" si="229"/>
        <v>5.4742588392570804E-2</v>
      </c>
      <c r="G215" s="11">
        <f t="shared" ref="G215" si="264">G202/G$207</f>
        <v>5.6755016183936496E-2</v>
      </c>
      <c r="H215" s="11"/>
      <c r="L215" s="11">
        <f t="shared" ref="L215:O215" si="265">L202/L$207</f>
        <v>5.00561350642496E-2</v>
      </c>
      <c r="M215" s="11">
        <f t="shared" si="265"/>
        <v>5.1183486936072796E-2</v>
      </c>
      <c r="N215" s="11">
        <f t="shared" si="265"/>
        <v>5.3430819862829632E-2</v>
      </c>
      <c r="O215" s="11">
        <f t="shared" si="265"/>
        <v>5.4742588392570804E-2</v>
      </c>
      <c r="P215" s="11">
        <f t="shared" ref="P215" si="266">P202/P$207</f>
        <v>5.3392336016289621E-2</v>
      </c>
      <c r="Q215" s="11">
        <f t="shared" ref="Q215" si="267">Q202/Q$207</f>
        <v>5.5276479864640175E-2</v>
      </c>
      <c r="R215" s="11">
        <f t="shared" ref="R215" si="268">R202/R$207</f>
        <v>5.7012667879844173E-2</v>
      </c>
      <c r="S215" s="11">
        <f t="shared" ref="S215" si="269">S202/S$207</f>
        <v>5.6755016183936496E-2</v>
      </c>
      <c r="T215" s="11">
        <f t="shared" si="239"/>
        <v>5.7924515975371939E-2</v>
      </c>
      <c r="U215" s="11">
        <f t="shared" si="239"/>
        <v>5.8659341174168426E-2</v>
      </c>
    </row>
    <row r="216" spans="1:24" x14ac:dyDescent="0.25">
      <c r="A216" s="1" t="s">
        <v>105</v>
      </c>
      <c r="B216" s="11">
        <f t="shared" si="229"/>
        <v>1.4969621723182379E-2</v>
      </c>
      <c r="C216" s="11">
        <f t="shared" si="229"/>
        <v>1.5567152335072852E-2</v>
      </c>
      <c r="D216" s="11">
        <f t="shared" si="229"/>
        <v>2.6342971401725507E-2</v>
      </c>
      <c r="E216" s="11">
        <f t="shared" si="229"/>
        <v>3.9048353397671876E-2</v>
      </c>
      <c r="F216" s="11">
        <f t="shared" si="229"/>
        <v>4.3925824037833683E-2</v>
      </c>
      <c r="G216" s="11">
        <f t="shared" ref="G216" si="270">G203/G$207</f>
        <v>4.8564633986545445E-2</v>
      </c>
      <c r="H216" s="11"/>
      <c r="L216" s="11">
        <f t="shared" ref="L216:O216" si="271">L203/L$207</f>
        <v>3.9088058483157967E-2</v>
      </c>
      <c r="M216" s="11">
        <f t="shared" si="271"/>
        <v>4.0808184081786769E-2</v>
      </c>
      <c r="N216" s="11">
        <f t="shared" si="271"/>
        <v>4.2989133510309342E-2</v>
      </c>
      <c r="O216" s="11">
        <f t="shared" si="271"/>
        <v>4.3925824037833683E-2</v>
      </c>
      <c r="P216" s="11">
        <f t="shared" ref="P216" si="272">P203/P$207</f>
        <v>4.4656039166628636E-2</v>
      </c>
      <c r="Q216" s="11">
        <f t="shared" ref="Q216" si="273">Q203/Q$207</f>
        <v>4.5649722213017163E-2</v>
      </c>
      <c r="R216" s="11">
        <f t="shared" ref="R216" si="274">R203/R$207</f>
        <v>4.6903634086015999E-2</v>
      </c>
      <c r="S216" s="11">
        <f t="shared" ref="S216" si="275">S203/S$207</f>
        <v>4.8564633986545445E-2</v>
      </c>
      <c r="T216" s="11">
        <f t="shared" si="239"/>
        <v>4.9721676515115276E-2</v>
      </c>
      <c r="U216" s="11">
        <f t="shared" si="239"/>
        <v>5.0340398604909901E-2</v>
      </c>
    </row>
    <row r="217" spans="1:24" x14ac:dyDescent="0.25">
      <c r="A217" s="1" t="s">
        <v>192</v>
      </c>
      <c r="B217" s="11">
        <f t="shared" si="229"/>
        <v>2.2118076372923443E-2</v>
      </c>
      <c r="C217" s="11">
        <f t="shared" si="229"/>
        <v>2.0391140558671084E-2</v>
      </c>
      <c r="D217" s="11">
        <f t="shared" si="229"/>
        <v>1.9738301356946829E-2</v>
      </c>
      <c r="E217" s="11">
        <f t="shared" si="229"/>
        <v>2.6407267380802353E-2</v>
      </c>
      <c r="F217" s="11">
        <f t="shared" si="229"/>
        <v>2.9323083491424443E-2</v>
      </c>
      <c r="G217" s="11">
        <f t="shared" ref="G217" si="276">G204/G$207</f>
        <v>3.8659116950896175E-2</v>
      </c>
      <c r="H217" s="11"/>
      <c r="L217" s="11">
        <f t="shared" ref="L217:O217" si="277">L204/L$207</f>
        <v>2.6301354888167414E-2</v>
      </c>
      <c r="M217" s="11">
        <f t="shared" si="277"/>
        <v>2.634565533254642E-2</v>
      </c>
      <c r="N217" s="11">
        <f t="shared" si="277"/>
        <v>2.7874610438336649E-2</v>
      </c>
      <c r="O217" s="11">
        <f t="shared" si="277"/>
        <v>2.9323083491424443E-2</v>
      </c>
      <c r="P217" s="11">
        <f t="shared" ref="P217" si="278">P204/P$207</f>
        <v>2.9748259773260542E-2</v>
      </c>
      <c r="Q217" s="11">
        <f t="shared" ref="Q217" si="279">Q204/Q$207</f>
        <v>3.2616876617788899E-2</v>
      </c>
      <c r="R217" s="11">
        <f t="shared" ref="R217" si="280">R204/R$207</f>
        <v>3.5947792251896662E-2</v>
      </c>
      <c r="S217" s="11">
        <f t="shared" ref="S217" si="281">S204/S$207</f>
        <v>3.8659116950896175E-2</v>
      </c>
      <c r="T217" s="11">
        <f t="shared" si="239"/>
        <v>4.1474597484208793E-2</v>
      </c>
      <c r="U217" s="11">
        <f t="shared" si="239"/>
        <v>4.4126807423929201E-2</v>
      </c>
    </row>
    <row r="218" spans="1:24" x14ac:dyDescent="0.25">
      <c r="A218" s="1" t="s">
        <v>106</v>
      </c>
      <c r="B218" s="11">
        <f t="shared" si="229"/>
        <v>7.5461811177884048E-3</v>
      </c>
      <c r="C218" s="11">
        <f t="shared" si="229"/>
        <v>9.781463967219595E-3</v>
      </c>
      <c r="D218" s="11">
        <f t="shared" si="229"/>
        <v>8.3443349781917794E-3</v>
      </c>
      <c r="E218" s="11">
        <f t="shared" si="229"/>
        <v>9.3426303629268511E-3</v>
      </c>
      <c r="F218" s="11">
        <f t="shared" si="229"/>
        <v>1.1546285599477622E-2</v>
      </c>
      <c r="G218" s="11">
        <f t="shared" ref="G218" si="282">G205/G$207</f>
        <v>1.5246076684816092E-2</v>
      </c>
      <c r="H218" s="11"/>
      <c r="L218" s="11">
        <f t="shared" ref="L218:O218" si="283">L205/L$207</f>
        <v>9.5753969688997676E-3</v>
      </c>
      <c r="M218" s="11">
        <f t="shared" si="283"/>
        <v>9.9921941261523137E-3</v>
      </c>
      <c r="N218" s="11">
        <f t="shared" si="283"/>
        <v>1.0793151479947328E-2</v>
      </c>
      <c r="O218" s="11">
        <f t="shared" si="283"/>
        <v>1.1546285599477622E-2</v>
      </c>
      <c r="P218" s="11">
        <f t="shared" ref="P218" si="284">P205/P$207</f>
        <v>1.1708864001967273E-2</v>
      </c>
      <c r="Q218" s="11">
        <f t="shared" ref="Q218" si="285">Q205/Q$207</f>
        <v>1.2479026005262694E-2</v>
      </c>
      <c r="R218" s="11">
        <f t="shared" ref="R218" si="286">R205/R$207</f>
        <v>1.4094578185872465E-2</v>
      </c>
      <c r="S218" s="11">
        <f t="shared" ref="S218" si="287">S205/S$207</f>
        <v>1.5246076684816092E-2</v>
      </c>
      <c r="T218" s="11">
        <f t="shared" si="239"/>
        <v>1.6041817025478737E-2</v>
      </c>
      <c r="U218" s="11">
        <f t="shared" si="239"/>
        <v>1.6650633254704016E-2</v>
      </c>
    </row>
    <row r="219" spans="1:24" x14ac:dyDescent="0.25">
      <c r="A219" s="1" t="s">
        <v>193</v>
      </c>
      <c r="B219" s="11">
        <f t="shared" si="229"/>
        <v>3.4029807061356089E-2</v>
      </c>
      <c r="C219" s="11">
        <f t="shared" si="229"/>
        <v>2.0161040524156078E-2</v>
      </c>
      <c r="D219" s="11">
        <f t="shared" si="229"/>
        <v>1.3353391384914063E-2</v>
      </c>
      <c r="E219" s="11">
        <f t="shared" si="229"/>
        <v>1.0530184945665991E-2</v>
      </c>
      <c r="F219" s="11">
        <f t="shared" si="229"/>
        <v>9.8747377490659427E-3</v>
      </c>
      <c r="G219" s="11">
        <f t="shared" ref="G219" si="288">G206/G$207</f>
        <v>8.650204866425603E-3</v>
      </c>
      <c r="H219" s="11"/>
      <c r="L219" s="11">
        <f t="shared" ref="L219:O219" si="289">L206/L$207</f>
        <v>1.0305277027301215E-2</v>
      </c>
      <c r="M219" s="11">
        <f t="shared" si="289"/>
        <v>1.0102381451038919E-2</v>
      </c>
      <c r="N219" s="11">
        <f t="shared" si="289"/>
        <v>1.0146049620785622E-2</v>
      </c>
      <c r="O219" s="11">
        <f t="shared" si="289"/>
        <v>9.8747377490659427E-3</v>
      </c>
      <c r="P219" s="11">
        <f t="shared" ref="P219" si="290">P206/P$207</f>
        <v>9.4835720546551823E-3</v>
      </c>
      <c r="Q219" s="11">
        <f t="shared" ref="Q219" si="291">Q206/Q$207</f>
        <v>9.194878002662752E-3</v>
      </c>
      <c r="R219" s="11">
        <f t="shared" ref="R219" si="292">R206/R$207</f>
        <v>8.893987402604062E-3</v>
      </c>
      <c r="S219" s="11">
        <f t="shared" ref="S219" si="293">S206/S$207</f>
        <v>8.650204866425603E-3</v>
      </c>
      <c r="T219" s="11">
        <f t="shared" si="239"/>
        <v>8.3832271669373338E-3</v>
      </c>
      <c r="U219" s="11">
        <f t="shared" si="239"/>
        <v>8.4210868502066077E-3</v>
      </c>
    </row>
    <row r="220" spans="1:24" s="2" customFormat="1" x14ac:dyDescent="0.25">
      <c r="A220" s="2" t="s">
        <v>35</v>
      </c>
      <c r="B220" s="12">
        <f t="shared" ref="B220:F220" si="294">SUM(B209:B219)</f>
        <v>1</v>
      </c>
      <c r="C220" s="12">
        <f t="shared" si="294"/>
        <v>1.0000000000000002</v>
      </c>
      <c r="D220" s="12">
        <f t="shared" si="294"/>
        <v>1</v>
      </c>
      <c r="E220" s="12">
        <f t="shared" si="294"/>
        <v>1</v>
      </c>
      <c r="F220" s="12">
        <f t="shared" si="294"/>
        <v>1</v>
      </c>
      <c r="G220" s="12">
        <f t="shared" ref="G220" si="295">SUM(G209:G219)</f>
        <v>1</v>
      </c>
      <c r="H220" s="12"/>
      <c r="L220" s="12">
        <f t="shared" ref="L220:O220" si="296">SUM(L209:L219)</f>
        <v>1</v>
      </c>
      <c r="M220" s="12">
        <f t="shared" si="296"/>
        <v>0.99999999999999989</v>
      </c>
      <c r="N220" s="12">
        <f t="shared" si="296"/>
        <v>0.99999999999999978</v>
      </c>
      <c r="O220" s="12">
        <f t="shared" si="296"/>
        <v>1</v>
      </c>
      <c r="P220" s="12">
        <f t="shared" ref="P220" si="297">SUM(P209:P219)</f>
        <v>1</v>
      </c>
      <c r="Q220" s="12">
        <f t="shared" ref="Q220" si="298">SUM(Q209:Q219)</f>
        <v>0.99999999999999989</v>
      </c>
      <c r="R220" s="12">
        <f t="shared" ref="R220" si="299">SUM(R209:R219)</f>
        <v>1.0000000000000002</v>
      </c>
      <c r="S220" s="12">
        <f t="shared" ref="S220" si="300">SUM(S209:S219)</f>
        <v>1</v>
      </c>
      <c r="T220" s="12">
        <f t="shared" ref="T220" si="301">SUM(T209:T219)</f>
        <v>1.0000000000000002</v>
      </c>
      <c r="U220" s="12">
        <f t="shared" ref="U220" si="302">SUM(U209:U219)</f>
        <v>1</v>
      </c>
      <c r="V220" s="84"/>
      <c r="W220" s="84"/>
      <c r="X220" s="84"/>
    </row>
    <row r="221" spans="1:24" s="2" customFormat="1" x14ac:dyDescent="0.25">
      <c r="B221" s="4"/>
      <c r="C221" s="4"/>
      <c r="D221" s="4"/>
      <c r="E221" s="4"/>
      <c r="F221" s="4"/>
      <c r="G221" s="4"/>
      <c r="H221" s="4"/>
      <c r="L221" s="4"/>
      <c r="M221" s="4"/>
      <c r="N221" s="34"/>
      <c r="O221" s="4"/>
      <c r="P221" s="4"/>
      <c r="Q221" s="34"/>
      <c r="R221" s="34"/>
      <c r="S221" s="34"/>
      <c r="T221" s="34"/>
      <c r="U221" s="34"/>
      <c r="V221" s="84"/>
      <c r="W221" s="84"/>
      <c r="X221" s="84"/>
    </row>
    <row r="222" spans="1:24" s="5" customFormat="1" x14ac:dyDescent="0.25">
      <c r="A222" s="5" t="s">
        <v>113</v>
      </c>
      <c r="B222" s="22" t="str">
        <f t="shared" ref="B222:G222" si="303">B$1</f>
        <v>FY17</v>
      </c>
      <c r="C222" s="22" t="str">
        <f t="shared" si="303"/>
        <v>FY18</v>
      </c>
      <c r="D222" s="22" t="str">
        <f t="shared" si="303"/>
        <v>FY19</v>
      </c>
      <c r="E222" s="22" t="str">
        <f t="shared" si="303"/>
        <v>FY20</v>
      </c>
      <c r="F222" s="22" t="str">
        <f t="shared" si="303"/>
        <v>FY21</v>
      </c>
      <c r="G222" s="22" t="str">
        <f t="shared" si="303"/>
        <v>FY22</v>
      </c>
      <c r="H222" s="22"/>
      <c r="L222" s="6" t="str">
        <f t="shared" ref="L222:W222" si="304">L$1</f>
        <v>Q1FY21</v>
      </c>
      <c r="M222" s="6" t="str">
        <f t="shared" si="304"/>
        <v>Q2FY21</v>
      </c>
      <c r="N222" s="94" t="str">
        <f t="shared" si="304"/>
        <v>Q3FY21</v>
      </c>
      <c r="O222" s="6" t="str">
        <f t="shared" si="304"/>
        <v>Q4FY21</v>
      </c>
      <c r="P222" s="6" t="str">
        <f t="shared" si="304"/>
        <v>Q1FY22</v>
      </c>
      <c r="Q222" s="94" t="str">
        <f t="shared" si="304"/>
        <v>Q2FY22</v>
      </c>
      <c r="R222" s="94" t="str">
        <f t="shared" si="304"/>
        <v>Q3FY22</v>
      </c>
      <c r="S222" s="94" t="str">
        <f t="shared" si="304"/>
        <v>Q4FY22</v>
      </c>
      <c r="T222" s="94" t="str">
        <f t="shared" si="304"/>
        <v>Q1FY23</v>
      </c>
      <c r="U222" s="94" t="str">
        <f t="shared" si="304"/>
        <v>Q2FY23</v>
      </c>
      <c r="V222" s="6" t="str">
        <f t="shared" si="304"/>
        <v>y-o-y</v>
      </c>
      <c r="W222" s="6" t="str">
        <f t="shared" si="304"/>
        <v>q-o-q</v>
      </c>
      <c r="X222" s="6"/>
    </row>
    <row r="223" spans="1:24" x14ac:dyDescent="0.25">
      <c r="A223" s="1" t="s">
        <v>110</v>
      </c>
      <c r="B223" s="26">
        <v>1371.98</v>
      </c>
      <c r="C223" s="26">
        <v>2555.6799999999998</v>
      </c>
      <c r="D223" s="26">
        <v>6647.82</v>
      </c>
      <c r="E223" s="26">
        <v>10971.24</v>
      </c>
      <c r="F223" s="26">
        <v>13804.6</v>
      </c>
      <c r="G223" s="26">
        <v>19027.289000000001</v>
      </c>
      <c r="H223" s="26"/>
      <c r="L223" s="26">
        <v>11134.9</v>
      </c>
      <c r="M223" s="26">
        <v>11793.24</v>
      </c>
      <c r="N223" s="26">
        <v>12608.57</v>
      </c>
      <c r="O223" s="26">
        <f>F223</f>
        <v>13804.6</v>
      </c>
      <c r="P223" s="26">
        <v>14510.96</v>
      </c>
      <c r="Q223" s="26">
        <v>15975.04</v>
      </c>
      <c r="R223" s="26">
        <v>17358.18</v>
      </c>
      <c r="S223" s="26">
        <f>G223</f>
        <v>19027.289000000001</v>
      </c>
      <c r="T223" s="26">
        <v>20882.63</v>
      </c>
      <c r="U223" s="26">
        <v>23153.91</v>
      </c>
      <c r="V223" s="83">
        <f>IFERROR(U223/Q223-1,"")</f>
        <v>0.44938040843716198</v>
      </c>
      <c r="W223" s="83">
        <f>IFERROR(U223/T223-1,"")</f>
        <v>0.10876407808786537</v>
      </c>
      <c r="X223" s="89"/>
    </row>
    <row r="224" spans="1:24" x14ac:dyDescent="0.25">
      <c r="A224" s="1" t="s">
        <v>111</v>
      </c>
      <c r="B224" s="26">
        <v>4102.8900000000003</v>
      </c>
      <c r="C224" s="26">
        <v>6393.99</v>
      </c>
      <c r="D224" s="26">
        <v>12578.2</v>
      </c>
      <c r="E224" s="26">
        <v>17947.669999999998</v>
      </c>
      <c r="F224" s="26">
        <v>21041.18</v>
      </c>
      <c r="G224" s="26">
        <v>25828.964</v>
      </c>
      <c r="H224" s="26"/>
      <c r="L224" s="26">
        <v>18102.63</v>
      </c>
      <c r="M224" s="26">
        <v>18947.73</v>
      </c>
      <c r="N224" s="26">
        <v>19752.16</v>
      </c>
      <c r="O224" s="26">
        <f>F224</f>
        <v>21041.18</v>
      </c>
      <c r="P224" s="26">
        <v>21745.64</v>
      </c>
      <c r="Q224" s="26">
        <v>23010.27</v>
      </c>
      <c r="R224" s="26">
        <v>24379.040000000001</v>
      </c>
      <c r="S224" s="26">
        <f>G224</f>
        <v>25828.964</v>
      </c>
      <c r="T224" s="26">
        <v>27416.6</v>
      </c>
      <c r="U224" s="26">
        <v>28985.08</v>
      </c>
      <c r="V224" s="83">
        <f>IFERROR(U224/Q224-1,"")</f>
        <v>0.25965840470363899</v>
      </c>
      <c r="W224" s="83">
        <f>IFERROR(U224/T224-1,"")</f>
        <v>5.7209136070847766E-2</v>
      </c>
      <c r="X224" s="89"/>
    </row>
    <row r="225" spans="1:24" x14ac:dyDescent="0.25">
      <c r="A225" s="1" t="s">
        <v>112</v>
      </c>
      <c r="B225" s="26">
        <v>2998.29</v>
      </c>
      <c r="C225" s="26">
        <v>4609.6499999999996</v>
      </c>
      <c r="D225" s="26">
        <v>5209.72</v>
      </c>
      <c r="E225" s="26">
        <v>7264.69</v>
      </c>
      <c r="F225" s="26">
        <v>6564.94</v>
      </c>
      <c r="G225" s="26">
        <v>8947.0930000000008</v>
      </c>
      <c r="H225" s="26"/>
      <c r="L225" s="26">
        <v>6987.6</v>
      </c>
      <c r="M225" s="26">
        <v>6559.15</v>
      </c>
      <c r="N225" s="26">
        <v>7045.74</v>
      </c>
      <c r="O225" s="26">
        <f>F225</f>
        <v>6564.94</v>
      </c>
      <c r="P225" s="26">
        <v>6686.08</v>
      </c>
      <c r="Q225" s="26">
        <v>7184.97</v>
      </c>
      <c r="R225" s="26">
        <v>8203.26</v>
      </c>
      <c r="S225" s="26">
        <f>G225</f>
        <v>8947.0930000000008</v>
      </c>
      <c r="T225" s="26">
        <v>10019.6</v>
      </c>
      <c r="U225" s="26">
        <v>10615.38</v>
      </c>
      <c r="V225" s="83">
        <f>IFERROR(U225/Q225-1,"")</f>
        <v>0.47744249454068677</v>
      </c>
      <c r="W225" s="83">
        <f>IFERROR(U225/T225-1,"")</f>
        <v>5.9461455547127562E-2</v>
      </c>
      <c r="X225" s="89"/>
    </row>
    <row r="226" spans="1:24" s="2" customFormat="1" x14ac:dyDescent="0.25">
      <c r="A226" s="2" t="s">
        <v>35</v>
      </c>
      <c r="B226" s="4">
        <f t="shared" ref="B226:G226" si="305">SUM(B223:B225)</f>
        <v>8473.16</v>
      </c>
      <c r="C226" s="4">
        <f t="shared" si="305"/>
        <v>13559.32</v>
      </c>
      <c r="D226" s="4">
        <f t="shared" si="305"/>
        <v>24435.74</v>
      </c>
      <c r="E226" s="4">
        <f t="shared" si="305"/>
        <v>36183.599999999999</v>
      </c>
      <c r="F226" s="4">
        <f t="shared" si="305"/>
        <v>41410.720000000001</v>
      </c>
      <c r="G226" s="4">
        <f t="shared" si="305"/>
        <v>53803.345999999998</v>
      </c>
      <c r="H226" s="4"/>
      <c r="L226" s="4">
        <f t="shared" ref="L226:S226" si="306">SUM(L223:L225)</f>
        <v>36225.129999999997</v>
      </c>
      <c r="M226" s="4">
        <f t="shared" si="306"/>
        <v>37300.120000000003</v>
      </c>
      <c r="N226" s="4">
        <f t="shared" si="306"/>
        <v>39406.47</v>
      </c>
      <c r="O226" s="4">
        <f t="shared" si="306"/>
        <v>41410.720000000001</v>
      </c>
      <c r="P226" s="4">
        <f t="shared" si="306"/>
        <v>42942.68</v>
      </c>
      <c r="Q226" s="4">
        <f t="shared" si="306"/>
        <v>46170.28</v>
      </c>
      <c r="R226" s="4">
        <f>SUM(R223:R225)</f>
        <v>49940.480000000003</v>
      </c>
      <c r="S226" s="4">
        <f t="shared" si="306"/>
        <v>53803.345999999998</v>
      </c>
      <c r="T226" s="4">
        <f t="shared" ref="T226:U226" si="307">SUM(T223:T225)</f>
        <v>58318.829999999994</v>
      </c>
      <c r="U226" s="4">
        <f t="shared" si="307"/>
        <v>62754.37</v>
      </c>
      <c r="V226" s="85">
        <f>IFERROR(U226/Q226-1,"")</f>
        <v>0.35919405297087237</v>
      </c>
      <c r="W226" s="85">
        <f>IFERROR(U226/T226-1,"")</f>
        <v>7.605673844965688E-2</v>
      </c>
      <c r="X226" s="90"/>
    </row>
    <row r="228" spans="1:24" x14ac:dyDescent="0.25">
      <c r="A228" s="1" t="s">
        <v>13</v>
      </c>
      <c r="B228" s="30">
        <v>0.75900000000000001</v>
      </c>
      <c r="C228" s="30">
        <v>0.74870000000000003</v>
      </c>
      <c r="D228" s="30">
        <v>0.73260000000000003</v>
      </c>
      <c r="E228" s="30">
        <v>0.60160000000000002</v>
      </c>
      <c r="F228" s="30">
        <v>0.58979999999999999</v>
      </c>
      <c r="G228" s="30">
        <v>0.57240000000000002</v>
      </c>
      <c r="H228" s="30"/>
      <c r="L228" s="30">
        <v>0.60099999999999998</v>
      </c>
      <c r="M228" s="30">
        <v>0.60070000000000001</v>
      </c>
      <c r="N228" s="30">
        <v>0.59471511624086415</v>
      </c>
      <c r="O228" s="30">
        <f>F228</f>
        <v>0.58979999999999999</v>
      </c>
      <c r="P228" s="30">
        <v>0.58699999999999997</v>
      </c>
      <c r="Q228" s="30">
        <v>0.57999999999999996</v>
      </c>
      <c r="R228" s="30">
        <v>0.57582900149433247</v>
      </c>
      <c r="S228" s="30">
        <f>G228</f>
        <v>0.57240000000000002</v>
      </c>
      <c r="T228" s="30">
        <v>0.56640000000000001</v>
      </c>
      <c r="U228" s="30">
        <v>0.56197343965076951</v>
      </c>
    </row>
    <row r="229" spans="1:24" x14ac:dyDescent="0.25">
      <c r="A229" s="1" t="s">
        <v>14</v>
      </c>
      <c r="B229" s="30">
        <v>0.64900000000000002</v>
      </c>
      <c r="C229" s="30">
        <v>0.63070000000000004</v>
      </c>
      <c r="D229" s="30">
        <v>0.57640000000000002</v>
      </c>
      <c r="E229" s="30">
        <v>0.49430000000000002</v>
      </c>
      <c r="F229" s="30">
        <v>0.47549999999999998</v>
      </c>
      <c r="G229" s="30">
        <v>0.46949999999999997</v>
      </c>
      <c r="H229" s="30"/>
      <c r="L229" s="30">
        <v>0.49380000000000002</v>
      </c>
      <c r="M229" s="30">
        <v>0.48780000000000001</v>
      </c>
      <c r="N229" s="30">
        <v>0.48519486053529803</v>
      </c>
      <c r="O229" s="30">
        <f>F229</f>
        <v>0.47549999999999998</v>
      </c>
      <c r="P229" s="30">
        <v>0.4743</v>
      </c>
      <c r="Q229" s="30">
        <v>0.47</v>
      </c>
      <c r="R229" s="30">
        <v>0.47084713487151864</v>
      </c>
      <c r="S229" s="30">
        <f>G229</f>
        <v>0.46949999999999997</v>
      </c>
      <c r="T229" s="30">
        <v>0.46834999999999999</v>
      </c>
      <c r="U229" s="30">
        <v>0.46516442882528586</v>
      </c>
    </row>
    <row r="231" spans="1:24" s="5" customFormat="1" x14ac:dyDescent="0.25">
      <c r="A231" s="5" t="s">
        <v>120</v>
      </c>
      <c r="B231" s="22" t="str">
        <f t="shared" ref="B231:G231" si="308">B$1</f>
        <v>FY17</v>
      </c>
      <c r="C231" s="22" t="str">
        <f t="shared" si="308"/>
        <v>FY18</v>
      </c>
      <c r="D231" s="22" t="str">
        <f t="shared" si="308"/>
        <v>FY19</v>
      </c>
      <c r="E231" s="22" t="str">
        <f t="shared" si="308"/>
        <v>FY20</v>
      </c>
      <c r="F231" s="22" t="str">
        <f t="shared" si="308"/>
        <v>FY21</v>
      </c>
      <c r="G231" s="22" t="str">
        <f t="shared" si="308"/>
        <v>FY22</v>
      </c>
      <c r="H231" s="22"/>
      <c r="L231" s="6" t="s">
        <v>38</v>
      </c>
      <c r="M231" s="6" t="s">
        <v>39</v>
      </c>
      <c r="N231" s="94" t="s">
        <v>40</v>
      </c>
      <c r="O231" s="6" t="s">
        <v>74</v>
      </c>
      <c r="P231" s="6" t="s">
        <v>191</v>
      </c>
      <c r="Q231" s="94" t="s">
        <v>197</v>
      </c>
      <c r="R231" s="94" t="s">
        <v>221</v>
      </c>
      <c r="S231" s="94" t="s">
        <v>229</v>
      </c>
      <c r="T231" s="94" t="s">
        <v>240</v>
      </c>
      <c r="U231" s="94" t="s">
        <v>244</v>
      </c>
      <c r="V231" s="6"/>
      <c r="W231" s="6"/>
      <c r="X231" s="6"/>
    </row>
    <row r="232" spans="1:24" x14ac:dyDescent="0.25">
      <c r="A232" s="1" t="s">
        <v>117</v>
      </c>
      <c r="B232" s="26">
        <v>36</v>
      </c>
      <c r="C232" s="26">
        <v>42</v>
      </c>
      <c r="D232" s="26">
        <v>60</v>
      </c>
      <c r="E232" s="26">
        <v>68</v>
      </c>
      <c r="F232" s="26">
        <v>72</v>
      </c>
      <c r="G232" s="26">
        <v>80</v>
      </c>
      <c r="H232" s="26"/>
      <c r="L232" s="26">
        <v>68</v>
      </c>
      <c r="M232" s="26">
        <v>70</v>
      </c>
      <c r="N232" s="26">
        <v>72</v>
      </c>
      <c r="O232" s="26">
        <f>F232</f>
        <v>72</v>
      </c>
      <c r="P232" s="26">
        <v>72</v>
      </c>
      <c r="Q232" s="26">
        <v>72</v>
      </c>
      <c r="R232" s="26">
        <v>76</v>
      </c>
      <c r="S232" s="26">
        <v>80</v>
      </c>
      <c r="T232" s="26">
        <v>93</v>
      </c>
      <c r="U232" s="26">
        <v>101</v>
      </c>
    </row>
    <row r="233" spans="1:24" x14ac:dyDescent="0.25">
      <c r="A233" s="1" t="s">
        <v>118</v>
      </c>
      <c r="B233" s="26">
        <v>200</v>
      </c>
      <c r="C233" s="26">
        <v>382</v>
      </c>
      <c r="D233" s="26">
        <v>675</v>
      </c>
      <c r="E233" s="26">
        <v>696</v>
      </c>
      <c r="F233" s="26">
        <v>687</v>
      </c>
      <c r="G233" s="26">
        <v>851</v>
      </c>
      <c r="H233" s="26"/>
      <c r="L233" s="26">
        <v>709</v>
      </c>
      <c r="M233" s="26">
        <v>675</v>
      </c>
      <c r="N233" s="26">
        <v>692</v>
      </c>
      <c r="O233" s="26">
        <f>F233</f>
        <v>687</v>
      </c>
      <c r="P233" s="26">
        <v>709</v>
      </c>
      <c r="Q233" s="26">
        <v>806</v>
      </c>
      <c r="R233" s="26">
        <v>830</v>
      </c>
      <c r="S233" s="26">
        <v>851</v>
      </c>
      <c r="T233" s="26">
        <v>905</v>
      </c>
      <c r="U233" s="26">
        <v>951</v>
      </c>
    </row>
    <row r="234" spans="1:24" x14ac:dyDescent="0.25">
      <c r="A234" s="1" t="s">
        <v>2</v>
      </c>
      <c r="B234" s="3">
        <f t="shared" ref="B234:G234" si="309">B233/B232</f>
        <v>5.5555555555555554</v>
      </c>
      <c r="C234" s="3">
        <f t="shared" si="309"/>
        <v>9.0952380952380949</v>
      </c>
      <c r="D234" s="3">
        <f t="shared" si="309"/>
        <v>11.25</v>
      </c>
      <c r="E234" s="3">
        <f t="shared" si="309"/>
        <v>10.235294117647058</v>
      </c>
      <c r="F234" s="3">
        <f t="shared" si="309"/>
        <v>9.5416666666666661</v>
      </c>
      <c r="G234" s="3">
        <f t="shared" si="309"/>
        <v>10.637499999999999</v>
      </c>
      <c r="L234" s="3">
        <f t="shared" ref="L234:S234" si="310">L233/L232</f>
        <v>10.426470588235293</v>
      </c>
      <c r="M234" s="3">
        <f t="shared" si="310"/>
        <v>9.6428571428571423</v>
      </c>
      <c r="N234" s="3">
        <f t="shared" si="310"/>
        <v>9.6111111111111107</v>
      </c>
      <c r="O234" s="3">
        <f t="shared" si="310"/>
        <v>9.5416666666666661</v>
      </c>
      <c r="P234" s="3">
        <f t="shared" si="310"/>
        <v>9.8472222222222214</v>
      </c>
      <c r="Q234" s="3">
        <f t="shared" si="310"/>
        <v>11.194444444444445</v>
      </c>
      <c r="R234" s="3">
        <f t="shared" si="310"/>
        <v>10.921052631578947</v>
      </c>
      <c r="S234" s="3">
        <f t="shared" si="310"/>
        <v>10.637499999999999</v>
      </c>
      <c r="T234" s="3">
        <f t="shared" ref="T234" si="311">T233/T232</f>
        <v>9.7311827956989241</v>
      </c>
      <c r="U234" s="3">
        <f>U233/U232</f>
        <v>9.4158415841584162</v>
      </c>
    </row>
    <row r="235" spans="1:24" x14ac:dyDescent="0.25">
      <c r="A235" s="1" t="s">
        <v>126</v>
      </c>
      <c r="B235" s="3">
        <v>287.23</v>
      </c>
      <c r="C235" s="3">
        <f>C3/(AVERAGE(B232:C232))</f>
        <v>347.67487179487176</v>
      </c>
      <c r="D235" s="3">
        <f>D3/(AVERAGE(C232:D232))</f>
        <v>479.13215686274515</v>
      </c>
      <c r="E235" s="3">
        <f>E3/(AVERAGE(D232:E232))</f>
        <v>565.36874999999998</v>
      </c>
      <c r="F235" s="3">
        <f>F3/(AVERAGE(E232:F232))</f>
        <v>591.58171428571427</v>
      </c>
      <c r="G235" s="3">
        <f>G3/(AVERAGE(F232:G232))</f>
        <v>707.93881578947367</v>
      </c>
      <c r="L235" s="3">
        <f>L3/(AVERAGE(E232,L232))</f>
        <v>532.72249999999997</v>
      </c>
      <c r="M235" s="3">
        <f t="shared" ref="M235:U235" si="312">M3/(AVERAGE(L232:M232))</f>
        <v>540.58144927536239</v>
      </c>
      <c r="N235" s="3">
        <f t="shared" si="312"/>
        <v>555.02064950070417</v>
      </c>
      <c r="O235" s="3">
        <f t="shared" si="312"/>
        <v>575.14888888888891</v>
      </c>
      <c r="P235" s="3">
        <f t="shared" si="312"/>
        <v>596.42611111111114</v>
      </c>
      <c r="Q235" s="3">
        <f t="shared" si="312"/>
        <v>641.25388888888892</v>
      </c>
      <c r="R235" s="3">
        <f t="shared" si="312"/>
        <v>674.87135135135145</v>
      </c>
      <c r="S235" s="3">
        <f t="shared" si="312"/>
        <v>689.7865384615385</v>
      </c>
      <c r="T235" s="3">
        <f t="shared" si="312"/>
        <v>674.20612716763003</v>
      </c>
      <c r="U235" s="3">
        <f t="shared" si="312"/>
        <v>646.95226804123718</v>
      </c>
    </row>
    <row r="236" spans="1:24" x14ac:dyDescent="0.25">
      <c r="A236" s="1" t="s">
        <v>231</v>
      </c>
      <c r="B236" s="3">
        <v>143.85</v>
      </c>
      <c r="C236" s="3">
        <f>C12/(AVERAGE(B232:C232))</f>
        <v>191.16128205128206</v>
      </c>
      <c r="D236" s="3">
        <f>D12/(AVERAGE(C232:D232))</f>
        <v>308.3962745098039</v>
      </c>
      <c r="E236" s="3">
        <f>E12/(AVERAGE(D232:E232))</f>
        <v>252.85749999999999</v>
      </c>
      <c r="F236" s="3">
        <f>F12/(AVERAGE(E232:F232))</f>
        <v>156.65899999999999</v>
      </c>
      <c r="G236" s="3">
        <f>G12/(AVERAGE(F232:G232))</f>
        <v>267.17498509210526</v>
      </c>
      <c r="L236" s="3">
        <f>L12/(AVERAGE(E232,L232))*4</f>
        <v>31.062941176470591</v>
      </c>
      <c r="M236" s="3">
        <f t="shared" ref="M236:U236" si="313">M12/(AVERAGE(L232:M232))*4</f>
        <v>140.95130434782607</v>
      </c>
      <c r="N236" s="3">
        <f t="shared" si="313"/>
        <v>196.52218422535213</v>
      </c>
      <c r="O236" s="3">
        <f t="shared" si="313"/>
        <v>251.02166666666668</v>
      </c>
      <c r="P236" s="3">
        <f t="shared" si="313"/>
        <v>169.23666666666668</v>
      </c>
      <c r="Q236" s="3">
        <f t="shared" si="313"/>
        <v>286.20333333333332</v>
      </c>
      <c r="R236" s="3">
        <f t="shared" si="313"/>
        <v>307.90588470270274</v>
      </c>
      <c r="S236" s="3">
        <f t="shared" si="313"/>
        <v>328.77538461538461</v>
      </c>
      <c r="T236" s="3">
        <f t="shared" si="313"/>
        <v>305.7521387283237</v>
      </c>
      <c r="U236" s="3">
        <f t="shared" si="313"/>
        <v>289.5501030927835</v>
      </c>
    </row>
    <row r="237" spans="1:24" x14ac:dyDescent="0.25">
      <c r="A237" s="1" t="s">
        <v>119</v>
      </c>
      <c r="B237" s="3">
        <v>48.98</v>
      </c>
      <c r="C237" s="3">
        <f>C3/(AVERAGE(B233:C233))</f>
        <v>46.595601374570442</v>
      </c>
      <c r="D237" s="3">
        <f>D3/(AVERAGE(C233:D233))</f>
        <v>46.23602649006623</v>
      </c>
      <c r="E237" s="3">
        <f>E3/(AVERAGE(D233:E233))</f>
        <v>52.78424507658643</v>
      </c>
      <c r="F237" s="3">
        <f>F3/(AVERAGE(E233:F233))</f>
        <v>59.88535068691251</v>
      </c>
      <c r="G237" s="3">
        <f>G3/(AVERAGE(F233:G233))</f>
        <v>69.965344603381013</v>
      </c>
      <c r="L237" s="3">
        <f>L3/(AVERAGE(E233,L233))</f>
        <v>51.566021352313165</v>
      </c>
      <c r="M237" s="3">
        <f t="shared" ref="M237:U237" si="314">M3/(AVERAGE(L233:M233))</f>
        <v>53.901907514450869</v>
      </c>
      <c r="N237" s="3">
        <f t="shared" si="314"/>
        <v>57.653937256108257</v>
      </c>
      <c r="O237" s="3">
        <f t="shared" si="314"/>
        <v>60.059057287889779</v>
      </c>
      <c r="P237" s="3">
        <f t="shared" si="314"/>
        <v>61.522464183381089</v>
      </c>
      <c r="Q237" s="3">
        <f t="shared" si="314"/>
        <v>60.950864686468648</v>
      </c>
      <c r="R237" s="3">
        <f t="shared" si="314"/>
        <v>61.051931540342302</v>
      </c>
      <c r="S237" s="3">
        <f t="shared" si="314"/>
        <v>64.013503866745978</v>
      </c>
      <c r="T237" s="3">
        <f t="shared" si="314"/>
        <v>66.422357630979505</v>
      </c>
      <c r="U237" s="3">
        <f t="shared" si="314"/>
        <v>67.623243534482768</v>
      </c>
    </row>
    <row r="238" spans="1:24" x14ac:dyDescent="0.25">
      <c r="A238" s="1" t="s">
        <v>232</v>
      </c>
      <c r="B238" s="3">
        <v>24.53</v>
      </c>
      <c r="C238" s="3">
        <f>C12/(AVERAGE(B233:C233))</f>
        <v>25.619553264604811</v>
      </c>
      <c r="D238" s="3">
        <f>D12/(AVERAGE(C233:D233))</f>
        <v>29.760094607379372</v>
      </c>
      <c r="E238" s="3">
        <f>E12/(AVERAGE(D233:E233))</f>
        <v>23.607410649161196</v>
      </c>
      <c r="F238" s="3">
        <f>F12/(AVERAGE(E233:F233))</f>
        <v>15.858467100506145</v>
      </c>
      <c r="G238" s="3">
        <f>G12/(AVERAGE(F233:G233))</f>
        <v>26.40480997009103</v>
      </c>
      <c r="L238" s="3">
        <f>L12/(AVERAGE(E233,L233))*4</f>
        <v>3.0068042704626339</v>
      </c>
      <c r="M238" s="3">
        <f t="shared" ref="M238:U238" si="315">M12/(AVERAGE(L233:M233))*4</f>
        <v>14.054393063583815</v>
      </c>
      <c r="N238" s="3">
        <f t="shared" si="315"/>
        <v>20.414155201170448</v>
      </c>
      <c r="O238" s="3">
        <f t="shared" si="315"/>
        <v>26.212559825960842</v>
      </c>
      <c r="P238" s="3">
        <f t="shared" si="315"/>
        <v>17.45707736389685</v>
      </c>
      <c r="Q238" s="3">
        <f t="shared" si="315"/>
        <v>27.203485148514851</v>
      </c>
      <c r="R238" s="3">
        <f t="shared" si="315"/>
        <v>27.85456658679707</v>
      </c>
      <c r="S238" s="3">
        <f t="shared" si="315"/>
        <v>30.510981558596072</v>
      </c>
      <c r="T238" s="3">
        <f t="shared" si="315"/>
        <v>30.122505694760822</v>
      </c>
      <c r="U238" s="3">
        <f t="shared" si="315"/>
        <v>30.265474137931037</v>
      </c>
    </row>
    <row r="240" spans="1:24" s="5" customFormat="1" x14ac:dyDescent="0.25">
      <c r="A240" s="5" t="s">
        <v>122</v>
      </c>
      <c r="B240" s="22" t="str">
        <f t="shared" ref="B240:G240" si="316">B$1</f>
        <v>FY17</v>
      </c>
      <c r="C240" s="22" t="str">
        <f t="shared" si="316"/>
        <v>FY18</v>
      </c>
      <c r="D240" s="22" t="str">
        <f t="shared" si="316"/>
        <v>FY19</v>
      </c>
      <c r="E240" s="22" t="str">
        <f t="shared" si="316"/>
        <v>FY20</v>
      </c>
      <c r="F240" s="22" t="str">
        <f t="shared" si="316"/>
        <v>FY21</v>
      </c>
      <c r="G240" s="22" t="str">
        <f t="shared" si="316"/>
        <v>FY22</v>
      </c>
      <c r="H240" s="22"/>
      <c r="L240" s="6"/>
      <c r="M240" s="6"/>
      <c r="N240" s="94"/>
      <c r="O240" s="6"/>
      <c r="P240" s="6"/>
      <c r="Q240" s="94"/>
      <c r="R240" s="94"/>
      <c r="S240" s="94"/>
      <c r="T240" s="94"/>
      <c r="U240" s="94"/>
      <c r="V240" s="6"/>
      <c r="W240" s="6"/>
      <c r="X240" s="6"/>
    </row>
    <row r="241" spans="1:24" x14ac:dyDescent="0.25">
      <c r="A241" s="1" t="s">
        <v>66</v>
      </c>
      <c r="D241" s="26">
        <v>1501</v>
      </c>
      <c r="E241" s="26">
        <v>1804</v>
      </c>
      <c r="F241" s="26">
        <v>952</v>
      </c>
      <c r="G241" s="26">
        <v>1114</v>
      </c>
      <c r="H241" s="26"/>
    </row>
    <row r="242" spans="1:24" x14ac:dyDescent="0.25">
      <c r="A242" s="1" t="s">
        <v>67</v>
      </c>
      <c r="D242" s="26">
        <v>5948</v>
      </c>
      <c r="E242" s="26">
        <v>3601</v>
      </c>
      <c r="F242" s="26">
        <v>1866</v>
      </c>
      <c r="G242" s="26">
        <v>2452</v>
      </c>
      <c r="H242" s="26"/>
    </row>
    <row r="243" spans="1:24" x14ac:dyDescent="0.25">
      <c r="A243" s="1" t="s">
        <v>68</v>
      </c>
      <c r="D243" s="26">
        <v>9555</v>
      </c>
      <c r="E243" s="26">
        <v>10745</v>
      </c>
      <c r="F243" s="26">
        <v>7958</v>
      </c>
      <c r="G243" s="26">
        <v>15125</v>
      </c>
      <c r="H243" s="26"/>
    </row>
    <row r="244" spans="1:24" x14ac:dyDescent="0.25">
      <c r="A244" s="1" t="s">
        <v>69</v>
      </c>
      <c r="D244" s="26">
        <v>261</v>
      </c>
      <c r="E244" s="26">
        <v>840</v>
      </c>
      <c r="F244" s="26">
        <v>784</v>
      </c>
      <c r="G244" s="26">
        <v>963</v>
      </c>
      <c r="H244" s="26"/>
    </row>
    <row r="245" spans="1:24" x14ac:dyDescent="0.25">
      <c r="A245" s="1" t="s">
        <v>70</v>
      </c>
      <c r="D245" s="26">
        <v>152</v>
      </c>
      <c r="E245" s="26">
        <v>449</v>
      </c>
      <c r="F245" s="26">
        <v>287</v>
      </c>
      <c r="G245" s="26">
        <v>338</v>
      </c>
      <c r="H245" s="26"/>
    </row>
    <row r="246" spans="1:24" x14ac:dyDescent="0.25">
      <c r="A246" s="1" t="s">
        <v>121</v>
      </c>
      <c r="D246" s="26">
        <v>1272</v>
      </c>
      <c r="E246" s="26">
        <v>1491</v>
      </c>
      <c r="F246" s="26">
        <v>513</v>
      </c>
      <c r="G246" s="26">
        <v>729</v>
      </c>
      <c r="H246" s="26"/>
    </row>
    <row r="247" spans="1:24" x14ac:dyDescent="0.25">
      <c r="A247" s="1" t="s">
        <v>71</v>
      </c>
      <c r="D247" s="26">
        <v>318</v>
      </c>
      <c r="E247" s="26">
        <v>405</v>
      </c>
      <c r="F247" s="26">
        <v>320</v>
      </c>
      <c r="G247" s="26">
        <v>394</v>
      </c>
      <c r="H247" s="26"/>
    </row>
    <row r="248" spans="1:24" x14ac:dyDescent="0.25">
      <c r="A248" s="1" t="s">
        <v>72</v>
      </c>
      <c r="D248" s="26">
        <v>0</v>
      </c>
      <c r="E248" s="26">
        <v>146</v>
      </c>
      <c r="F248" s="26">
        <v>118</v>
      </c>
      <c r="G248" s="26">
        <v>290</v>
      </c>
      <c r="H248" s="26"/>
    </row>
    <row r="249" spans="1:24" s="2" customFormat="1" x14ac:dyDescent="0.25">
      <c r="A249" s="2" t="s">
        <v>35</v>
      </c>
      <c r="B249" s="4"/>
      <c r="C249" s="4"/>
      <c r="D249" s="4">
        <f>SUM(D241:D248)</f>
        <v>19007</v>
      </c>
      <c r="E249" s="4">
        <f>SUM(E241:E248)</f>
        <v>19481</v>
      </c>
      <c r="F249" s="4">
        <f>SUM(F241:F248)</f>
        <v>12798</v>
      </c>
      <c r="G249" s="4">
        <f>SUM(G241:G248)</f>
        <v>21405</v>
      </c>
      <c r="H249" s="4"/>
      <c r="L249" s="4"/>
      <c r="M249" s="4"/>
      <c r="N249" s="34"/>
      <c r="O249" s="4"/>
      <c r="P249" s="4"/>
      <c r="Q249" s="34"/>
      <c r="R249" s="34"/>
      <c r="S249" s="34"/>
      <c r="T249" s="34"/>
      <c r="U249" s="34"/>
      <c r="V249" s="84"/>
      <c r="W249" s="84"/>
      <c r="X249" s="84"/>
    </row>
    <row r="251" spans="1:24" s="5" customFormat="1" x14ac:dyDescent="0.25">
      <c r="A251" s="5" t="s">
        <v>3</v>
      </c>
      <c r="B251" s="22"/>
      <c r="C251" s="22"/>
      <c r="D251" s="22"/>
      <c r="E251" s="22"/>
      <c r="F251" s="22"/>
      <c r="G251" s="22"/>
      <c r="H251" s="22"/>
      <c r="L251" s="6"/>
      <c r="M251" s="6"/>
      <c r="N251" s="94"/>
      <c r="O251" s="6"/>
      <c r="P251" s="6"/>
      <c r="Q251" s="94"/>
      <c r="R251" s="94"/>
      <c r="S251" s="94"/>
      <c r="T251" s="94" t="str">
        <f t="shared" ref="T251:U251" si="317">T$1</f>
        <v>Q1FY23</v>
      </c>
      <c r="U251" s="94" t="str">
        <f t="shared" si="317"/>
        <v>Q2FY23</v>
      </c>
      <c r="V251" s="6"/>
      <c r="W251" s="6"/>
      <c r="X251" s="6"/>
    </row>
    <row r="252" spans="1:24" x14ac:dyDescent="0.25">
      <c r="A252" s="1" t="s">
        <v>20</v>
      </c>
      <c r="E252" s="1"/>
      <c r="G252" s="39"/>
      <c r="S252" s="1" t="s">
        <v>4</v>
      </c>
      <c r="T252" s="3" t="s">
        <v>230</v>
      </c>
      <c r="U252" s="3" t="s">
        <v>230</v>
      </c>
    </row>
    <row r="253" spans="1:24" x14ac:dyDescent="0.25">
      <c r="A253" s="1" t="s">
        <v>21</v>
      </c>
      <c r="E253" s="1"/>
      <c r="S253" s="1" t="s">
        <v>4</v>
      </c>
      <c r="T253" s="3" t="s">
        <v>230</v>
      </c>
      <c r="U253" s="3" t="s">
        <v>230</v>
      </c>
    </row>
    <row r="254" spans="1:24" s="3" customFormat="1" x14ac:dyDescent="0.25">
      <c r="A254" s="1" t="s">
        <v>20</v>
      </c>
      <c r="E254" s="1"/>
      <c r="I254" s="1"/>
      <c r="J254" s="1"/>
      <c r="N254" s="39"/>
      <c r="Q254" s="39"/>
      <c r="R254" s="39"/>
      <c r="S254" s="1" t="s">
        <v>22</v>
      </c>
      <c r="T254" s="127" t="s">
        <v>24</v>
      </c>
      <c r="U254" s="127" t="s">
        <v>24</v>
      </c>
      <c r="V254" s="87"/>
      <c r="W254" s="87"/>
      <c r="X254" s="87"/>
    </row>
    <row r="255" spans="1:24" s="3" customFormat="1" x14ac:dyDescent="0.25">
      <c r="A255" s="1" t="s">
        <v>23</v>
      </c>
      <c r="E255" s="1"/>
      <c r="I255" s="1"/>
      <c r="J255" s="1"/>
      <c r="N255" s="39"/>
      <c r="Q255" s="39"/>
      <c r="R255" s="39"/>
      <c r="S255" s="1" t="s">
        <v>22</v>
      </c>
      <c r="T255" s="127" t="s">
        <v>24</v>
      </c>
      <c r="U255" s="127" t="s">
        <v>24</v>
      </c>
      <c r="V255" s="87"/>
      <c r="W255" s="87"/>
      <c r="X255" s="87"/>
    </row>
    <row r="256" spans="1:24" s="3" customFormat="1" x14ac:dyDescent="0.25">
      <c r="A256" s="1" t="s">
        <v>23</v>
      </c>
      <c r="E256" s="1"/>
      <c r="F256" s="127"/>
      <c r="I256" s="1"/>
      <c r="J256" s="1"/>
      <c r="N256" s="39"/>
      <c r="Q256" s="39"/>
      <c r="R256" s="39"/>
      <c r="S256" s="1" t="s">
        <v>4</v>
      </c>
      <c r="T256" s="3" t="s">
        <v>230</v>
      </c>
      <c r="U256" s="3" t="s">
        <v>230</v>
      </c>
      <c r="V256" s="87"/>
      <c r="W256" s="87"/>
      <c r="X256" s="87"/>
    </row>
    <row r="258" spans="1:24" s="6" customFormat="1" x14ac:dyDescent="0.25">
      <c r="A258" s="73" t="s">
        <v>52</v>
      </c>
      <c r="F258" s="74" t="s">
        <v>51</v>
      </c>
      <c r="G258" s="74"/>
      <c r="H258" s="74"/>
      <c r="I258" s="5"/>
      <c r="J258" s="5"/>
      <c r="L258" s="75"/>
      <c r="M258" s="75"/>
      <c r="N258" s="94"/>
      <c r="O258" s="75"/>
      <c r="P258" s="75"/>
      <c r="Q258" s="94"/>
      <c r="R258" s="94"/>
      <c r="S258" s="94"/>
      <c r="T258" s="94"/>
      <c r="U258" s="94"/>
      <c r="V258" s="88"/>
      <c r="W258" s="88"/>
      <c r="X258" s="88"/>
    </row>
    <row r="259" spans="1:24" s="3" customFormat="1" x14ac:dyDescent="0.25">
      <c r="A259" s="18" t="s">
        <v>54</v>
      </c>
      <c r="F259" s="40">
        <v>11.7</v>
      </c>
      <c r="G259" s="40"/>
      <c r="H259" s="40"/>
      <c r="I259" s="1"/>
      <c r="J259" s="1"/>
      <c r="N259" s="39"/>
      <c r="Q259" s="39"/>
      <c r="R259" s="39"/>
      <c r="S259" s="39"/>
      <c r="T259" s="39"/>
      <c r="U259" s="39"/>
      <c r="V259" s="87"/>
      <c r="W259" s="87"/>
      <c r="X259" s="87"/>
    </row>
    <row r="260" spans="1:24" s="3" customFormat="1" x14ac:dyDescent="0.25">
      <c r="A260" s="18" t="s">
        <v>55</v>
      </c>
      <c r="F260" s="40">
        <v>10.8</v>
      </c>
      <c r="G260" s="40"/>
      <c r="H260" s="40"/>
      <c r="I260" s="1"/>
      <c r="J260" s="1"/>
      <c r="N260" s="39"/>
      <c r="Q260" s="39"/>
      <c r="R260" s="39"/>
      <c r="S260" s="39"/>
      <c r="T260" s="39"/>
      <c r="U260" s="39"/>
      <c r="V260" s="87"/>
      <c r="W260" s="87"/>
      <c r="X260" s="87"/>
    </row>
    <row r="261" spans="1:24" s="3" customFormat="1" x14ac:dyDescent="0.25">
      <c r="A261" s="18" t="s">
        <v>56</v>
      </c>
      <c r="F261" s="40">
        <v>10.199999999999999</v>
      </c>
      <c r="G261" s="40"/>
      <c r="H261" s="40"/>
      <c r="I261" s="1"/>
      <c r="J261" s="1"/>
      <c r="N261" s="39"/>
      <c r="Q261" s="39"/>
      <c r="R261" s="39"/>
      <c r="S261" s="39"/>
      <c r="T261" s="39"/>
      <c r="U261" s="39"/>
      <c r="V261" s="87"/>
      <c r="W261" s="87"/>
      <c r="X261" s="87"/>
    </row>
    <row r="262" spans="1:24" s="3" customFormat="1" x14ac:dyDescent="0.25">
      <c r="A262" s="18" t="s">
        <v>57</v>
      </c>
      <c r="F262" s="40">
        <v>9.1999999999999993</v>
      </c>
      <c r="G262" s="40"/>
      <c r="H262" s="40"/>
      <c r="I262" s="1"/>
      <c r="J262" s="1"/>
      <c r="N262" s="39"/>
      <c r="Q262" s="39"/>
      <c r="R262" s="39"/>
      <c r="S262" s="39"/>
      <c r="T262" s="39"/>
      <c r="U262" s="39"/>
      <c r="V262" s="87"/>
      <c r="W262" s="87"/>
      <c r="X262" s="87"/>
    </row>
    <row r="263" spans="1:24" s="3" customFormat="1" x14ac:dyDescent="0.25">
      <c r="A263" s="18" t="s">
        <v>53</v>
      </c>
      <c r="F263" s="40">
        <v>9.5</v>
      </c>
      <c r="G263" s="40"/>
      <c r="H263" s="40"/>
      <c r="I263" s="1"/>
      <c r="J263" s="1"/>
      <c r="N263" s="39"/>
      <c r="Q263" s="39"/>
      <c r="R263" s="39"/>
      <c r="S263" s="39"/>
      <c r="T263" s="39"/>
      <c r="U263" s="39"/>
      <c r="V263" s="87"/>
      <c r="W263" s="87"/>
      <c r="X263" s="87"/>
    </row>
    <row r="264" spans="1:24" s="3" customFormat="1" x14ac:dyDescent="0.25">
      <c r="A264" s="18" t="s">
        <v>58</v>
      </c>
      <c r="F264" s="40">
        <v>10</v>
      </c>
      <c r="G264" s="40"/>
      <c r="H264" s="40"/>
      <c r="I264" s="1"/>
      <c r="J264" s="1"/>
      <c r="N264" s="39"/>
      <c r="Q264" s="39"/>
      <c r="R264" s="39"/>
      <c r="S264" s="39"/>
      <c r="T264" s="39"/>
      <c r="U264" s="39"/>
      <c r="V264" s="87"/>
      <c r="W264" s="87"/>
      <c r="X264" s="87"/>
    </row>
    <row r="265" spans="1:24" s="3" customFormat="1" x14ac:dyDescent="0.25">
      <c r="A265" s="18" t="s">
        <v>36</v>
      </c>
      <c r="F265" s="40">
        <v>10.9</v>
      </c>
      <c r="G265" s="40"/>
      <c r="H265" s="40"/>
      <c r="I265" s="1"/>
      <c r="J265" s="1"/>
      <c r="N265" s="39"/>
      <c r="Q265" s="39"/>
      <c r="R265" s="39"/>
      <c r="S265" s="39"/>
      <c r="T265" s="39"/>
      <c r="U265" s="39"/>
      <c r="V265" s="87"/>
      <c r="W265" s="87"/>
      <c r="X265" s="87"/>
    </row>
    <row r="266" spans="1:24" s="3" customFormat="1" x14ac:dyDescent="0.25">
      <c r="A266" s="18" t="s">
        <v>37</v>
      </c>
      <c r="F266" s="40">
        <v>10.5</v>
      </c>
      <c r="G266" s="40"/>
      <c r="H266" s="40"/>
      <c r="I266" s="1"/>
      <c r="J266" s="1"/>
      <c r="N266" s="39"/>
      <c r="Q266" s="39"/>
      <c r="R266" s="39"/>
      <c r="S266" s="39"/>
      <c r="T266" s="39"/>
      <c r="U266" s="39"/>
      <c r="V266" s="87"/>
      <c r="W266" s="87"/>
      <c r="X266" s="87"/>
    </row>
    <row r="267" spans="1:24" s="3" customFormat="1" x14ac:dyDescent="0.25">
      <c r="A267" s="18" t="s">
        <v>38</v>
      </c>
      <c r="F267" s="40">
        <v>36.4</v>
      </c>
      <c r="G267" s="40"/>
      <c r="H267" s="40"/>
      <c r="I267" s="1"/>
      <c r="J267" s="1"/>
      <c r="N267" s="39"/>
      <c r="Q267" s="39"/>
      <c r="R267" s="39"/>
      <c r="S267" s="39"/>
      <c r="T267" s="39"/>
      <c r="U267" s="39"/>
      <c r="V267" s="87"/>
      <c r="W267" s="87"/>
      <c r="X267" s="87"/>
    </row>
    <row r="268" spans="1:24" s="3" customFormat="1" x14ac:dyDescent="0.25">
      <c r="A268" s="18" t="s">
        <v>39</v>
      </c>
      <c r="F268" s="40">
        <v>28.3</v>
      </c>
      <c r="G268" s="40"/>
      <c r="H268" s="40"/>
      <c r="I268" s="1"/>
      <c r="J268" s="1"/>
      <c r="N268" s="39"/>
      <c r="Q268" s="39"/>
      <c r="R268" s="39"/>
      <c r="S268" s="39"/>
      <c r="T268" s="39"/>
      <c r="U268" s="39"/>
      <c r="V268" s="87"/>
      <c r="W268" s="87"/>
      <c r="X268" s="87"/>
    </row>
    <row r="269" spans="1:24" s="3" customFormat="1" x14ac:dyDescent="0.25">
      <c r="A269" s="18" t="s">
        <v>40</v>
      </c>
      <c r="F269" s="41">
        <v>20.100000000000001</v>
      </c>
      <c r="G269" s="41"/>
      <c r="H269" s="41"/>
      <c r="I269" s="1"/>
      <c r="J269" s="1"/>
      <c r="N269" s="39"/>
      <c r="Q269" s="39"/>
      <c r="R269" s="39"/>
      <c r="S269" s="39"/>
      <c r="T269" s="39"/>
      <c r="U269" s="39"/>
      <c r="V269" s="87"/>
      <c r="W269" s="87"/>
      <c r="X269" s="87"/>
    </row>
    <row r="270" spans="1:24" s="3" customFormat="1" x14ac:dyDescent="0.25">
      <c r="A270" s="18" t="s">
        <v>74</v>
      </c>
      <c r="F270" s="41">
        <v>17.3</v>
      </c>
      <c r="G270" s="41"/>
      <c r="H270" s="41"/>
      <c r="I270" s="1"/>
      <c r="J270" s="1"/>
      <c r="N270" s="39"/>
      <c r="Q270" s="39"/>
      <c r="R270" s="39"/>
      <c r="S270" s="39"/>
      <c r="T270" s="39"/>
      <c r="U270" s="39"/>
      <c r="V270" s="87"/>
      <c r="W270" s="87"/>
      <c r="X270" s="87"/>
    </row>
    <row r="271" spans="1:24" s="3" customFormat="1" x14ac:dyDescent="0.25">
      <c r="A271" s="18" t="s">
        <v>191</v>
      </c>
      <c r="F271" s="41">
        <v>18.3</v>
      </c>
      <c r="G271" s="41"/>
      <c r="H271" s="41"/>
      <c r="I271" s="1"/>
      <c r="J271" s="1"/>
      <c r="N271" s="39"/>
      <c r="Q271" s="39"/>
      <c r="R271" s="39"/>
      <c r="S271" s="39"/>
      <c r="T271" s="39"/>
      <c r="U271" s="39"/>
      <c r="V271" s="87"/>
      <c r="W271" s="87"/>
      <c r="X271" s="87"/>
    </row>
    <row r="272" spans="1:24" x14ac:dyDescent="0.25">
      <c r="A272" s="18" t="s">
        <v>197</v>
      </c>
      <c r="F272" s="41">
        <v>16.5</v>
      </c>
      <c r="G272" s="41"/>
      <c r="H272" s="41"/>
    </row>
    <row r="273" spans="1:16" x14ac:dyDescent="0.25">
      <c r="A273" s="1" t="s">
        <v>221</v>
      </c>
      <c r="F273" s="41">
        <v>15.7</v>
      </c>
      <c r="G273" s="41"/>
    </row>
    <row r="274" spans="1:16" x14ac:dyDescent="0.25">
      <c r="A274" s="1" t="s">
        <v>229</v>
      </c>
      <c r="F274" s="41">
        <v>14.5</v>
      </c>
    </row>
    <row r="275" spans="1:16" x14ac:dyDescent="0.25">
      <c r="A275" s="1" t="s">
        <v>240</v>
      </c>
      <c r="F275" s="41">
        <v>14</v>
      </c>
    </row>
    <row r="276" spans="1:16" x14ac:dyDescent="0.25">
      <c r="A276" s="1" t="s">
        <v>244</v>
      </c>
      <c r="F276" s="41">
        <f>(8469+10260+11425)/(62739+64910+65523)*100</f>
        <v>15.609922763133374</v>
      </c>
    </row>
    <row r="278" spans="1:16" x14ac:dyDescent="0.25">
      <c r="A278" s="2" t="s">
        <v>238</v>
      </c>
      <c r="F278" s="7"/>
      <c r="G278" s="7"/>
      <c r="H278" s="7"/>
      <c r="L278" s="39"/>
      <c r="M278" s="39"/>
      <c r="O278" s="39"/>
      <c r="P278" s="39"/>
    </row>
    <row r="279" spans="1:16" ht="60" x14ac:dyDescent="0.25">
      <c r="A279" s="1" t="s">
        <v>236</v>
      </c>
      <c r="B279" s="118"/>
      <c r="C279" s="118"/>
      <c r="D279" s="118"/>
      <c r="E279" s="118"/>
      <c r="F279" s="119" t="s">
        <v>233</v>
      </c>
      <c r="G279" s="119" t="s">
        <v>233</v>
      </c>
      <c r="H279" s="7"/>
      <c r="L279" s="39"/>
      <c r="M279" s="39"/>
      <c r="O279" s="39"/>
      <c r="P279" s="39"/>
    </row>
    <row r="280" spans="1:16" ht="75" x14ac:dyDescent="0.25">
      <c r="A280" s="1" t="s">
        <v>201</v>
      </c>
      <c r="B280" s="119" t="s">
        <v>233</v>
      </c>
      <c r="C280" s="119" t="s">
        <v>233</v>
      </c>
      <c r="D280" s="119" t="s">
        <v>233</v>
      </c>
      <c r="E280" s="119" t="s">
        <v>233</v>
      </c>
      <c r="F280" s="120" t="s">
        <v>235</v>
      </c>
      <c r="G280" s="120" t="s">
        <v>235</v>
      </c>
      <c r="H280" s="7"/>
      <c r="L280" s="39"/>
      <c r="M280" s="39"/>
      <c r="O280" s="39"/>
      <c r="P280" s="39"/>
    </row>
    <row r="281" spans="1:16" ht="75" x14ac:dyDescent="0.25">
      <c r="A281" s="1" t="s">
        <v>202</v>
      </c>
      <c r="B281" s="121" t="s">
        <v>234</v>
      </c>
      <c r="C281" s="121" t="s">
        <v>234</v>
      </c>
      <c r="D281" s="121" t="s">
        <v>234</v>
      </c>
      <c r="E281" s="121" t="s">
        <v>234</v>
      </c>
      <c r="F281" s="122"/>
      <c r="G281" s="122"/>
      <c r="H281" s="7"/>
      <c r="L281" s="39"/>
      <c r="M281" s="39"/>
      <c r="O281" s="39"/>
      <c r="P281" s="39"/>
    </row>
    <row r="282" spans="1:16" ht="90" x14ac:dyDescent="0.25">
      <c r="A282" s="1" t="s">
        <v>204</v>
      </c>
      <c r="B282" s="118"/>
      <c r="C282" s="118"/>
      <c r="D282" s="118"/>
      <c r="E282" s="118"/>
      <c r="F282" s="123" t="s">
        <v>237</v>
      </c>
      <c r="G282" s="123" t="s">
        <v>237</v>
      </c>
      <c r="H282" s="7"/>
      <c r="L282" s="39"/>
      <c r="M282" s="39"/>
      <c r="O282" s="39"/>
      <c r="P282" s="39"/>
    </row>
    <row r="283" spans="1:16" ht="105" x14ac:dyDescent="0.25">
      <c r="A283" s="1" t="s">
        <v>205</v>
      </c>
      <c r="B283" s="123" t="s">
        <v>237</v>
      </c>
      <c r="C283" s="123" t="s">
        <v>237</v>
      </c>
      <c r="D283" s="123" t="s">
        <v>237</v>
      </c>
      <c r="E283" s="123" t="s">
        <v>237</v>
      </c>
      <c r="F283" s="122"/>
      <c r="G283" s="122"/>
      <c r="H283" s="7"/>
      <c r="L283" s="39"/>
      <c r="M283" s="39"/>
      <c r="O283" s="39"/>
      <c r="P283" s="39"/>
    </row>
  </sheetData>
  <pageMargins left="0.7" right="0.7" top="0.75" bottom="0.75" header="0.3" footer="0.3"/>
  <pageSetup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Reco MK</vt:lpstr>
      <vt:lpstr>Factsheet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neha.shroff@linkintime.co.in</dc:creator>
  <cp:lastModifiedBy>Manish Kayal</cp:lastModifiedBy>
  <cp:lastPrinted>2021-10-26T13:30:36Z</cp:lastPrinted>
  <dcterms:created xsi:type="dcterms:W3CDTF">2016-12-05T07:57:40Z</dcterms:created>
  <dcterms:modified xsi:type="dcterms:W3CDTF">2022-10-19T12:04:26Z</dcterms:modified>
</cp:coreProperties>
</file>